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90" windowWidth="14235" windowHeight="5565" tabRatio="996"/>
  </bookViews>
  <sheets>
    <sheet name="доходы" sheetId="56" r:id="rId1"/>
    <sheet name="расходы" sheetId="52" r:id="rId2"/>
    <sheet name="дефицит" sheetId="57" r:id="rId3"/>
    <sheet name="резервный фонд" sheetId="58" r:id="rId4"/>
  </sheets>
  <externalReferences>
    <externalReference r:id="rId5"/>
  </externalReferences>
  <definedNames>
    <definedName name="_xlnm._FilterDatabase" localSheetId="1" hidden="1">расходы!$A$6:$F$35</definedName>
  </definedNames>
  <calcPr calcId="145621"/>
  <fileRecoveryPr autoRecover="0"/>
</workbook>
</file>

<file path=xl/calcChain.xml><?xml version="1.0" encoding="utf-8"?>
<calcChain xmlns="http://schemas.openxmlformats.org/spreadsheetml/2006/main">
  <c r="C7" i="56" l="1"/>
  <c r="D8" i="56" l="1"/>
  <c r="D18" i="56"/>
  <c r="D27" i="56"/>
  <c r="F8" i="57" l="1"/>
  <c r="F13" i="52" l="1"/>
  <c r="G33" i="52" l="1"/>
  <c r="G13" i="52"/>
  <c r="D49" i="56" l="1"/>
  <c r="D14" i="56"/>
  <c r="F11" i="57" l="1"/>
  <c r="H21" i="52" l="1"/>
  <c r="D13" i="56" l="1"/>
  <c r="F7" i="52" l="1"/>
  <c r="F15" i="52"/>
  <c r="D37" i="56" l="1"/>
  <c r="C37" i="56"/>
  <c r="F37" i="56" l="1"/>
  <c r="C27" i="56"/>
  <c r="C51" i="56"/>
  <c r="F38" i="56"/>
  <c r="F16" i="56"/>
  <c r="F17" i="56"/>
  <c r="C14" i="56"/>
  <c r="C13" i="56" s="1"/>
  <c r="H25" i="52" l="1"/>
  <c r="I25" i="52"/>
  <c r="C18" i="56" l="1"/>
  <c r="D35" i="56" l="1"/>
  <c r="C8" i="56" l="1"/>
  <c r="F19" i="52" l="1"/>
  <c r="G29" i="52" l="1"/>
  <c r="F31" i="52"/>
  <c r="F24" i="52"/>
  <c r="F52" i="56" l="1"/>
  <c r="D51" i="56"/>
  <c r="F51" i="56" l="1"/>
  <c r="G19" i="52"/>
  <c r="D47" i="56" l="1"/>
  <c r="C47" i="56"/>
  <c r="C49" i="56" l="1"/>
  <c r="C46" i="56" s="1"/>
  <c r="D8" i="57" l="1"/>
  <c r="F48" i="56" l="1"/>
  <c r="F47" i="56" s="1"/>
  <c r="E47" i="56"/>
  <c r="F23" i="56"/>
  <c r="E23" i="56"/>
  <c r="G24" i="52" l="1"/>
  <c r="G7" i="52"/>
  <c r="I19" i="52" l="1"/>
  <c r="H19" i="52"/>
  <c r="I28" i="52"/>
  <c r="I20" i="52" l="1"/>
  <c r="H20" i="52"/>
  <c r="G15" i="52"/>
  <c r="F36" i="56" l="1"/>
  <c r="C35" i="56"/>
  <c r="F35" i="56" l="1"/>
  <c r="D33" i="56"/>
  <c r="C33" i="56" l="1"/>
  <c r="C42" i="56"/>
  <c r="D40" i="56" l="1"/>
  <c r="I8" i="52" l="1"/>
  <c r="I9" i="52" l="1"/>
  <c r="I10" i="52"/>
  <c r="I11" i="52"/>
  <c r="I12" i="52"/>
  <c r="I14" i="52"/>
  <c r="I16" i="52"/>
  <c r="I17" i="52"/>
  <c r="I18" i="52"/>
  <c r="I21" i="52"/>
  <c r="I22" i="52"/>
  <c r="I23" i="52"/>
  <c r="I26" i="52"/>
  <c r="I27" i="52"/>
  <c r="I30" i="52"/>
  <c r="I32" i="52"/>
  <c r="I34" i="52"/>
  <c r="F30" i="56"/>
  <c r="F32" i="56"/>
  <c r="F34" i="56"/>
  <c r="F41" i="56"/>
  <c r="F43" i="56"/>
  <c r="F44" i="56"/>
  <c r="F45" i="56"/>
  <c r="F50" i="56"/>
  <c r="F29" i="56"/>
  <c r="F25" i="56"/>
  <c r="F20" i="56"/>
  <c r="F15" i="56"/>
  <c r="F9" i="56"/>
  <c r="F10" i="56"/>
  <c r="F11" i="56"/>
  <c r="F12" i="56"/>
  <c r="D11" i="57" l="1"/>
  <c r="F22" i="56" l="1"/>
  <c r="F21" i="56" l="1"/>
  <c r="F19" i="56"/>
  <c r="D24" i="56" l="1"/>
  <c r="D7" i="56" s="1"/>
  <c r="D42" i="56"/>
  <c r="D46" i="56"/>
  <c r="D31" i="56"/>
  <c r="E9" i="56"/>
  <c r="E10" i="56"/>
  <c r="E11" i="56"/>
  <c r="E12" i="56"/>
  <c r="E15" i="56"/>
  <c r="E19" i="56"/>
  <c r="E20" i="56"/>
  <c r="E21" i="56"/>
  <c r="E22" i="56"/>
  <c r="E25" i="56"/>
  <c r="E29" i="56"/>
  <c r="E30" i="56"/>
  <c r="E34" i="56"/>
  <c r="E41" i="56"/>
  <c r="E44" i="56"/>
  <c r="E45" i="56"/>
  <c r="F28" i="56"/>
  <c r="E50" i="56"/>
  <c r="C40" i="56"/>
  <c r="C39" i="56" s="1"/>
  <c r="C31" i="56"/>
  <c r="C26" i="56" s="1"/>
  <c r="C24" i="56"/>
  <c r="F8" i="56"/>
  <c r="I24" i="52"/>
  <c r="G31" i="52"/>
  <c r="G35" i="52" s="1"/>
  <c r="F29" i="52"/>
  <c r="F33" i="52"/>
  <c r="F35" i="52" s="1"/>
  <c r="I13" i="52"/>
  <c r="H8" i="52"/>
  <c r="H9" i="52"/>
  <c r="H10" i="52"/>
  <c r="H12" i="52"/>
  <c r="H14" i="52"/>
  <c r="H16" i="52"/>
  <c r="H17" i="52"/>
  <c r="H18" i="52"/>
  <c r="H22" i="52"/>
  <c r="H23" i="52"/>
  <c r="H26" i="52"/>
  <c r="H27" i="52"/>
  <c r="H32" i="52"/>
  <c r="H34" i="52"/>
  <c r="D34" i="52"/>
  <c r="D33" i="52" s="1"/>
  <c r="D32" i="52"/>
  <c r="D31" i="52" s="1"/>
  <c r="D30" i="52"/>
  <c r="D29" i="52" s="1"/>
  <c r="C30" i="52"/>
  <c r="A30" i="52"/>
  <c r="B29" i="52"/>
  <c r="A29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D39" i="56" l="1"/>
  <c r="D26" i="56"/>
  <c r="F26" i="56" s="1"/>
  <c r="I15" i="52"/>
  <c r="F14" i="56"/>
  <c r="E8" i="56"/>
  <c r="I7" i="52"/>
  <c r="I33" i="52"/>
  <c r="F18" i="56"/>
  <c r="I31" i="52"/>
  <c r="F31" i="56"/>
  <c r="F42" i="56"/>
  <c r="E24" i="56"/>
  <c r="F24" i="56"/>
  <c r="I29" i="52"/>
  <c r="F40" i="56"/>
  <c r="E33" i="56"/>
  <c r="F33" i="56"/>
  <c r="F27" i="56"/>
  <c r="H24" i="52"/>
  <c r="E18" i="56"/>
  <c r="D19" i="52"/>
  <c r="D15" i="52"/>
  <c r="D7" i="52"/>
  <c r="D24" i="52"/>
  <c r="E42" i="56"/>
  <c r="E27" i="56"/>
  <c r="E14" i="56"/>
  <c r="H31" i="52"/>
  <c r="E40" i="56"/>
  <c r="H33" i="52"/>
  <c r="H15" i="52"/>
  <c r="H13" i="52"/>
  <c r="D53" i="56" l="1"/>
  <c r="C53" i="56"/>
  <c r="E13" i="56"/>
  <c r="F7" i="56"/>
  <c r="F49" i="56"/>
  <c r="I35" i="52"/>
  <c r="F13" i="56"/>
  <c r="E49" i="56"/>
  <c r="E46" i="56" s="1"/>
  <c r="E39" i="56" s="1"/>
  <c r="E26" i="56"/>
  <c r="H35" i="52"/>
  <c r="E53" i="56" l="1"/>
  <c r="F53" i="56"/>
  <c r="F46" i="56"/>
  <c r="F39" i="56" s="1"/>
  <c r="E7" i="56"/>
  <c r="H7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<sst xmlns="http://schemas.openxmlformats.org/spreadsheetml/2006/main" count="186" uniqueCount="155">
  <si>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</si>
  <si>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</si>
  <si>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</si>
  <si>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</si>
  <si>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</si>
  <si>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</si>
  <si>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</si>
  <si>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</si>
  <si>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</si>
  <si>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</si>
  <si>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</si>
  <si>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</si>
  <si>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</si>
  <si>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</si>
  <si>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</si>
  <si>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</si>
  <si>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</si>
  <si>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</si>
  <si>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</si>
  <si>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</si>
  <si>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</si>
  <si>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</si>
  <si>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</si>
  <si>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</si>
  <si>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</si>
  <si>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</si>
  <si>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</si>
  <si>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</si>
  <si>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</si>
  <si>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</si>
  <si>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</si>
  <si>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</si>
  <si>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</si>
  <si>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</si>
  <si>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</si>
  <si>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</si>
  <si>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</si>
  <si>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</si>
  <si>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</si>
  <si>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</si>
  <si>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</si>
  <si>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</si>
  <si>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</si>
  <si>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</si>
  <si>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</si>
  <si>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</si>
  <si>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</si>
  <si>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</si>
  <si>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</si>
  <si>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</si>
  <si>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</si>
  <si>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</si>
  <si>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</si>
  <si>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</si>
  <si>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</si>
  <si>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</si>
  <si>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</si>
  <si>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</si>
  <si>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</si>
  <si>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</si>
  <si>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</si>
  <si>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</si>
  <si>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</si>
  <si>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</si>
  <si>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</si>
  <si>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</si>
  <si>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</si>
  <si>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</si>
  <si>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</si>
  <si>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</si>
  <si>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</si>
  <si>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</si>
  <si>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</si>
  <si>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</si>
  <si>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</si>
  <si>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</si>
  <si>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</si>
  <si>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</si>
  <si>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</si>
  <si>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</si>
  <si>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</si>
  <si>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</si>
  <si>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</si>
  <si>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</si>
  <si>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</si>
  <si>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</si>
  <si>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</si>
  <si>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</si>
  <si>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</si>
  <si>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</si>
  <si>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</si>
  <si>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</si>
  <si>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</si>
  <si>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</si>
  <si>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</si>
  <si>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</si>
  <si>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</si>
  <si>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</si>
  <si>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</si>
  <si>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</si>
  <si>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</si>
  <si>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</si>
  <si>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</si>
  <si>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</si>
  <si>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</si>
  <si>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</si>
  <si>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</si>
  <si>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</si>
  <si>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</si>
  <si>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</si>
  <si>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</si>
  <si>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</si>
  <si>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</si>
  <si>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</si>
  <si>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</si>
  <si>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</si>
  <si>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</si>
  <si>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</si>
  <si>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</si>
  <si>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</si>
  <si>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</si>
  <si>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Другие вопросы в области жилищно-коммунального хозяйства</t>
  </si>
  <si>
    <t>Общеэкономические вопросы</t>
  </si>
  <si>
    <t>651 202 4516010 0000 150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</si>
  <si>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</si>
  <si>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 передаваемые бюджетам </t>
  </si>
  <si>
    <t>649 202 49999 00 0000 150</t>
  </si>
  <si>
    <t>650 202 4516000 0000 150</t>
  </si>
  <si>
    <t>650 203 05000 00 0000 150</t>
  </si>
  <si>
    <t>Прочие безвозмездные поступления от государственных (муниципальных) организаций в бюджеты сельских поселений</t>
  </si>
  <si>
    <t>650 203 05099 10 0000 150</t>
  </si>
  <si>
    <t>650 1170105010 0000 180</t>
  </si>
  <si>
    <t>182 101 02030 01 0000 110</t>
  </si>
  <si>
    <t>183 101 02080 01 0000 110</t>
  </si>
  <si>
    <t>650 117 00000 00 0000 000</t>
  </si>
  <si>
    <t>Утверждено решением Совета депутатов сельского поселения Светлый от 11.02.2022 № 207</t>
  </si>
  <si>
    <t>Утверждено решением Совета депутатов сельского поселения Светлый от   11.02.2022 № 207</t>
  </si>
  <si>
    <t>ПРОЧИЕ НЕНАЛОГОВЫЕ ДОХОДЫ</t>
  </si>
  <si>
    <t>Невыясненные поступления,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</si>
  <si>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</si>
  <si>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</si>
  <si>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650 202 30000 00 0000 150</t>
  </si>
  <si>
    <t>650 202 40000 00 0000 150</t>
  </si>
  <si>
    <t>Резервный фонд</t>
  </si>
  <si>
    <t>01</t>
  </si>
  <si>
    <t>Исполнение за 1 полугодие  2022 г</t>
  </si>
  <si>
    <t>Исполнено за 1 полугодие 2022 год</t>
  </si>
  <si>
    <t>Исполнение бюджетных ассигнований по разделам, подразделам классификации расходов бюджета сельского поселения Светлый за 1 полугодие  2022 год</t>
  </si>
  <si>
    <t>Исполнение доходов бюджета сельского поселения Светлый за 1 полугодие 2022 год</t>
  </si>
  <si>
    <t>Исполнение бюджетных ассигнований по резервному фонду бюджета сельского поселения Светлый за 1 полугодие. 2022 год</t>
  </si>
  <si>
    <t>Исполнение источников внутреннего финансирования дефицита бюджета сельского поселения Светлый за 1 погодие 2022 год</t>
  </si>
  <si>
    <t>Приложение 1                                                    к решению Совета депутатов                  сельского поселения Светлый                от 00.00.2022 №00</t>
  </si>
  <si>
    <t>Приложение 2                                                                к решению Совета депутатов                             сельского поселения Светлый                   от 00.00.2022 №00</t>
  </si>
  <si>
    <t>Приложение 3                                                                к решению Совета депутатов                             сельского поселения Светлый                         от 00.00.2022 №00</t>
  </si>
  <si>
    <t>Приложение 4                                                                к решению Совета депутатов                             сельского поселения Светлый                   от 00.00.2022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</si>
</sst>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2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2" fontId="11" fillId="0" borderId="1" xfId="5" applyNumberFormat="1" applyFont="1" applyFill="1" applyBorder="1" applyAlignment="1" applyProtection="1">
      <alignment horizontal="center"/>
      <protection hidden="1"/>
    </xf>
    <xf numFmtId="169" fontId="11" fillId="0" borderId="1" xfId="5" applyNumberFormat="1" applyFont="1" applyFill="1" applyBorder="1" applyAlignment="1" applyProtection="1">
      <alignment horizontal="center"/>
      <protection hidden="1"/>
    </xf>
    <xf numFmtId="167" fontId="10" fillId="0" borderId="2" xfId="5" applyNumberFormat="1" applyFont="1" applyFill="1" applyBorder="1" applyAlignment="1" applyProtection="1">
      <alignment horizontal="center" vertical="center"/>
      <protection hidden="1"/>
    </xf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 wrapText="1"/>
    </xf>
    <xf numFmtId="170" fontId="1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169" fontId="10" fillId="4" borderId="1" xfId="5" applyNumberFormat="1" applyFont="1" applyFill="1" applyBorder="1" applyAlignment="1" applyProtection="1">
      <alignment horizontal="center" vertical="center"/>
      <protection hidden="1"/>
    </xf>
    <xf numFmtId="169" fontId="10" fillId="4" borderId="1" xfId="9" applyNumberFormat="1" applyFont="1" applyFill="1" applyBorder="1" applyAlignment="1" applyProtection="1">
      <alignment horizontal="center" vertical="center"/>
      <protection hidden="1"/>
    </xf>
    <xf numFmtId="170" fontId="7" fillId="4" borderId="1" xfId="0" applyNumberFormat="1" applyFont="1" applyFill="1" applyBorder="1" applyAlignment="1">
      <alignment horizontal="center" vertical="center"/>
    </xf>
    <xf numFmtId="170" fontId="7" fillId="4" borderId="4" xfId="0" applyNumberFormat="1" applyFont="1" applyFill="1" applyBorder="1" applyAlignment="1">
      <alignment horizontal="center" vertical="center"/>
    </xf>
    <xf numFmtId="168" fontId="7" fillId="4" borderId="0" xfId="0" applyNumberFormat="1" applyFont="1" applyFill="1" applyAlignment="1">
      <alignment horizontal="center"/>
    </xf>
    <xf numFmtId="174" fontId="7" fillId="4" borderId="0" xfId="0" applyNumberFormat="1" applyFont="1" applyFill="1" applyAlignment="1">
      <alignment horizontal="center"/>
    </xf>
    <xf numFmtId="171" fontId="12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169" fontId="10" fillId="0" borderId="1" xfId="9" applyNumberFormat="1" applyFont="1" applyFill="1" applyBorder="1" applyAlignment="1" applyProtection="1">
      <alignment horizontal="center" vertical="center"/>
      <protection hidden="1"/>
    </xf>
    <xf numFmtId="173" fontId="8" fillId="4" borderId="1" xfId="0" applyNumberFormat="1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 vertical="center"/>
    </xf>
    <xf numFmtId="175" fontId="17" fillId="4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/>
    <xf numFmtId="171" fontId="9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171" fontId="17" fillId="0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1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0" borderId="0" xfId="0" applyFont="1"/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19" fillId="0" borderId="6" xfId="0" applyFont="1" applyBorder="1"/>
    <xf numFmtId="49" fontId="0" fillId="0" borderId="6" xfId="0" applyNumberFormat="1" applyBorder="1"/>
    <xf numFmtId="4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4" borderId="2" xfId="0" applyNumberFormat="1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center" wrapText="1"/>
    </xf>
    <xf numFmtId="170" fontId="8" fillId="4" borderId="2" xfId="0" applyNumberFormat="1" applyFont="1" applyFill="1" applyBorder="1" applyAlignment="1">
      <alignment horizontal="center" vertical="center" wrapText="1"/>
    </xf>
    <xf numFmtId="170" fontId="8" fillId="4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B14" sqref="B14"/>
    </sheetView>
  </sheetViews>
  <sheetFormatPr defaultRowHeight="12.75" x14ac:dyDescent="0.2"/>
  <cols>
    <col min="1" max="1" width="33.140625" style="1" customWidth="1"/>
    <col min="2" max="2" width="37.7109375" style="1" customWidth="1"/>
    <col min="3" max="3" width="17.5703125" style="63" customWidth="1"/>
    <col min="4" max="4" width="13.140625" style="63" customWidth="1"/>
    <col min="5" max="5" width="16.85546875" style="63" customWidth="1"/>
    <col min="6" max="6" width="13.5703125" style="63" customWidth="1"/>
    <col min="7" max="16384" width="9.140625" style="1"/>
  </cols>
  <sheetData>
    <row r="1" spans="1:11" ht="56.25" customHeight="1" x14ac:dyDescent="0.2">
      <c r="E1" s="112" t="s">
        <v>151</v>
      </c>
      <c r="F1" s="112"/>
    </row>
    <row r="2" spans="1:11" x14ac:dyDescent="0.2">
      <c r="E2" s="10"/>
      <c r="F2" s="10"/>
    </row>
    <row r="3" spans="1:11" x14ac:dyDescent="0.2">
      <c r="C3" s="68"/>
    </row>
    <row r="4" spans="1:11" x14ac:dyDescent="0.2">
      <c r="A4" s="113" t="s">
        <v>148</v>
      </c>
      <c r="B4" s="113"/>
      <c r="C4" s="113"/>
      <c r="D4" s="113"/>
      <c r="E4" s="113"/>
      <c r="F4" s="113"/>
    </row>
    <row r="5" spans="1:11" x14ac:dyDescent="0.2">
      <c r="E5" s="2"/>
      <c r="F5" s="2" t="s">
        <v>33</v>
      </c>
    </row>
    <row r="6" spans="1:11" ht="89.25" x14ac:dyDescent="0.2">
      <c r="A6" s="3" t="s">
        <v>34</v>
      </c>
      <c r="B6" s="4" t="s">
        <v>35</v>
      </c>
      <c r="C6" s="7" t="s">
        <v>136</v>
      </c>
      <c r="D6" s="6" t="s">
        <v>146</v>
      </c>
      <c r="E6" s="7" t="s">
        <v>86</v>
      </c>
      <c r="F6" s="7" t="s">
        <v>87</v>
      </c>
    </row>
    <row r="7" spans="1:11" s="56" customFormat="1" ht="17.25" customHeight="1" x14ac:dyDescent="0.2">
      <c r="A7" s="57"/>
      <c r="B7" s="59" t="s">
        <v>105</v>
      </c>
      <c r="C7" s="111">
        <f>C8+C13+C18+C24</f>
        <v>21680.9</v>
      </c>
      <c r="D7" s="58">
        <f>D8+D13+D18+D24</f>
        <v>13005.199999999997</v>
      </c>
      <c r="E7" s="54">
        <f>D7*100/C7</f>
        <v>59.984594735458387</v>
      </c>
      <c r="F7" s="54">
        <f>D7-C7</f>
        <v>-8675.7000000000044</v>
      </c>
    </row>
    <row r="8" spans="1:11" s="56" customFormat="1" ht="34.5" customHeight="1" x14ac:dyDescent="0.2">
      <c r="A8" s="44" t="s">
        <v>36</v>
      </c>
      <c r="B8" s="45" t="s">
        <v>37</v>
      </c>
      <c r="C8" s="46">
        <f>C9+C10+C11+C12</f>
        <v>2129.5</v>
      </c>
      <c r="D8" s="82">
        <f>D9+D10+D11+D12</f>
        <v>1153.3000000000002</v>
      </c>
      <c r="E8" s="97">
        <f t="shared" ref="E8:E50" si="0">D8*100/C8</f>
        <v>54.15825311105894</v>
      </c>
      <c r="F8" s="97">
        <f>D8-C8</f>
        <v>-976.19999999999982</v>
      </c>
    </row>
    <row r="9" spans="1:11" ht="16.5" customHeight="1" x14ac:dyDescent="0.2">
      <c r="A9" s="47" t="s">
        <v>38</v>
      </c>
      <c r="B9" s="48" t="s">
        <v>39</v>
      </c>
      <c r="C9" s="67">
        <v>962.8</v>
      </c>
      <c r="D9" s="78">
        <v>567.70000000000005</v>
      </c>
      <c r="E9" s="83">
        <f t="shared" si="0"/>
        <v>58.963439966763616</v>
      </c>
      <c r="F9" s="83">
        <f t="shared" ref="F9:F17" si="1">D9-C9</f>
        <v>-395.09999999999991</v>
      </c>
    </row>
    <row r="10" spans="1:11" ht="29.25" customHeight="1" x14ac:dyDescent="0.2">
      <c r="A10" s="47" t="s">
        <v>40</v>
      </c>
      <c r="B10" s="48" t="s">
        <v>41</v>
      </c>
      <c r="C10" s="67">
        <v>5.3</v>
      </c>
      <c r="D10" s="78">
        <v>3.3</v>
      </c>
      <c r="E10" s="83">
        <f t="shared" si="0"/>
        <v>62.264150943396231</v>
      </c>
      <c r="F10" s="83">
        <f t="shared" si="1"/>
        <v>-2</v>
      </c>
      <c r="K10" s="61"/>
    </row>
    <row r="11" spans="1:11" ht="30.75" customHeight="1" x14ac:dyDescent="0.2">
      <c r="A11" s="47" t="s">
        <v>42</v>
      </c>
      <c r="B11" s="48" t="s">
        <v>43</v>
      </c>
      <c r="C11" s="67">
        <v>1282.0999999999999</v>
      </c>
      <c r="D11" s="78">
        <v>653.9</v>
      </c>
      <c r="E11" s="83">
        <f t="shared" si="0"/>
        <v>51.002261914047267</v>
      </c>
      <c r="F11" s="83">
        <f t="shared" si="1"/>
        <v>-628.19999999999993</v>
      </c>
    </row>
    <row r="12" spans="1:11" ht="34.5" customHeight="1" x14ac:dyDescent="0.2">
      <c r="A12" s="47" t="s">
        <v>44</v>
      </c>
      <c r="B12" s="48" t="s">
        <v>45</v>
      </c>
      <c r="C12" s="67">
        <v>-120.7</v>
      </c>
      <c r="D12" s="78">
        <v>-71.599999999999994</v>
      </c>
      <c r="E12" s="83">
        <f t="shared" si="0"/>
        <v>59.320629660314822</v>
      </c>
      <c r="F12" s="83">
        <f t="shared" si="1"/>
        <v>49.100000000000009</v>
      </c>
    </row>
    <row r="13" spans="1:11" ht="15.75" customHeight="1" x14ac:dyDescent="0.2">
      <c r="A13" s="44" t="s">
        <v>46</v>
      </c>
      <c r="B13" s="49" t="s">
        <v>47</v>
      </c>
      <c r="C13" s="46">
        <f>C14</f>
        <v>18840</v>
      </c>
      <c r="D13" s="82">
        <f>D14</f>
        <v>11697.8</v>
      </c>
      <c r="E13" s="83">
        <f t="shared" si="0"/>
        <v>62.090233545647557</v>
      </c>
      <c r="F13" s="83">
        <f t="shared" si="1"/>
        <v>-7142.2000000000007</v>
      </c>
    </row>
    <row r="14" spans="1:11" ht="33" customHeight="1" x14ac:dyDescent="0.2">
      <c r="A14" s="47" t="s">
        <v>48</v>
      </c>
      <c r="B14" s="50" t="s">
        <v>49</v>
      </c>
      <c r="C14" s="67">
        <f>C15+C16+C17</f>
        <v>18840</v>
      </c>
      <c r="D14" s="67">
        <f>D15+D16+D17</f>
        <v>11697.8</v>
      </c>
      <c r="E14" s="83">
        <f t="shared" si="0"/>
        <v>62.090233545647557</v>
      </c>
      <c r="F14" s="83">
        <f t="shared" si="1"/>
        <v>-7142.2000000000007</v>
      </c>
    </row>
    <row r="15" spans="1:11" ht="66.75" customHeight="1" x14ac:dyDescent="0.2">
      <c r="A15" s="47" t="s">
        <v>50</v>
      </c>
      <c r="B15" s="50" t="s">
        <v>51</v>
      </c>
      <c r="C15" s="67">
        <v>18840</v>
      </c>
      <c r="D15" s="78">
        <v>11679.3</v>
      </c>
      <c r="E15" s="83">
        <f t="shared" si="0"/>
        <v>61.992038216560509</v>
      </c>
      <c r="F15" s="83">
        <f t="shared" si="1"/>
        <v>-7160.7000000000007</v>
      </c>
    </row>
    <row r="16" spans="1:11" ht="60" customHeight="1" x14ac:dyDescent="0.2">
      <c r="A16" s="102" t="s">
        <v>132</v>
      </c>
      <c r="B16" s="50" t="s">
        <v>139</v>
      </c>
      <c r="C16" s="67">
        <v>0</v>
      </c>
      <c r="D16" s="78">
        <v>17.100000000000001</v>
      </c>
      <c r="E16" s="83">
        <v>4.8</v>
      </c>
      <c r="F16" s="83">
        <f t="shared" si="1"/>
        <v>17.100000000000001</v>
      </c>
    </row>
    <row r="17" spans="1:6" ht="66" customHeight="1" x14ac:dyDescent="0.2">
      <c r="A17" s="102" t="s">
        <v>133</v>
      </c>
      <c r="B17" s="50" t="s">
        <v>140</v>
      </c>
      <c r="C17" s="67">
        <v>0</v>
      </c>
      <c r="D17" s="78">
        <v>1.4</v>
      </c>
      <c r="E17" s="83">
        <v>35.200000000000003</v>
      </c>
      <c r="F17" s="83">
        <f t="shared" si="1"/>
        <v>1.4</v>
      </c>
    </row>
    <row r="18" spans="1:6" s="56" customFormat="1" ht="14.25" customHeight="1" x14ac:dyDescent="0.2">
      <c r="A18" s="44" t="s">
        <v>52</v>
      </c>
      <c r="B18" s="49" t="s">
        <v>53</v>
      </c>
      <c r="C18" s="46">
        <f>C19+C22+C23+C21+C20</f>
        <v>691.4</v>
      </c>
      <c r="D18" s="82">
        <f>D19+D22+D23+D21+D20</f>
        <v>148.30000000000001</v>
      </c>
      <c r="E18" s="97">
        <f t="shared" si="0"/>
        <v>21.449233439398327</v>
      </c>
      <c r="F18" s="97">
        <f>D18-C18</f>
        <v>-543.09999999999991</v>
      </c>
    </row>
    <row r="19" spans="1:6" ht="33" customHeight="1" x14ac:dyDescent="0.2">
      <c r="A19" s="47" t="s">
        <v>54</v>
      </c>
      <c r="B19" s="50" t="s">
        <v>55</v>
      </c>
      <c r="C19" s="67">
        <v>550</v>
      </c>
      <c r="D19" s="15">
        <v>99.7</v>
      </c>
      <c r="E19" s="83">
        <f t="shared" si="0"/>
        <v>18.127272727272729</v>
      </c>
      <c r="F19" s="83">
        <f>D19-C19</f>
        <v>-450.3</v>
      </c>
    </row>
    <row r="20" spans="1:6" ht="35.25" customHeight="1" x14ac:dyDescent="0.2">
      <c r="A20" s="51" t="s">
        <v>106</v>
      </c>
      <c r="B20" s="52" t="s">
        <v>107</v>
      </c>
      <c r="C20" s="67">
        <v>2.4</v>
      </c>
      <c r="D20" s="83">
        <v>0.9</v>
      </c>
      <c r="E20" s="83">
        <f t="shared" si="0"/>
        <v>37.5</v>
      </c>
      <c r="F20" s="83">
        <f t="shared" ref="F20:F22" si="2">D20-C20</f>
        <v>-1.5</v>
      </c>
    </row>
    <row r="21" spans="1:6" ht="33" customHeight="1" x14ac:dyDescent="0.2">
      <c r="A21" s="51" t="s">
        <v>108</v>
      </c>
      <c r="B21" s="52" t="s">
        <v>109</v>
      </c>
      <c r="C21" s="67">
        <v>62</v>
      </c>
      <c r="D21" s="78">
        <v>13</v>
      </c>
      <c r="E21" s="83">
        <f t="shared" si="0"/>
        <v>20.967741935483872</v>
      </c>
      <c r="F21" s="83">
        <f t="shared" si="2"/>
        <v>-49</v>
      </c>
    </row>
    <row r="22" spans="1:6" ht="31.5" customHeight="1" x14ac:dyDescent="0.2">
      <c r="A22" s="47" t="s">
        <v>56</v>
      </c>
      <c r="B22" s="50" t="s">
        <v>57</v>
      </c>
      <c r="C22" s="67">
        <v>37</v>
      </c>
      <c r="D22" s="78">
        <v>33.299999999999997</v>
      </c>
      <c r="E22" s="83">
        <f t="shared" si="0"/>
        <v>89.999999999999986</v>
      </c>
      <c r="F22" s="83">
        <f t="shared" si="2"/>
        <v>-3.7000000000000028</v>
      </c>
    </row>
    <row r="23" spans="1:6" ht="35.25" customHeight="1" x14ac:dyDescent="0.2">
      <c r="A23" s="47" t="s">
        <v>58</v>
      </c>
      <c r="B23" s="50" t="s">
        <v>59</v>
      </c>
      <c r="C23" s="67">
        <v>40</v>
      </c>
      <c r="D23" s="83">
        <v>1.4</v>
      </c>
      <c r="E23" s="83">
        <f>D23*100/C23</f>
        <v>3.5</v>
      </c>
      <c r="F23" s="83">
        <f>D23-C23</f>
        <v>-38.6</v>
      </c>
    </row>
    <row r="24" spans="1:6" s="56" customFormat="1" ht="18.75" customHeight="1" x14ac:dyDescent="0.2">
      <c r="A24" s="44" t="s">
        <v>60</v>
      </c>
      <c r="B24" s="49" t="s">
        <v>61</v>
      </c>
      <c r="C24" s="46">
        <f>C25</f>
        <v>20</v>
      </c>
      <c r="D24" s="82">
        <f>D25</f>
        <v>5.8</v>
      </c>
      <c r="E24" s="97">
        <f t="shared" si="0"/>
        <v>29</v>
      </c>
      <c r="F24" s="97">
        <f>D24-C24</f>
        <v>-14.2</v>
      </c>
    </row>
    <row r="25" spans="1:6" ht="19.5" customHeight="1" x14ac:dyDescent="0.2">
      <c r="A25" s="47" t="s">
        <v>62</v>
      </c>
      <c r="B25" s="50" t="s">
        <v>63</v>
      </c>
      <c r="C25" s="67">
        <v>20</v>
      </c>
      <c r="D25" s="83">
        <v>5.8</v>
      </c>
      <c r="E25" s="83">
        <f t="shared" si="0"/>
        <v>29</v>
      </c>
      <c r="F25" s="83">
        <f>D25-C25</f>
        <v>-14.2</v>
      </c>
    </row>
    <row r="26" spans="1:6" s="56" customFormat="1" ht="19.5" customHeight="1" x14ac:dyDescent="0.2">
      <c r="A26" s="57"/>
      <c r="B26" s="86" t="s">
        <v>110</v>
      </c>
      <c r="C26" s="87">
        <f>C27+C33+C31+C35</f>
        <v>1722.1999999999998</v>
      </c>
      <c r="D26" s="87">
        <f>D27+D33+D31+D35+D37</f>
        <v>579.09999999999991</v>
      </c>
      <c r="E26" s="88">
        <f t="shared" si="0"/>
        <v>33.625595168969923</v>
      </c>
      <c r="F26" s="88">
        <f>D26-C26</f>
        <v>-1143.0999999999999</v>
      </c>
    </row>
    <row r="27" spans="1:6" s="56" customFormat="1" ht="39.75" customHeight="1" x14ac:dyDescent="0.2">
      <c r="A27" s="44" t="s">
        <v>64</v>
      </c>
      <c r="B27" s="49" t="s">
        <v>65</v>
      </c>
      <c r="C27" s="46">
        <f>C28+C29+C30</f>
        <v>1703.6999999999998</v>
      </c>
      <c r="D27" s="82">
        <f>D28+D29+D30</f>
        <v>567.9</v>
      </c>
      <c r="E27" s="54">
        <f t="shared" si="0"/>
        <v>33.333333333333336</v>
      </c>
      <c r="F27" s="54">
        <f>D27-C27</f>
        <v>-1135.7999999999997</v>
      </c>
    </row>
    <row r="28" spans="1:6" ht="39.75" customHeight="1" x14ac:dyDescent="0.2">
      <c r="A28" s="47" t="s">
        <v>66</v>
      </c>
      <c r="B28" s="50" t="s">
        <v>67</v>
      </c>
      <c r="C28" s="67">
        <v>0</v>
      </c>
      <c r="D28" s="78">
        <v>0</v>
      </c>
      <c r="E28" s="62">
        <v>0</v>
      </c>
      <c r="F28" s="62">
        <f t="shared" ref="F28" si="3">C28-D28</f>
        <v>0</v>
      </c>
    </row>
    <row r="29" spans="1:6" ht="39" customHeight="1" x14ac:dyDescent="0.2">
      <c r="A29" s="47" t="s">
        <v>68</v>
      </c>
      <c r="B29" s="50" t="s">
        <v>69</v>
      </c>
      <c r="C29" s="67">
        <v>1429.8</v>
      </c>
      <c r="D29" s="78">
        <v>521.29999999999995</v>
      </c>
      <c r="E29" s="62">
        <f t="shared" si="0"/>
        <v>36.459644705553224</v>
      </c>
      <c r="F29" s="62">
        <f>D29-C29</f>
        <v>-908.5</v>
      </c>
    </row>
    <row r="30" spans="1:6" ht="33.75" customHeight="1" x14ac:dyDescent="0.2">
      <c r="A30" s="47" t="s">
        <v>70</v>
      </c>
      <c r="B30" s="50" t="s">
        <v>71</v>
      </c>
      <c r="C30" s="67">
        <v>273.89999999999998</v>
      </c>
      <c r="D30" s="15">
        <v>46.6</v>
      </c>
      <c r="E30" s="62">
        <f t="shared" si="0"/>
        <v>17.013508579773642</v>
      </c>
      <c r="F30" s="62">
        <f t="shared" ref="F30:F52" si="4">D30-C30</f>
        <v>-227.29999999999998</v>
      </c>
    </row>
    <row r="31" spans="1:6" s="56" customFormat="1" ht="33" customHeight="1" x14ac:dyDescent="0.2">
      <c r="A31" s="4" t="s">
        <v>111</v>
      </c>
      <c r="B31" s="53" t="s">
        <v>112</v>
      </c>
      <c r="C31" s="46">
        <f>C32</f>
        <v>0</v>
      </c>
      <c r="D31" s="82">
        <f>D32</f>
        <v>1</v>
      </c>
      <c r="E31" s="99">
        <v>6.4</v>
      </c>
      <c r="F31" s="100">
        <f t="shared" si="4"/>
        <v>1</v>
      </c>
    </row>
    <row r="32" spans="1:6" ht="27" customHeight="1" x14ac:dyDescent="0.2">
      <c r="A32" s="8" t="s">
        <v>113</v>
      </c>
      <c r="B32" s="52" t="s">
        <v>114</v>
      </c>
      <c r="C32" s="98">
        <v>0</v>
      </c>
      <c r="D32" s="78">
        <v>1</v>
      </c>
      <c r="E32" s="99">
        <v>6.4</v>
      </c>
      <c r="F32" s="99">
        <f t="shared" si="4"/>
        <v>1</v>
      </c>
    </row>
    <row r="33" spans="1:6" s="56" customFormat="1" ht="22.5" customHeight="1" x14ac:dyDescent="0.2">
      <c r="A33" s="44" t="s">
        <v>104</v>
      </c>
      <c r="B33" s="53" t="s">
        <v>103</v>
      </c>
      <c r="C33" s="46">
        <f>C34</f>
        <v>18.5</v>
      </c>
      <c r="D33" s="82">
        <f>D34</f>
        <v>9.9</v>
      </c>
      <c r="E33" s="54">
        <f t="shared" si="0"/>
        <v>53.513513513513516</v>
      </c>
      <c r="F33" s="54">
        <f t="shared" si="4"/>
        <v>-8.6</v>
      </c>
    </row>
    <row r="34" spans="1:6" ht="29.25" customHeight="1" x14ac:dyDescent="0.2">
      <c r="A34" s="47" t="s">
        <v>101</v>
      </c>
      <c r="B34" s="52" t="s">
        <v>102</v>
      </c>
      <c r="C34" s="67">
        <v>18.5</v>
      </c>
      <c r="D34" s="83">
        <v>9.9</v>
      </c>
      <c r="E34" s="62">
        <f t="shared" si="0"/>
        <v>53.513513513513516</v>
      </c>
      <c r="F34" s="62">
        <f t="shared" si="4"/>
        <v>-8.6</v>
      </c>
    </row>
    <row r="35" spans="1:6" ht="27" customHeight="1" x14ac:dyDescent="0.2">
      <c r="A35" s="44" t="s">
        <v>117</v>
      </c>
      <c r="B35" s="53" t="s">
        <v>120</v>
      </c>
      <c r="C35" s="46">
        <f>C36</f>
        <v>0</v>
      </c>
      <c r="D35" s="82">
        <f>D36</f>
        <v>0.3</v>
      </c>
      <c r="E35" s="62">
        <v>0</v>
      </c>
      <c r="F35" s="62">
        <f t="shared" ref="F35:F38" si="5">D35-C35</f>
        <v>0.3</v>
      </c>
    </row>
    <row r="36" spans="1:6" ht="21.75" customHeight="1" x14ac:dyDescent="0.2">
      <c r="A36" s="85" t="s">
        <v>119</v>
      </c>
      <c r="B36" s="52" t="s">
        <v>118</v>
      </c>
      <c r="C36" s="67">
        <v>0</v>
      </c>
      <c r="D36" s="83">
        <v>0.3</v>
      </c>
      <c r="E36" s="62">
        <v>0</v>
      </c>
      <c r="F36" s="62">
        <f t="shared" si="5"/>
        <v>0.3</v>
      </c>
    </row>
    <row r="37" spans="1:6" ht="23.25" customHeight="1" x14ac:dyDescent="0.2">
      <c r="A37" s="93" t="s">
        <v>134</v>
      </c>
      <c r="B37" s="53" t="s">
        <v>137</v>
      </c>
      <c r="C37" s="46">
        <f>C38</f>
        <v>0</v>
      </c>
      <c r="D37" s="46">
        <f t="shared" ref="D37" si="6">D38</f>
        <v>0</v>
      </c>
      <c r="E37" s="46">
        <v>0.3</v>
      </c>
      <c r="F37" s="62">
        <f t="shared" si="5"/>
        <v>0</v>
      </c>
    </row>
    <row r="38" spans="1:6" ht="29.25" customHeight="1" x14ac:dyDescent="0.2">
      <c r="A38" s="85" t="s">
        <v>131</v>
      </c>
      <c r="B38" s="52" t="s">
        <v>138</v>
      </c>
      <c r="C38" s="67">
        <v>0</v>
      </c>
      <c r="D38" s="103">
        <v>0</v>
      </c>
      <c r="E38" s="62">
        <v>0.3</v>
      </c>
      <c r="F38" s="62">
        <f t="shared" si="5"/>
        <v>0</v>
      </c>
    </row>
    <row r="39" spans="1:6" s="56" customFormat="1" ht="21.75" customHeight="1" x14ac:dyDescent="0.2">
      <c r="A39" s="57" t="s">
        <v>72</v>
      </c>
      <c r="B39" s="86" t="s">
        <v>73</v>
      </c>
      <c r="C39" s="87">
        <f>C40+C42+C46+C51</f>
        <v>8049.0999999999995</v>
      </c>
      <c r="D39" s="87">
        <f>D40+D42+D46+D51</f>
        <v>3879</v>
      </c>
      <c r="E39" s="87">
        <f>E40+E42+E46</f>
        <v>133.47348756345184</v>
      </c>
      <c r="F39" s="87">
        <f t="shared" ref="F39" si="7">F40+F42+F46</f>
        <v>-4170.1000000000004</v>
      </c>
    </row>
    <row r="40" spans="1:6" ht="36.75" customHeight="1" x14ac:dyDescent="0.2">
      <c r="A40" s="44" t="s">
        <v>74</v>
      </c>
      <c r="B40" s="49" t="s">
        <v>75</v>
      </c>
      <c r="C40" s="46">
        <f>C41</f>
        <v>6879.5</v>
      </c>
      <c r="D40" s="82">
        <f>D41</f>
        <v>3439.6</v>
      </c>
      <c r="E40" s="54">
        <f t="shared" si="0"/>
        <v>49.997819608983214</v>
      </c>
      <c r="F40" s="54">
        <f t="shared" si="4"/>
        <v>-3439.9</v>
      </c>
    </row>
    <row r="41" spans="1:6" ht="29.25" customHeight="1" x14ac:dyDescent="0.2">
      <c r="A41" s="47" t="s">
        <v>76</v>
      </c>
      <c r="B41" s="50" t="s">
        <v>77</v>
      </c>
      <c r="C41" s="67">
        <v>6879.5</v>
      </c>
      <c r="D41" s="78">
        <v>3439.6</v>
      </c>
      <c r="E41" s="62">
        <f t="shared" si="0"/>
        <v>49.997819608983214</v>
      </c>
      <c r="F41" s="62">
        <f t="shared" si="4"/>
        <v>-3439.9</v>
      </c>
    </row>
    <row r="42" spans="1:6" s="56" customFormat="1" ht="37.5" customHeight="1" x14ac:dyDescent="0.2">
      <c r="A42" s="44" t="s">
        <v>141</v>
      </c>
      <c r="B42" s="49" t="s">
        <v>78</v>
      </c>
      <c r="C42" s="46">
        <f>C43+C45+C44</f>
        <v>276.89999999999998</v>
      </c>
      <c r="D42" s="82">
        <f>D43+D45+D44</f>
        <v>137.5</v>
      </c>
      <c r="E42" s="100">
        <f t="shared" si="0"/>
        <v>49.656915854098955</v>
      </c>
      <c r="F42" s="54">
        <f t="shared" si="4"/>
        <v>-139.39999999999998</v>
      </c>
    </row>
    <row r="43" spans="1:6" ht="27" customHeight="1" x14ac:dyDescent="0.2">
      <c r="A43" s="47" t="s">
        <v>115</v>
      </c>
      <c r="B43" s="52" t="s">
        <v>116</v>
      </c>
      <c r="C43" s="67"/>
      <c r="D43" s="83"/>
      <c r="E43" s="62">
        <v>0</v>
      </c>
      <c r="F43" s="62">
        <f t="shared" si="4"/>
        <v>0</v>
      </c>
    </row>
    <row r="44" spans="1:6" ht="24" customHeight="1" x14ac:dyDescent="0.2">
      <c r="A44" s="47" t="s">
        <v>81</v>
      </c>
      <c r="B44" s="50" t="s">
        <v>82</v>
      </c>
      <c r="C44" s="67">
        <v>246.9</v>
      </c>
      <c r="D44" s="78">
        <v>123.5</v>
      </c>
      <c r="E44" s="62">
        <f t="shared" si="0"/>
        <v>50.020251113811256</v>
      </c>
      <c r="F44" s="62">
        <f t="shared" si="4"/>
        <v>-123.4</v>
      </c>
    </row>
    <row r="45" spans="1:6" ht="25.5" customHeight="1" x14ac:dyDescent="0.2">
      <c r="A45" s="47" t="s">
        <v>79</v>
      </c>
      <c r="B45" s="50" t="s">
        <v>80</v>
      </c>
      <c r="C45" s="67">
        <v>30</v>
      </c>
      <c r="D45" s="78">
        <v>14</v>
      </c>
      <c r="E45" s="62">
        <f t="shared" si="0"/>
        <v>46.666666666666664</v>
      </c>
      <c r="F45" s="62">
        <f t="shared" si="4"/>
        <v>-16</v>
      </c>
    </row>
    <row r="46" spans="1:6" ht="33" customHeight="1" x14ac:dyDescent="0.2">
      <c r="A46" s="93" t="s">
        <v>142</v>
      </c>
      <c r="B46" s="49" t="s">
        <v>25</v>
      </c>
      <c r="C46" s="46">
        <f>C47+C49</f>
        <v>892.7</v>
      </c>
      <c r="D46" s="82">
        <f>D47+D49</f>
        <v>301.89999999999998</v>
      </c>
      <c r="E46" s="101">
        <f>E47+E49+E51</f>
        <v>33.818752100369657</v>
      </c>
      <c r="F46" s="46">
        <f t="shared" ref="F46" si="8">F47+F49</f>
        <v>-590.80000000000007</v>
      </c>
    </row>
    <row r="47" spans="1:6" ht="30.75" customHeight="1" x14ac:dyDescent="0.2">
      <c r="A47" s="85" t="s">
        <v>127</v>
      </c>
      <c r="B47" s="49" t="s">
        <v>124</v>
      </c>
      <c r="C47" s="46">
        <f>C48</f>
        <v>0</v>
      </c>
      <c r="D47" s="82">
        <f>D48</f>
        <v>0</v>
      </c>
      <c r="E47" s="46">
        <f>E48</f>
        <v>0</v>
      </c>
      <c r="F47" s="46">
        <f>F48</f>
        <v>0</v>
      </c>
    </row>
    <row r="48" spans="1:6" ht="26.25" customHeight="1" x14ac:dyDescent="0.2">
      <c r="A48" s="85" t="s">
        <v>123</v>
      </c>
      <c r="B48" s="50" t="s">
        <v>124</v>
      </c>
      <c r="C48" s="67"/>
      <c r="D48" s="78"/>
      <c r="E48" s="62">
        <v>0</v>
      </c>
      <c r="F48" s="62">
        <f t="shared" si="4"/>
        <v>0</v>
      </c>
    </row>
    <row r="49" spans="1:7" s="56" customFormat="1" ht="32.25" customHeight="1" x14ac:dyDescent="0.2">
      <c r="A49" s="47" t="s">
        <v>126</v>
      </c>
      <c r="B49" s="49" t="s">
        <v>125</v>
      </c>
      <c r="C49" s="46">
        <f>C50</f>
        <v>892.7</v>
      </c>
      <c r="D49" s="82">
        <f>D50</f>
        <v>301.89999999999998</v>
      </c>
      <c r="E49" s="54">
        <f t="shared" si="0"/>
        <v>33.818752100369657</v>
      </c>
      <c r="F49" s="54">
        <f t="shared" si="4"/>
        <v>-590.80000000000007</v>
      </c>
    </row>
    <row r="50" spans="1:7" ht="22.5" customHeight="1" x14ac:dyDescent="0.2">
      <c r="A50" s="47" t="s">
        <v>83</v>
      </c>
      <c r="B50" s="50" t="s">
        <v>84</v>
      </c>
      <c r="C50" s="67">
        <v>892.7</v>
      </c>
      <c r="D50" s="83">
        <v>301.89999999999998</v>
      </c>
      <c r="E50" s="62">
        <f t="shared" si="0"/>
        <v>33.818752100369657</v>
      </c>
      <c r="F50" s="62">
        <f t="shared" si="4"/>
        <v>-590.80000000000007</v>
      </c>
    </row>
    <row r="51" spans="1:7" customFormat="1" ht="38.25" customHeight="1" x14ac:dyDescent="0.25">
      <c r="A51" s="93" t="s">
        <v>128</v>
      </c>
      <c r="B51" s="94" t="s">
        <v>129</v>
      </c>
      <c r="C51" s="46">
        <f>C52</f>
        <v>0</v>
      </c>
      <c r="D51" s="46">
        <f>D52</f>
        <v>0</v>
      </c>
      <c r="E51" s="54">
        <v>0</v>
      </c>
      <c r="F51" s="62">
        <f t="shared" si="4"/>
        <v>0</v>
      </c>
    </row>
    <row r="52" spans="1:7" customFormat="1" ht="19.5" customHeight="1" x14ac:dyDescent="0.25">
      <c r="A52" s="85" t="s">
        <v>130</v>
      </c>
      <c r="B52" s="50" t="s">
        <v>129</v>
      </c>
      <c r="C52" s="67">
        <v>0</v>
      </c>
      <c r="D52" s="67">
        <v>0</v>
      </c>
      <c r="E52" s="62">
        <v>0</v>
      </c>
      <c r="F52" s="62">
        <f t="shared" si="4"/>
        <v>0</v>
      </c>
    </row>
    <row r="53" spans="1:7" x14ac:dyDescent="0.2">
      <c r="A53" s="44"/>
      <c r="B53" s="49" t="s">
        <v>85</v>
      </c>
      <c r="C53" s="46">
        <f>C39+C26+C7</f>
        <v>31452.2</v>
      </c>
      <c r="D53" s="82">
        <f>D39+D26+D7</f>
        <v>17463.299999999996</v>
      </c>
      <c r="E53" s="54">
        <f>D53*100/C53</f>
        <v>55.523302026567286</v>
      </c>
      <c r="F53" s="54">
        <f>D53-C53</f>
        <v>-13988.900000000005</v>
      </c>
    </row>
    <row r="54" spans="1:7" x14ac:dyDescent="0.2">
      <c r="D54" s="84"/>
    </row>
    <row r="55" spans="1:7" ht="18.75" x14ac:dyDescent="0.3">
      <c r="D55" s="55"/>
      <c r="E55" s="95"/>
      <c r="F55" s="95"/>
      <c r="G55" s="96"/>
    </row>
    <row r="56" spans="1:7" x14ac:dyDescent="0.2">
      <c r="C56" s="55"/>
    </row>
    <row r="57" spans="1:7" x14ac:dyDescent="0.2">
      <c r="D57" s="55"/>
    </row>
  </sheetData>
  <mergeCells count="2">
    <mergeCell ref="E1:F1"/>
    <mergeCell ref="A4:F4"/>
  </mergeCells>
  <pageMargins left="0.7" right="0.7" top="0.75" bottom="0.75" header="0.3" footer="0.3"/>
  <pageSetup paperSize="9" scale="6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C6" sqref="C6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7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112" t="s">
        <v>152</v>
      </c>
      <c r="H1" s="112"/>
      <c r="I1" s="112"/>
    </row>
    <row r="3" spans="1:13" ht="45" customHeight="1" x14ac:dyDescent="0.2">
      <c r="A3" s="114" t="s">
        <v>147</v>
      </c>
      <c r="B3" s="114"/>
      <c r="C3" s="114"/>
      <c r="D3" s="114"/>
      <c r="E3" s="114"/>
      <c r="F3" s="114"/>
      <c r="G3" s="114"/>
      <c r="H3" s="114"/>
      <c r="I3" s="114"/>
    </row>
    <row r="4" spans="1:13" ht="21" customHeight="1" x14ac:dyDescent="0.2"/>
    <row r="5" spans="1:13" x14ac:dyDescent="0.2">
      <c r="H5" s="10"/>
      <c r="I5" s="10" t="s">
        <v>32</v>
      </c>
    </row>
    <row r="6" spans="1:13" ht="87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74" t="s">
        <v>135</v>
      </c>
      <c r="G6" s="6" t="s">
        <v>146</v>
      </c>
      <c r="H6" s="7" t="s">
        <v>86</v>
      </c>
      <c r="I6" s="7" t="s">
        <v>87</v>
      </c>
    </row>
    <row r="7" spans="1:13" ht="20.25" customHeight="1" x14ac:dyDescent="0.2">
      <c r="A7" s="34" t="s">
        <v>5</v>
      </c>
      <c r="B7" s="35">
        <v>1</v>
      </c>
      <c r="C7" s="35">
        <v>0</v>
      </c>
      <c r="D7" s="36">
        <f>D8+D9+D10+D11+D12</f>
        <v>18743.7</v>
      </c>
      <c r="E7" s="31"/>
      <c r="F7" s="75">
        <f>F8+F9+F10+F11+F12</f>
        <v>21151.4</v>
      </c>
      <c r="G7" s="41">
        <f>G8+G9+G10+G11+G12</f>
        <v>11357.800000000001</v>
      </c>
      <c r="H7" s="30">
        <f>G7*100/F7</f>
        <v>53.697627580207453</v>
      </c>
      <c r="I7" s="15">
        <f>G7-F7</f>
        <v>-9793.6</v>
      </c>
    </row>
    <row r="8" spans="1:13" ht="22.5" customHeight="1" x14ac:dyDescent="0.2">
      <c r="A8" s="34" t="s">
        <v>6</v>
      </c>
      <c r="B8" s="35">
        <v>1</v>
      </c>
      <c r="C8" s="35">
        <v>2</v>
      </c>
      <c r="D8" s="36">
        <f>'[1]расходы 2020'!F7</f>
        <v>2019</v>
      </c>
      <c r="E8" s="32" t="s">
        <v>26</v>
      </c>
      <c r="F8" s="76">
        <v>2216.9</v>
      </c>
      <c r="G8" s="15">
        <v>1385.6</v>
      </c>
      <c r="H8" s="69">
        <f t="shared" ref="H8:H34" si="0">G8*100/F8</f>
        <v>62.501691551265274</v>
      </c>
      <c r="I8" s="70">
        <f>G8-F8</f>
        <v>-831.30000000000018</v>
      </c>
    </row>
    <row r="9" spans="1:13" ht="38.25" customHeight="1" x14ac:dyDescent="0.2">
      <c r="A9" s="34" t="s">
        <v>7</v>
      </c>
      <c r="B9" s="35">
        <v>1</v>
      </c>
      <c r="C9" s="35">
        <v>4</v>
      </c>
      <c r="D9" s="36">
        <f>'[1]расходы 2020'!F13</f>
        <v>11173</v>
      </c>
      <c r="E9" s="32"/>
      <c r="F9" s="76">
        <v>12087.7</v>
      </c>
      <c r="G9" s="15">
        <v>6313.1</v>
      </c>
      <c r="H9" s="69">
        <f t="shared" si="0"/>
        <v>52.227470900171248</v>
      </c>
      <c r="I9" s="70">
        <f t="shared" ref="I9:I35" si="1">G9-F9</f>
        <v>-5774.6</v>
      </c>
    </row>
    <row r="10" spans="1:13" ht="38.25" customHeight="1" x14ac:dyDescent="0.2">
      <c r="A10" s="37" t="s">
        <v>28</v>
      </c>
      <c r="B10" s="35">
        <v>1</v>
      </c>
      <c r="C10" s="35">
        <v>6</v>
      </c>
      <c r="D10" s="36">
        <f>'[1]расходы 2020'!F19</f>
        <v>34.700000000000003</v>
      </c>
      <c r="E10" s="32"/>
      <c r="F10" s="76">
        <v>45</v>
      </c>
      <c r="G10" s="15">
        <v>45</v>
      </c>
      <c r="H10" s="69">
        <f t="shared" si="0"/>
        <v>100</v>
      </c>
      <c r="I10" s="70">
        <f t="shared" si="1"/>
        <v>0</v>
      </c>
    </row>
    <row r="11" spans="1:13" ht="11.25" customHeight="1" x14ac:dyDescent="0.2">
      <c r="A11" s="34" t="s">
        <v>8</v>
      </c>
      <c r="B11" s="35">
        <v>1</v>
      </c>
      <c r="C11" s="35">
        <v>11</v>
      </c>
      <c r="D11" s="36">
        <f>'[1]расходы 2020'!F30</f>
        <v>50</v>
      </c>
      <c r="E11" s="32" t="s">
        <v>26</v>
      </c>
      <c r="F11" s="76">
        <v>50</v>
      </c>
      <c r="G11" s="15">
        <v>0</v>
      </c>
      <c r="H11" s="69">
        <v>0</v>
      </c>
      <c r="I11" s="70">
        <f t="shared" si="1"/>
        <v>-50</v>
      </c>
    </row>
    <row r="12" spans="1:13" ht="11.25" customHeight="1" x14ac:dyDescent="0.2">
      <c r="A12" s="34" t="s">
        <v>9</v>
      </c>
      <c r="B12" s="35">
        <v>1</v>
      </c>
      <c r="C12" s="35">
        <v>13</v>
      </c>
      <c r="D12" s="36">
        <f>'[1]расходы 2020'!F36</f>
        <v>5467</v>
      </c>
      <c r="E12" s="32" t="s">
        <v>26</v>
      </c>
      <c r="F12" s="76">
        <v>6751.8</v>
      </c>
      <c r="G12" s="78">
        <v>3614.1</v>
      </c>
      <c r="H12" s="69">
        <f t="shared" si="0"/>
        <v>53.527948102728161</v>
      </c>
      <c r="I12" s="70">
        <f t="shared" si="1"/>
        <v>-3137.7000000000003</v>
      </c>
    </row>
    <row r="13" spans="1:13" ht="13.5" customHeight="1" x14ac:dyDescent="0.2">
      <c r="A13" s="34" t="s">
        <v>10</v>
      </c>
      <c r="B13" s="35">
        <v>2</v>
      </c>
      <c r="C13" s="35">
        <v>0</v>
      </c>
      <c r="D13" s="36">
        <f>D14</f>
        <v>438</v>
      </c>
      <c r="E13" s="32" t="s">
        <v>26</v>
      </c>
      <c r="F13" s="76">
        <f>F14</f>
        <v>246.9</v>
      </c>
      <c r="G13" s="76">
        <f>G14</f>
        <v>123.5</v>
      </c>
      <c r="H13" s="69">
        <f t="shared" si="0"/>
        <v>50.020251113811256</v>
      </c>
      <c r="I13" s="70">
        <f t="shared" si="1"/>
        <v>-123.4</v>
      </c>
    </row>
    <row r="14" spans="1:13" ht="11.25" customHeight="1" x14ac:dyDescent="0.2">
      <c r="A14" s="34" t="s">
        <v>11</v>
      </c>
      <c r="B14" s="35">
        <v>2</v>
      </c>
      <c r="C14" s="35">
        <v>3</v>
      </c>
      <c r="D14" s="36">
        <f>'[1]расходы 2020'!F75</f>
        <v>438</v>
      </c>
      <c r="E14" s="32" t="s">
        <v>26</v>
      </c>
      <c r="F14" s="76">
        <v>246.9</v>
      </c>
      <c r="G14" s="78">
        <v>123.5</v>
      </c>
      <c r="H14" s="69">
        <f t="shared" si="0"/>
        <v>50.020251113811256</v>
      </c>
      <c r="I14" s="70">
        <f t="shared" si="1"/>
        <v>-123.4</v>
      </c>
    </row>
    <row r="15" spans="1:13" ht="16.5" customHeight="1" x14ac:dyDescent="0.2">
      <c r="A15" s="34" t="s">
        <v>12</v>
      </c>
      <c r="B15" s="35">
        <v>3</v>
      </c>
      <c r="C15" s="35">
        <v>0</v>
      </c>
      <c r="D15" s="36">
        <f>D16+D17+D18</f>
        <v>39.9</v>
      </c>
      <c r="E15" s="32" t="s">
        <v>26</v>
      </c>
      <c r="F15" s="76">
        <f>F16+F17+F18</f>
        <v>62</v>
      </c>
      <c r="G15" s="76">
        <f>G16+G17+G18</f>
        <v>2.7</v>
      </c>
      <c r="H15" s="69">
        <f t="shared" si="0"/>
        <v>4.354838709677419</v>
      </c>
      <c r="I15" s="70">
        <f t="shared" si="1"/>
        <v>-59.3</v>
      </c>
      <c r="L15" s="19"/>
      <c r="M15" s="19"/>
    </row>
    <row r="16" spans="1:13" ht="11.25" customHeight="1" x14ac:dyDescent="0.2">
      <c r="A16" s="34" t="s">
        <v>13</v>
      </c>
      <c r="B16" s="35">
        <v>3</v>
      </c>
      <c r="C16" s="35">
        <v>4</v>
      </c>
      <c r="D16" s="36">
        <f>'[1]расходы 2020'!F84</f>
        <v>8</v>
      </c>
      <c r="E16" s="32" t="s">
        <v>26</v>
      </c>
      <c r="F16" s="76">
        <v>30</v>
      </c>
      <c r="G16" s="78">
        <v>2.7</v>
      </c>
      <c r="H16" s="69">
        <f t="shared" si="0"/>
        <v>9</v>
      </c>
      <c r="I16" s="70">
        <f t="shared" si="1"/>
        <v>-27.3</v>
      </c>
    </row>
    <row r="17" spans="1:9" ht="24.75" customHeight="1" x14ac:dyDescent="0.2">
      <c r="A17" s="34" t="s">
        <v>20</v>
      </c>
      <c r="B17" s="35">
        <v>3</v>
      </c>
      <c r="C17" s="35">
        <v>9</v>
      </c>
      <c r="D17" s="36">
        <f>'[1]расходы 2020'!F91</f>
        <v>2</v>
      </c>
      <c r="E17" s="32"/>
      <c r="F17" s="76">
        <v>2</v>
      </c>
      <c r="G17" s="78">
        <v>0</v>
      </c>
      <c r="H17" s="69">
        <f t="shared" si="0"/>
        <v>0</v>
      </c>
      <c r="I17" s="70">
        <f t="shared" si="1"/>
        <v>-2</v>
      </c>
    </row>
    <row r="18" spans="1:9" ht="24" customHeight="1" x14ac:dyDescent="0.2">
      <c r="A18" s="37" t="s">
        <v>27</v>
      </c>
      <c r="B18" s="35">
        <v>3</v>
      </c>
      <c r="C18" s="35">
        <v>14</v>
      </c>
      <c r="D18" s="36">
        <f>'[1]расходы 2020'!F103</f>
        <v>29.9</v>
      </c>
      <c r="E18" s="32"/>
      <c r="F18" s="76">
        <v>30</v>
      </c>
      <c r="G18" s="78">
        <v>0</v>
      </c>
      <c r="H18" s="69">
        <f t="shared" si="0"/>
        <v>0</v>
      </c>
      <c r="I18" s="70">
        <f t="shared" si="1"/>
        <v>-30</v>
      </c>
    </row>
    <row r="19" spans="1:9" ht="14.25" customHeight="1" x14ac:dyDescent="0.2">
      <c r="A19" s="34" t="s">
        <v>14</v>
      </c>
      <c r="B19" s="64">
        <v>4</v>
      </c>
      <c r="C19" s="64">
        <v>0</v>
      </c>
      <c r="D19" s="65">
        <f>D21+D22+D23</f>
        <v>2503.1999999999998</v>
      </c>
      <c r="E19" s="66" t="s">
        <v>26</v>
      </c>
      <c r="F19" s="77">
        <f>F21+F22+F23+F20</f>
        <v>8033.9</v>
      </c>
      <c r="G19" s="77">
        <f>G21+G22+G23+G20</f>
        <v>907.5</v>
      </c>
      <c r="H19" s="69">
        <f t="shared" si="0"/>
        <v>11.295883692851541</v>
      </c>
      <c r="I19" s="70">
        <f t="shared" si="1"/>
        <v>-7126.4</v>
      </c>
    </row>
    <row r="20" spans="1:9" s="63" customFormat="1" ht="14.25" customHeight="1" x14ac:dyDescent="0.2">
      <c r="A20" s="34" t="s">
        <v>122</v>
      </c>
      <c r="B20" s="64">
        <v>4</v>
      </c>
      <c r="C20" s="64">
        <v>1</v>
      </c>
      <c r="D20" s="65"/>
      <c r="E20" s="66"/>
      <c r="F20" s="89">
        <v>1105</v>
      </c>
      <c r="G20" s="77">
        <v>403.5</v>
      </c>
      <c r="H20" s="69">
        <f t="shared" si="0"/>
        <v>36.515837104072396</v>
      </c>
      <c r="I20" s="70">
        <f t="shared" si="1"/>
        <v>-701.5</v>
      </c>
    </row>
    <row r="21" spans="1:9" ht="11.25" customHeight="1" x14ac:dyDescent="0.2">
      <c r="A21" s="34" t="s">
        <v>30</v>
      </c>
      <c r="B21" s="35">
        <v>4</v>
      </c>
      <c r="C21" s="35">
        <v>9</v>
      </c>
      <c r="D21" s="36">
        <f>'[1]расходы 2020'!F114</f>
        <v>2043.8</v>
      </c>
      <c r="E21" s="32"/>
      <c r="F21" s="76">
        <v>6492.9</v>
      </c>
      <c r="G21" s="76">
        <v>267.10000000000002</v>
      </c>
      <c r="H21" s="69">
        <f t="shared" si="0"/>
        <v>4.1137242218423209</v>
      </c>
      <c r="I21" s="70">
        <f t="shared" si="1"/>
        <v>-6225.7999999999993</v>
      </c>
    </row>
    <row r="22" spans="1:9" ht="11.25" customHeight="1" x14ac:dyDescent="0.2">
      <c r="A22" s="34" t="s">
        <v>15</v>
      </c>
      <c r="B22" s="35">
        <v>4</v>
      </c>
      <c r="C22" s="35">
        <v>10</v>
      </c>
      <c r="D22" s="36">
        <f>'[1]расходы 2020'!F121</f>
        <v>452.7</v>
      </c>
      <c r="E22" s="32" t="s">
        <v>26</v>
      </c>
      <c r="F22" s="76">
        <v>425.4</v>
      </c>
      <c r="G22" s="76">
        <v>226.3</v>
      </c>
      <c r="H22" s="69">
        <f t="shared" si="0"/>
        <v>53.196991067230847</v>
      </c>
      <c r="I22" s="70">
        <f t="shared" si="1"/>
        <v>-199.09999999999997</v>
      </c>
    </row>
    <row r="23" spans="1:9" x14ac:dyDescent="0.2">
      <c r="A23" s="34" t="s">
        <v>31</v>
      </c>
      <c r="B23" s="35">
        <v>4</v>
      </c>
      <c r="C23" s="35">
        <v>12</v>
      </c>
      <c r="D23" s="36">
        <f>'[1]расходы 2020'!F127</f>
        <v>6.7</v>
      </c>
      <c r="E23" s="32"/>
      <c r="F23" s="76">
        <v>10.6</v>
      </c>
      <c r="G23" s="76">
        <v>10.6</v>
      </c>
      <c r="H23" s="69">
        <f t="shared" si="0"/>
        <v>100</v>
      </c>
      <c r="I23" s="70">
        <f t="shared" si="1"/>
        <v>0</v>
      </c>
    </row>
    <row r="24" spans="1:9" ht="17.25" customHeight="1" x14ac:dyDescent="0.2">
      <c r="A24" s="34" t="s">
        <v>16</v>
      </c>
      <c r="B24" s="35">
        <v>5</v>
      </c>
      <c r="C24" s="35">
        <v>0</v>
      </c>
      <c r="D24" s="36">
        <f>D25+D26+D27</f>
        <v>6624.3</v>
      </c>
      <c r="E24" s="32" t="s">
        <v>26</v>
      </c>
      <c r="F24" s="76">
        <f>F25+F26+F27+F28</f>
        <v>1602</v>
      </c>
      <c r="G24" s="76">
        <f>G25+G26+G27</f>
        <v>1031.5</v>
      </c>
      <c r="H24" s="69">
        <f t="shared" si="0"/>
        <v>64.388264669163547</v>
      </c>
      <c r="I24" s="70">
        <f t="shared" si="1"/>
        <v>-570.5</v>
      </c>
    </row>
    <row r="25" spans="1:9" ht="11.25" customHeight="1" x14ac:dyDescent="0.2">
      <c r="A25" s="34" t="s">
        <v>24</v>
      </c>
      <c r="B25" s="35">
        <v>5</v>
      </c>
      <c r="C25" s="35">
        <v>1</v>
      </c>
      <c r="D25" s="36">
        <f>'[1]расходы 2020'!F134</f>
        <v>239.7</v>
      </c>
      <c r="E25" s="32" t="s">
        <v>26</v>
      </c>
      <c r="F25" s="76">
        <v>241.5</v>
      </c>
      <c r="G25" s="76">
        <v>90.4</v>
      </c>
      <c r="H25" s="69">
        <f>G25*100/F25</f>
        <v>37.432712215320912</v>
      </c>
      <c r="I25" s="70">
        <f>G25-F25</f>
        <v>-151.1</v>
      </c>
    </row>
    <row r="26" spans="1:9" ht="11.25" customHeight="1" x14ac:dyDescent="0.2">
      <c r="A26" s="34" t="s">
        <v>21</v>
      </c>
      <c r="B26" s="35">
        <v>5</v>
      </c>
      <c r="C26" s="35">
        <v>2</v>
      </c>
      <c r="D26" s="36">
        <f>'[1]расходы 2020'!F141</f>
        <v>5840.6</v>
      </c>
      <c r="E26" s="32" t="s">
        <v>26</v>
      </c>
      <c r="F26" s="76">
        <v>120</v>
      </c>
      <c r="G26" s="76">
        <v>0</v>
      </c>
      <c r="H26" s="69">
        <f t="shared" si="0"/>
        <v>0</v>
      </c>
      <c r="I26" s="70">
        <f t="shared" si="1"/>
        <v>-120</v>
      </c>
    </row>
    <row r="27" spans="1:9" ht="11.25" customHeight="1" x14ac:dyDescent="0.2">
      <c r="A27" s="34" t="s">
        <v>17</v>
      </c>
      <c r="B27" s="35">
        <v>5</v>
      </c>
      <c r="C27" s="35">
        <v>3</v>
      </c>
      <c r="D27" s="36">
        <f>'[1]расходы 2020'!F159</f>
        <v>544</v>
      </c>
      <c r="E27" s="32" t="s">
        <v>26</v>
      </c>
      <c r="F27" s="76">
        <v>1240.5</v>
      </c>
      <c r="G27" s="76">
        <v>941.1</v>
      </c>
      <c r="H27" s="69">
        <f t="shared" si="0"/>
        <v>75.864570737605803</v>
      </c>
      <c r="I27" s="70">
        <f t="shared" si="1"/>
        <v>-299.39999999999998</v>
      </c>
    </row>
    <row r="28" spans="1:9" s="63" customFormat="1" ht="11.25" customHeight="1" x14ac:dyDescent="0.2">
      <c r="A28" s="34" t="s">
        <v>121</v>
      </c>
      <c r="B28" s="35">
        <v>5</v>
      </c>
      <c r="C28" s="35">
        <v>5</v>
      </c>
      <c r="D28" s="36"/>
      <c r="E28" s="32"/>
      <c r="F28" s="76">
        <v>0</v>
      </c>
      <c r="G28" s="76">
        <v>0</v>
      </c>
      <c r="H28" s="69">
        <v>0</v>
      </c>
      <c r="I28" s="70">
        <f t="shared" si="1"/>
        <v>0</v>
      </c>
    </row>
    <row r="29" spans="1:9" ht="14.25" customHeight="1" x14ac:dyDescent="0.2">
      <c r="A29" s="34" t="str">
        <f>'[1]расходы 2020'!A165</f>
        <v>ОХРАНА ОКРУЖАЮЩЕЙ СРЕДЫ</v>
      </c>
      <c r="B29" s="35">
        <f>'[1]расходы 2020'!B165</f>
        <v>6</v>
      </c>
      <c r="C29" s="35">
        <v>0</v>
      </c>
      <c r="D29" s="36">
        <f>D30</f>
        <v>298</v>
      </c>
      <c r="E29" s="32" t="s">
        <v>26</v>
      </c>
      <c r="F29" s="76">
        <f>F30</f>
        <v>0</v>
      </c>
      <c r="G29" s="76">
        <f>G30</f>
        <v>0</v>
      </c>
      <c r="H29" s="69">
        <v>0</v>
      </c>
      <c r="I29" s="70">
        <f t="shared" si="1"/>
        <v>0</v>
      </c>
    </row>
    <row r="30" spans="1:9" ht="11.25" customHeight="1" x14ac:dyDescent="0.2">
      <c r="A30" s="34" t="str">
        <f>'[1]расходы 2020'!A166</f>
        <v>Другие вопросы в области охраны окружающей среды</v>
      </c>
      <c r="B30" s="35">
        <v>6</v>
      </c>
      <c r="C30" s="35">
        <f>'[1]расходы 2020'!C166</f>
        <v>5</v>
      </c>
      <c r="D30" s="36">
        <f>'[1]расходы 2020'!F166</f>
        <v>298</v>
      </c>
      <c r="E30" s="32" t="s">
        <v>26</v>
      </c>
      <c r="F30" s="76">
        <v>0</v>
      </c>
      <c r="G30" s="76">
        <v>0</v>
      </c>
      <c r="H30" s="69">
        <v>0</v>
      </c>
      <c r="I30" s="70">
        <f t="shared" si="1"/>
        <v>0</v>
      </c>
    </row>
    <row r="31" spans="1:9" ht="16.5" customHeight="1" x14ac:dyDescent="0.2">
      <c r="A31" s="34" t="s">
        <v>22</v>
      </c>
      <c r="B31" s="35">
        <v>8</v>
      </c>
      <c r="C31" s="35">
        <v>0</v>
      </c>
      <c r="D31" s="36">
        <f>D32</f>
        <v>1253.8</v>
      </c>
      <c r="E31" s="32" t="s">
        <v>26</v>
      </c>
      <c r="F31" s="76">
        <f>F32</f>
        <v>3292.3</v>
      </c>
      <c r="G31" s="76">
        <f>G32</f>
        <v>1424.1</v>
      </c>
      <c r="H31" s="69">
        <f t="shared" si="0"/>
        <v>43.255474895969378</v>
      </c>
      <c r="I31" s="70">
        <f t="shared" si="1"/>
        <v>-1868.2000000000003</v>
      </c>
    </row>
    <row r="32" spans="1:9" ht="13.5" customHeight="1" x14ac:dyDescent="0.2">
      <c r="A32" s="34" t="s">
        <v>18</v>
      </c>
      <c r="B32" s="35">
        <v>8</v>
      </c>
      <c r="C32" s="35">
        <v>1</v>
      </c>
      <c r="D32" s="36">
        <f>'[1]расходы 2020'!F177</f>
        <v>1253.8</v>
      </c>
      <c r="E32" s="32" t="s">
        <v>26</v>
      </c>
      <c r="F32" s="76">
        <v>3292.3</v>
      </c>
      <c r="G32" s="76">
        <v>1424.1</v>
      </c>
      <c r="H32" s="69">
        <f t="shared" si="0"/>
        <v>43.255474895969378</v>
      </c>
      <c r="I32" s="70">
        <f t="shared" si="1"/>
        <v>-1868.2000000000003</v>
      </c>
    </row>
    <row r="33" spans="1:12" ht="11.25" customHeight="1" x14ac:dyDescent="0.2">
      <c r="A33" s="34" t="s">
        <v>23</v>
      </c>
      <c r="B33" s="35">
        <v>11</v>
      </c>
      <c r="C33" s="35">
        <v>0</v>
      </c>
      <c r="D33" s="36">
        <f>D34</f>
        <v>6973.6</v>
      </c>
      <c r="E33" s="33"/>
      <c r="F33" s="78">
        <f>F34</f>
        <v>7924.8</v>
      </c>
      <c r="G33" s="78">
        <f>G34</f>
        <v>2830.5</v>
      </c>
      <c r="H33" s="69">
        <f t="shared" si="0"/>
        <v>35.716989703210174</v>
      </c>
      <c r="I33" s="70">
        <f t="shared" si="1"/>
        <v>-5094.3</v>
      </c>
      <c r="L33" s="29"/>
    </row>
    <row r="34" spans="1:12" x14ac:dyDescent="0.2">
      <c r="A34" s="38" t="s">
        <v>19</v>
      </c>
      <c r="B34" s="39">
        <v>11</v>
      </c>
      <c r="C34" s="39">
        <v>1</v>
      </c>
      <c r="D34" s="40">
        <f>'[1]расходы 2020'!F198</f>
        <v>6973.6</v>
      </c>
      <c r="F34" s="104">
        <v>7924.8</v>
      </c>
      <c r="G34" s="79">
        <v>2830.5</v>
      </c>
      <c r="H34" s="71">
        <f t="shared" si="0"/>
        <v>35.716989703210174</v>
      </c>
      <c r="I34" s="70">
        <f t="shared" si="1"/>
        <v>-5094.3</v>
      </c>
    </row>
    <row r="35" spans="1:12" s="43" customFormat="1" x14ac:dyDescent="0.2">
      <c r="A35" s="42" t="s">
        <v>29</v>
      </c>
      <c r="B35" s="16"/>
      <c r="C35" s="16"/>
      <c r="D35" s="17"/>
      <c r="E35" s="18"/>
      <c r="F35" s="90">
        <f>F7+F13+F15+F19+F24+F29+F31+F33</f>
        <v>42313.30000000001</v>
      </c>
      <c r="G35" s="90">
        <f>G7+G13+G15+G19+G24+G29+G31+G33</f>
        <v>17677.600000000002</v>
      </c>
      <c r="H35" s="72">
        <f t="shared" ref="H35" si="2">G35*100/F35</f>
        <v>41.777880713629045</v>
      </c>
      <c r="I35" s="92">
        <f t="shared" si="1"/>
        <v>-24635.700000000008</v>
      </c>
    </row>
    <row r="36" spans="1:12" s="19" customFormat="1" x14ac:dyDescent="0.2">
      <c r="A36" s="9"/>
      <c r="B36" s="10"/>
      <c r="C36" s="10"/>
      <c r="D36" s="11"/>
      <c r="E36" s="12"/>
      <c r="F36" s="80"/>
      <c r="G36" s="12"/>
      <c r="H36" s="12"/>
    </row>
    <row r="39" spans="1:12" x14ac:dyDescent="0.2">
      <c r="F39" s="81"/>
      <c r="G39" s="60"/>
    </row>
  </sheetData>
  <autoFilter ref="A6:F35"/>
  <mergeCells count="2">
    <mergeCell ref="A3:I3"/>
    <mergeCell ref="G1:I1"/>
  </mergeCells>
  <pageMargins left="0" right="0" top="0" bottom="0" header="0" footer="0"/>
  <pageSetup paperSize="9" scale="8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8" sqref="D8:E8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112" t="s">
        <v>153</v>
      </c>
      <c r="E1" s="112"/>
      <c r="F1" s="112"/>
    </row>
    <row r="3" spans="1:6" x14ac:dyDescent="0.2">
      <c r="A3" s="114" t="s">
        <v>150</v>
      </c>
      <c r="B3" s="114"/>
      <c r="C3" s="114"/>
      <c r="D3" s="114"/>
      <c r="E3" s="114"/>
      <c r="F3" s="114"/>
    </row>
    <row r="5" spans="1:6" ht="78.75" customHeight="1" x14ac:dyDescent="0.2">
      <c r="A5" s="24" t="s">
        <v>88</v>
      </c>
      <c r="B5" s="24" t="s">
        <v>89</v>
      </c>
      <c r="C5" s="24" t="s">
        <v>90</v>
      </c>
      <c r="D5" s="119" t="s">
        <v>135</v>
      </c>
      <c r="E5" s="120"/>
      <c r="F5" s="5" t="s">
        <v>145</v>
      </c>
    </row>
    <row r="6" spans="1:6" x14ac:dyDescent="0.2">
      <c r="A6" s="22">
        <v>1</v>
      </c>
      <c r="B6" s="22">
        <v>2</v>
      </c>
      <c r="C6" s="22">
        <v>3</v>
      </c>
      <c r="D6" s="121"/>
      <c r="E6" s="122"/>
      <c r="F6" s="23"/>
    </row>
    <row r="7" spans="1:6" ht="31.5" customHeight="1" x14ac:dyDescent="0.2">
      <c r="A7" s="7">
        <v>650</v>
      </c>
      <c r="B7" s="7" t="s">
        <v>91</v>
      </c>
      <c r="C7" s="20" t="s">
        <v>92</v>
      </c>
      <c r="D7" s="119"/>
      <c r="E7" s="120"/>
      <c r="F7" s="23"/>
    </row>
    <row r="8" spans="1:6" ht="31.5" customHeight="1" x14ac:dyDescent="0.2">
      <c r="A8" s="21" t="s">
        <v>93</v>
      </c>
      <c r="B8" s="22" t="s">
        <v>94</v>
      </c>
      <c r="C8" s="20" t="s">
        <v>95</v>
      </c>
      <c r="D8" s="117">
        <f>D10</f>
        <v>10861.1</v>
      </c>
      <c r="E8" s="118"/>
      <c r="F8" s="91">
        <f>F10-F9</f>
        <v>214.30000000000109</v>
      </c>
    </row>
    <row r="9" spans="1:6" ht="31.5" customHeight="1" x14ac:dyDescent="0.2">
      <c r="A9" s="22">
        <v>650</v>
      </c>
      <c r="B9" s="22" t="s">
        <v>96</v>
      </c>
      <c r="C9" s="25" t="s">
        <v>97</v>
      </c>
      <c r="D9" s="115">
        <v>0</v>
      </c>
      <c r="E9" s="116"/>
      <c r="F9" s="78">
        <v>10646.8</v>
      </c>
    </row>
    <row r="10" spans="1:6" ht="31.5" customHeight="1" x14ac:dyDescent="0.2">
      <c r="A10" s="22">
        <v>650</v>
      </c>
      <c r="B10" s="22" t="s">
        <v>98</v>
      </c>
      <c r="C10" s="26" t="s">
        <v>99</v>
      </c>
      <c r="D10" s="115">
        <v>10861.1</v>
      </c>
      <c r="E10" s="116"/>
      <c r="F10" s="78">
        <v>10861.1</v>
      </c>
    </row>
    <row r="11" spans="1:6" ht="31.5" customHeight="1" x14ac:dyDescent="0.2">
      <c r="A11" s="22"/>
      <c r="B11" s="22"/>
      <c r="C11" s="27" t="s">
        <v>100</v>
      </c>
      <c r="D11" s="117">
        <f>D8</f>
        <v>10861.1</v>
      </c>
      <c r="E11" s="118"/>
      <c r="F11" s="91">
        <f>F10-F9</f>
        <v>214.30000000000109</v>
      </c>
    </row>
    <row r="12" spans="1:6" x14ac:dyDescent="0.2">
      <c r="A12" s="28"/>
    </row>
    <row r="13" spans="1:6" x14ac:dyDescent="0.2">
      <c r="F13" s="61"/>
    </row>
    <row r="20" spans="6:6" x14ac:dyDescent="0.2">
      <c r="F20" s="61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20" sqref="D20"/>
    </sheetView>
  </sheetViews>
  <sheetFormatPr defaultRowHeight="15" x14ac:dyDescent="0.25"/>
  <cols>
    <col min="1" max="1" width="32.85546875" customWidth="1"/>
    <col min="2" max="2" width="4.7109375" customWidth="1"/>
    <col min="3" max="3" width="4.85546875" customWidth="1"/>
    <col min="4" max="4" width="26" customWidth="1"/>
    <col min="5" max="5" width="14" customWidth="1"/>
    <col min="6" max="6" width="14.5703125" customWidth="1"/>
    <col min="7" max="7" width="15" customWidth="1"/>
  </cols>
  <sheetData>
    <row r="2" spans="1:7" ht="81" customHeight="1" x14ac:dyDescent="0.25">
      <c r="E2" s="123" t="s">
        <v>154</v>
      </c>
      <c r="F2" s="124"/>
      <c r="G2" s="124"/>
    </row>
    <row r="4" spans="1:7" x14ac:dyDescent="0.25">
      <c r="A4" s="106" t="s">
        <v>149</v>
      </c>
    </row>
    <row r="6" spans="1:7" x14ac:dyDescent="0.25">
      <c r="A6" s="105"/>
      <c r="B6" s="105"/>
      <c r="C6" s="105"/>
      <c r="D6" s="105"/>
      <c r="E6" s="105"/>
      <c r="F6" s="105"/>
      <c r="G6" s="105" t="s">
        <v>32</v>
      </c>
    </row>
    <row r="7" spans="1:7" ht="78" customHeight="1" x14ac:dyDescent="0.25">
      <c r="A7" s="107" t="s">
        <v>0</v>
      </c>
      <c r="B7" s="107" t="s">
        <v>1</v>
      </c>
      <c r="C7" s="107" t="s">
        <v>2</v>
      </c>
      <c r="D7" s="108" t="s">
        <v>135</v>
      </c>
      <c r="E7" s="108" t="s">
        <v>146</v>
      </c>
      <c r="F7" s="108" t="s">
        <v>86</v>
      </c>
      <c r="G7" s="108" t="s">
        <v>87</v>
      </c>
    </row>
    <row r="8" spans="1:7" x14ac:dyDescent="0.25">
      <c r="A8" s="105" t="s">
        <v>143</v>
      </c>
      <c r="B8" s="110" t="s">
        <v>144</v>
      </c>
      <c r="C8" s="105">
        <v>11</v>
      </c>
      <c r="D8" s="105">
        <v>50</v>
      </c>
      <c r="E8" s="105">
        <v>0</v>
      </c>
      <c r="F8" s="105">
        <v>0</v>
      </c>
      <c r="G8" s="105">
        <v>-50</v>
      </c>
    </row>
    <row r="9" spans="1:7" x14ac:dyDescent="0.25">
      <c r="A9" s="109" t="s">
        <v>29</v>
      </c>
      <c r="B9" s="105"/>
      <c r="C9" s="105"/>
      <c r="D9" s="109">
        <v>50</v>
      </c>
      <c r="E9" s="109">
        <v>0</v>
      </c>
      <c r="F9" s="109">
        <v>0</v>
      </c>
      <c r="G9" s="109">
        <v>-50</v>
      </c>
    </row>
  </sheetData>
  <mergeCells count="1"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дефицит</vt:lpstr>
      <vt:lpstr>резервный фонд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2022-08-25T09:38:32Z</cp:lastPrinted>
  <dcterms:created xsi:type="dcterms:W3CDTF">2013-11-27T09:07:44Z</dcterms:created>
  <dcterms:modified xsi:type="dcterms:W3CDTF">2022-09-02T07:21:27Z</dcterms:modified>
</cp:coreProperties>
</file>