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90" windowWidth="14235" windowHeight="5565" tabRatio="996" activeTab="2"/>
  </bookViews>
  <sheets>
    <sheet name="доходы 2021" sheetId="46" r:id="rId1"/>
    <sheet name="доходы 22(23)" sheetId="47" r:id="rId2"/>
    <sheet name="расходы 2021" sheetId="29" r:id="rId3"/>
    <sheet name="расходы 2022(23)" sheetId="48" r:id="rId4"/>
    <sheet name="программы 2021" sheetId="31" r:id="rId5"/>
    <sheet name="программы 2022 (23)" sheetId="49" r:id="rId6"/>
    <sheet name="разделы 2021" sheetId="32" r:id="rId7"/>
    <sheet name="разделы 22(23)" sheetId="41" r:id="rId8"/>
    <sheet name="расходы по структуре 2021 " sheetId="50" r:id="rId9"/>
    <sheet name="расходы по структуре 2022 (23)" sheetId="51" r:id="rId10"/>
    <sheet name="ДФ 2021" sheetId="34" r:id="rId11"/>
    <sheet name="ДФ 22(23)" sheetId="36" r:id="rId12"/>
    <sheet name="иные мт 2021" sheetId="11" r:id="rId13"/>
    <sheet name="иные мт 22(23)" sheetId="37" r:id="rId14"/>
    <sheet name="дефицит 2021" sheetId="19" r:id="rId15"/>
    <sheet name="дефицит 22(23)" sheetId="38" r:id="rId16"/>
    <sheet name="гл. админист доход" sheetId="14" r:id="rId17"/>
    <sheet name="г. админист дефицита" sheetId="16" r:id="rId18"/>
    <sheet name="полномочия 2021" sheetId="17" r:id="rId19"/>
    <sheet name="мун.долг 1.1.21" sheetId="18" r:id="rId20"/>
    <sheet name="мун.долг 1.1.22," sheetId="43" r:id="rId21"/>
    <sheet name="мун.долг 1.1.23" sheetId="44" r:id="rId22"/>
  </sheets>
  <externalReferences>
    <externalReference r:id="rId23"/>
  </externalReferences>
  <definedNames>
    <definedName name="_xlnm._FilterDatabase" localSheetId="4" hidden="1">'программы 2021'!$A$5:$D$172</definedName>
    <definedName name="_xlnm._FilterDatabase" localSheetId="5" hidden="1">'программы 2022 (23)'!$A$6:$E$172</definedName>
    <definedName name="_xlnm._FilterDatabase" localSheetId="6" hidden="1">'разделы 2021'!$A$6:$D$34</definedName>
    <definedName name="_xlnm._FilterDatabase" localSheetId="7" hidden="1">'разделы 22(23)'!$A$6:$E$35</definedName>
    <definedName name="_xlnm._FilterDatabase" localSheetId="2" hidden="1">'расходы 2021'!$A$5:$F$219</definedName>
    <definedName name="_xlnm._FilterDatabase" localSheetId="3" hidden="1">'расходы 2022(23)'!$A$6:$F$218</definedName>
    <definedName name="_xlnm._FilterDatabase" localSheetId="8" hidden="1">'расходы по структуре 2021 '!$A$5:$G$272</definedName>
    <definedName name="_xlnm._FilterDatabase" localSheetId="9" hidden="1">'расходы по структуре 2022 (23)'!$A$6:$G$271</definedName>
    <definedName name="_xlnm.Print_Area" localSheetId="0">'доходы 2021'!$A$1:$C$38</definedName>
    <definedName name="_xlnm.Print_Area" localSheetId="1">'доходы 22(23)'!$A$1:$D$39</definedName>
    <definedName name="_xlnm.Print_Area" localSheetId="6">'разделы 2021'!$A$1:$D$34</definedName>
    <definedName name="_xlnm.Print_Area" localSheetId="7">'разделы 22(23)'!$A$1:$E$35</definedName>
  </definedNames>
  <calcPr calcId="145621"/>
  <fileRecoveryPr autoRecover="0"/>
</workbook>
</file>

<file path=xl/calcChain.xml><?xml version="1.0" encoding="utf-8"?>
<calcChain xmlns="http://schemas.openxmlformats.org/spreadsheetml/2006/main">
  <c r="F131" i="29" l="1"/>
  <c r="F173" i="29"/>
  <c r="F174" i="29"/>
  <c r="F175" i="29"/>
  <c r="F176" i="29"/>
  <c r="F177" i="29"/>
  <c r="F178" i="29"/>
  <c r="D94" i="31"/>
  <c r="D100" i="31"/>
  <c r="D99" i="31"/>
  <c r="D98" i="31" s="1"/>
  <c r="D23" i="32"/>
  <c r="G160" i="50"/>
  <c r="G214" i="50"/>
  <c r="D27" i="32"/>
  <c r="G218" i="50"/>
  <c r="G217" i="50" s="1"/>
  <c r="G216" i="50" s="1"/>
  <c r="G215" i="50" s="1"/>
  <c r="G213" i="50" s="1"/>
  <c r="C33" i="47" l="1"/>
  <c r="D10" i="38" l="1"/>
  <c r="E7" i="49"/>
  <c r="D7" i="49"/>
  <c r="F42" i="48"/>
  <c r="G43" i="51"/>
  <c r="H273" i="51" l="1"/>
  <c r="G273" i="51" l="1"/>
  <c r="E58" i="49" l="1"/>
  <c r="E57" i="49" s="1"/>
  <c r="E56" i="49" s="1"/>
  <c r="D58" i="49"/>
  <c r="D57" i="49" s="1"/>
  <c r="D56" i="49" s="1"/>
  <c r="E22" i="49"/>
  <c r="E21" i="49" s="1"/>
  <c r="E20" i="49" s="1"/>
  <c r="E19" i="49" s="1"/>
  <c r="D22" i="49"/>
  <c r="D21" i="49" s="1"/>
  <c r="D20" i="49" s="1"/>
  <c r="D19" i="49" s="1"/>
  <c r="E11" i="49"/>
  <c r="E10" i="49" s="1"/>
  <c r="E9" i="49" s="1"/>
  <c r="D11" i="49"/>
  <c r="D10" i="49" s="1"/>
  <c r="D9" i="49" s="1"/>
  <c r="E13" i="49"/>
  <c r="E12" i="49" s="1"/>
  <c r="D13" i="49"/>
  <c r="D12" i="49" s="1"/>
  <c r="E122" i="49"/>
  <c r="E121" i="49" s="1"/>
  <c r="E120" i="49" s="1"/>
  <c r="D10" i="31"/>
  <c r="G203" i="51"/>
  <c r="G202" i="51" s="1"/>
  <c r="G201" i="51" s="1"/>
  <c r="G200" i="51" s="1"/>
  <c r="H203" i="51"/>
  <c r="G168" i="48" s="1"/>
  <c r="G167" i="48" s="1"/>
  <c r="G166" i="48" s="1"/>
  <c r="G165" i="48" s="1"/>
  <c r="G198" i="50"/>
  <c r="G197" i="50" s="1"/>
  <c r="G196" i="50" s="1"/>
  <c r="G195" i="50" s="1"/>
  <c r="G41" i="48"/>
  <c r="F41" i="48"/>
  <c r="G174" i="48"/>
  <c r="F135" i="48"/>
  <c r="G36" i="48"/>
  <c r="F36" i="48"/>
  <c r="F30" i="48"/>
  <c r="F25" i="48"/>
  <c r="E116" i="49" l="1"/>
  <c r="E115" i="49" s="1"/>
  <c r="E114" i="49" s="1"/>
  <c r="E113" i="49" s="1"/>
  <c r="D116" i="49"/>
  <c r="D115" i="49" s="1"/>
  <c r="D114" i="49" s="1"/>
  <c r="D113" i="49" s="1"/>
  <c r="H202" i="51"/>
  <c r="H201" i="51" s="1"/>
  <c r="H200" i="51" s="1"/>
  <c r="F168" i="48"/>
  <c r="F167" i="48" s="1"/>
  <c r="F166" i="48" s="1"/>
  <c r="F165" i="48" s="1"/>
  <c r="D144" i="49"/>
  <c r="D116" i="31"/>
  <c r="D115" i="31" s="1"/>
  <c r="D114" i="31" s="1"/>
  <c r="D113" i="31" s="1"/>
  <c r="F163" i="29"/>
  <c r="F162" i="29" s="1"/>
  <c r="F161" i="29" s="1"/>
  <c r="F160" i="29" s="1"/>
  <c r="G173" i="48"/>
  <c r="G172" i="48" s="1"/>
  <c r="F134" i="48"/>
  <c r="F133" i="48" s="1"/>
  <c r="F132" i="48" s="1"/>
  <c r="F131" i="48" s="1"/>
  <c r="F130" i="48" s="1"/>
  <c r="G40" i="48"/>
  <c r="G39" i="48" s="1"/>
  <c r="G38" i="48" s="1"/>
  <c r="F40" i="48"/>
  <c r="F39" i="48" s="1"/>
  <c r="F38" i="48" s="1"/>
  <c r="G35" i="48"/>
  <c r="G34" i="48" s="1"/>
  <c r="G33" i="48" s="1"/>
  <c r="G32" i="48" s="1"/>
  <c r="G31" i="48" s="1"/>
  <c r="F35" i="48"/>
  <c r="F34" i="48" s="1"/>
  <c r="F33" i="48" s="1"/>
  <c r="F32" i="48" s="1"/>
  <c r="F31" i="48" s="1"/>
  <c r="F29" i="48"/>
  <c r="F28" i="48" s="1"/>
  <c r="F27" i="48" s="1"/>
  <c r="F26" i="48" s="1"/>
  <c r="F24" i="48"/>
  <c r="F23" i="48" s="1"/>
  <c r="F22" i="48" s="1"/>
  <c r="F21" i="48" s="1"/>
  <c r="F35" i="29"/>
  <c r="F34" i="29" s="1"/>
  <c r="F33" i="29" s="1"/>
  <c r="F32" i="29" s="1"/>
  <c r="F31" i="29" s="1"/>
  <c r="F30" i="29" s="1"/>
  <c r="F110" i="29"/>
  <c r="F109" i="29" s="1"/>
  <c r="F108" i="29" s="1"/>
  <c r="F100" i="29"/>
  <c r="F99" i="29" s="1"/>
  <c r="F98" i="29" s="1"/>
  <c r="F97" i="29" s="1"/>
  <c r="F96" i="29" s="1"/>
  <c r="H46" i="51"/>
  <c r="H45" i="51" s="1"/>
  <c r="H44" i="51" s="1"/>
  <c r="G46" i="51"/>
  <c r="G45" i="51" s="1"/>
  <c r="G44" i="51" s="1"/>
  <c r="H233" i="51"/>
  <c r="G233" i="51"/>
  <c r="H225" i="51"/>
  <c r="H224" i="51" s="1"/>
  <c r="E38" i="49" s="1"/>
  <c r="G225" i="51"/>
  <c r="G224" i="51" s="1"/>
  <c r="D38" i="49" s="1"/>
  <c r="D37" i="49" s="1"/>
  <c r="H151" i="51"/>
  <c r="H150" i="51" s="1"/>
  <c r="E171" i="49" s="1"/>
  <c r="E170" i="49" s="1"/>
  <c r="E169" i="49" s="1"/>
  <c r="E168" i="49" s="1"/>
  <c r="E167" i="49" s="1"/>
  <c r="E166" i="49" s="1"/>
  <c r="G151" i="51"/>
  <c r="G150" i="51" s="1"/>
  <c r="D171" i="49" s="1"/>
  <c r="D170" i="49" s="1"/>
  <c r="D169" i="49" s="1"/>
  <c r="D168" i="49" s="1"/>
  <c r="D167" i="49" s="1"/>
  <c r="D166" i="49" s="1"/>
  <c r="H138" i="51"/>
  <c r="H137" i="51" s="1"/>
  <c r="E131" i="49" s="1"/>
  <c r="E130" i="49" s="1"/>
  <c r="E129" i="49" s="1"/>
  <c r="E128" i="49" s="1"/>
  <c r="E127" i="49" s="1"/>
  <c r="G138" i="51"/>
  <c r="G137" i="51" s="1"/>
  <c r="D131" i="49" s="1"/>
  <c r="D130" i="49" s="1"/>
  <c r="D129" i="49" s="1"/>
  <c r="H13" i="51"/>
  <c r="E50" i="49" s="1"/>
  <c r="E49" i="49" s="1"/>
  <c r="E48" i="49" s="1"/>
  <c r="H22" i="51"/>
  <c r="E53" i="49" s="1"/>
  <c r="E52" i="49" s="1"/>
  <c r="E51" i="49" s="1"/>
  <c r="H31" i="51"/>
  <c r="H36" i="51"/>
  <c r="H41" i="51"/>
  <c r="H40" i="51" s="1"/>
  <c r="H39" i="51" s="1"/>
  <c r="H38" i="51" s="1"/>
  <c r="H37" i="51" s="1"/>
  <c r="E13" i="41" s="1"/>
  <c r="H52" i="51"/>
  <c r="E43" i="49" s="1"/>
  <c r="E42" i="49" s="1"/>
  <c r="H57" i="51"/>
  <c r="E45" i="49" s="1"/>
  <c r="E44" i="49" s="1"/>
  <c r="H60" i="51"/>
  <c r="E47" i="49" s="1"/>
  <c r="E46" i="49" s="1"/>
  <c r="H65" i="51"/>
  <c r="E55" i="49" s="1"/>
  <c r="E54" i="49" s="1"/>
  <c r="H69" i="51"/>
  <c r="E61" i="49" s="1"/>
  <c r="E60" i="49" s="1"/>
  <c r="H72" i="51"/>
  <c r="E63" i="49" s="1"/>
  <c r="E62" i="49" s="1"/>
  <c r="H78" i="51"/>
  <c r="E100" i="49" s="1"/>
  <c r="E99" i="49" s="1"/>
  <c r="E98" i="49" s="1"/>
  <c r="E97" i="49" s="1"/>
  <c r="H81" i="51"/>
  <c r="E104" i="49" s="1"/>
  <c r="E103" i="49" s="1"/>
  <c r="E102" i="49" s="1"/>
  <c r="E101" i="49" s="1"/>
  <c r="H88" i="51"/>
  <c r="E143" i="49" s="1"/>
  <c r="E142" i="49" s="1"/>
  <c r="E141" i="49" s="1"/>
  <c r="E140" i="49" s="1"/>
  <c r="E139" i="49" s="1"/>
  <c r="H94" i="51"/>
  <c r="E148" i="49" s="1"/>
  <c r="E147" i="49" s="1"/>
  <c r="E146" i="49" s="1"/>
  <c r="E145" i="49" s="1"/>
  <c r="H102" i="51"/>
  <c r="H106" i="51"/>
  <c r="E18" i="49" s="1"/>
  <c r="E17" i="49" s="1"/>
  <c r="H115" i="51"/>
  <c r="E138" i="49" s="1"/>
  <c r="E137" i="49" s="1"/>
  <c r="E136" i="49" s="1"/>
  <c r="E135" i="49" s="1"/>
  <c r="H123" i="51"/>
  <c r="E28" i="49" s="1"/>
  <c r="E27" i="49" s="1"/>
  <c r="E26" i="49" s="1"/>
  <c r="H129" i="51"/>
  <c r="E33" i="49" s="1"/>
  <c r="E32" i="49" s="1"/>
  <c r="E30" i="49" s="1"/>
  <c r="E25" i="49" s="1"/>
  <c r="E24" i="49" s="1"/>
  <c r="H141" i="51"/>
  <c r="E134" i="49" s="1"/>
  <c r="E133" i="49" s="1"/>
  <c r="E132" i="49" s="1"/>
  <c r="H157" i="51"/>
  <c r="E67" i="49" s="1"/>
  <c r="E66" i="49" s="1"/>
  <c r="E65" i="49" s="1"/>
  <c r="E64" i="49" s="1"/>
  <c r="H164" i="51"/>
  <c r="H172" i="51"/>
  <c r="E165" i="49" s="1"/>
  <c r="E164" i="49" s="1"/>
  <c r="E163" i="49" s="1"/>
  <c r="E162" i="49" s="1"/>
  <c r="E161" i="49" s="1"/>
  <c r="H180" i="51"/>
  <c r="E154" i="49" s="1"/>
  <c r="E153" i="49" s="1"/>
  <c r="E152" i="49" s="1"/>
  <c r="H183" i="51"/>
  <c r="E157" i="49" s="1"/>
  <c r="E156" i="49" s="1"/>
  <c r="E155" i="49" s="1"/>
  <c r="H187" i="51"/>
  <c r="E160" i="49" s="1"/>
  <c r="E159" i="49" s="1"/>
  <c r="E158" i="49" s="1"/>
  <c r="H193" i="51"/>
  <c r="E108" i="49" s="1"/>
  <c r="E107" i="49" s="1"/>
  <c r="E106" i="49" s="1"/>
  <c r="H198" i="51"/>
  <c r="E112" i="49" s="1"/>
  <c r="E111" i="49" s="1"/>
  <c r="E110" i="49" s="1"/>
  <c r="E109" i="49" s="1"/>
  <c r="H209" i="51"/>
  <c r="H208" i="51" s="1"/>
  <c r="H215" i="51"/>
  <c r="E125" i="49" s="1"/>
  <c r="E124" i="49" s="1"/>
  <c r="E123" i="49" s="1"/>
  <c r="E119" i="49" s="1"/>
  <c r="E118" i="49" s="1"/>
  <c r="E117" i="49" s="1"/>
  <c r="H232" i="51"/>
  <c r="H238" i="51"/>
  <c r="E84" i="49" s="1"/>
  <c r="E83" i="49" s="1"/>
  <c r="H242" i="51"/>
  <c r="E90" i="49" s="1"/>
  <c r="E89" i="49" s="1"/>
  <c r="E88" i="49" s="1"/>
  <c r="H246" i="51"/>
  <c r="E87" i="49" s="1"/>
  <c r="E86" i="49" s="1"/>
  <c r="E85" i="49" s="1"/>
  <c r="H252" i="51"/>
  <c r="E95" i="49" s="1"/>
  <c r="E94" i="49" s="1"/>
  <c r="E93" i="49" s="1"/>
  <c r="E92" i="49" s="1"/>
  <c r="E91" i="49" s="1"/>
  <c r="H261" i="51"/>
  <c r="E73" i="49" s="1"/>
  <c r="E72" i="49" s="1"/>
  <c r="H266" i="51"/>
  <c r="E75" i="49" s="1"/>
  <c r="E74" i="49" s="1"/>
  <c r="H269" i="51"/>
  <c r="E77" i="49" s="1"/>
  <c r="E76" i="49" s="1"/>
  <c r="G269" i="51"/>
  <c r="D77" i="49" s="1"/>
  <c r="D76" i="49" s="1"/>
  <c r="G266" i="51"/>
  <c r="D75" i="49" s="1"/>
  <c r="D74" i="49" s="1"/>
  <c r="G261" i="51"/>
  <c r="D73" i="49" s="1"/>
  <c r="D72" i="49" s="1"/>
  <c r="D71" i="49" s="1"/>
  <c r="G252" i="51"/>
  <c r="D95" i="49" s="1"/>
  <c r="D94" i="49" s="1"/>
  <c r="D93" i="49" s="1"/>
  <c r="D92" i="49" s="1"/>
  <c r="D91" i="49" s="1"/>
  <c r="G246" i="51"/>
  <c r="D87" i="49" s="1"/>
  <c r="D86" i="49" s="1"/>
  <c r="D85" i="49" s="1"/>
  <c r="G242" i="51"/>
  <c r="D90" i="49" s="1"/>
  <c r="D89" i="49" s="1"/>
  <c r="D88" i="49" s="1"/>
  <c r="G238" i="51"/>
  <c r="D84" i="49" s="1"/>
  <c r="D83" i="49" s="1"/>
  <c r="G215" i="51"/>
  <c r="G210" i="51"/>
  <c r="G198" i="51"/>
  <c r="D112" i="49" s="1"/>
  <c r="D111" i="49" s="1"/>
  <c r="D110" i="49" s="1"/>
  <c r="D109" i="49" s="1"/>
  <c r="G193" i="51"/>
  <c r="D108" i="49" s="1"/>
  <c r="D107" i="49" s="1"/>
  <c r="D106" i="49" s="1"/>
  <c r="G187" i="51"/>
  <c r="D160" i="49" s="1"/>
  <c r="D159" i="49" s="1"/>
  <c r="D158" i="49" s="1"/>
  <c r="G183" i="51"/>
  <c r="D157" i="49" s="1"/>
  <c r="D156" i="49" s="1"/>
  <c r="D155" i="49" s="1"/>
  <c r="G180" i="51"/>
  <c r="D154" i="49" s="1"/>
  <c r="D153" i="49" s="1"/>
  <c r="D152" i="49" s="1"/>
  <c r="G172" i="51"/>
  <c r="D165" i="49" s="1"/>
  <c r="D164" i="49" s="1"/>
  <c r="D163" i="49" s="1"/>
  <c r="D162" i="49" s="1"/>
  <c r="D161" i="49" s="1"/>
  <c r="G163" i="51"/>
  <c r="G162" i="51" s="1"/>
  <c r="G161" i="51" s="1"/>
  <c r="G160" i="51" s="1"/>
  <c r="G159" i="51" s="1"/>
  <c r="D24" i="41" s="1"/>
  <c r="G157" i="51"/>
  <c r="D67" i="49" s="1"/>
  <c r="D66" i="49" s="1"/>
  <c r="D65" i="49" s="1"/>
  <c r="D64" i="49" s="1"/>
  <c r="G141" i="51"/>
  <c r="G129" i="51"/>
  <c r="D33" i="49" s="1"/>
  <c r="D32" i="49" s="1"/>
  <c r="D31" i="49" s="1"/>
  <c r="D29" i="49" s="1"/>
  <c r="G123" i="51"/>
  <c r="G115" i="51"/>
  <c r="G106" i="51"/>
  <c r="D18" i="49" s="1"/>
  <c r="D17" i="49" s="1"/>
  <c r="G102" i="51"/>
  <c r="D16" i="49" s="1"/>
  <c r="D15" i="49" s="1"/>
  <c r="G94" i="51"/>
  <c r="G88" i="51"/>
  <c r="D143" i="49" s="1"/>
  <c r="D142" i="49" s="1"/>
  <c r="D141" i="49" s="1"/>
  <c r="D140" i="49" s="1"/>
  <c r="D139" i="49" s="1"/>
  <c r="G81" i="51"/>
  <c r="D104" i="49" s="1"/>
  <c r="D103" i="49" s="1"/>
  <c r="D102" i="49" s="1"/>
  <c r="D101" i="49" s="1"/>
  <c r="G78" i="51"/>
  <c r="D100" i="49" s="1"/>
  <c r="D99" i="49" s="1"/>
  <c r="D98" i="49" s="1"/>
  <c r="D97" i="49" s="1"/>
  <c r="G72" i="51"/>
  <c r="D63" i="49" s="1"/>
  <c r="D62" i="49" s="1"/>
  <c r="G69" i="51"/>
  <c r="D61" i="49" s="1"/>
  <c r="D60" i="49" s="1"/>
  <c r="G65" i="51"/>
  <c r="D55" i="49" s="1"/>
  <c r="D54" i="49" s="1"/>
  <c r="G60" i="51"/>
  <c r="D47" i="49" s="1"/>
  <c r="D46" i="49" s="1"/>
  <c r="G57" i="51"/>
  <c r="D45" i="49" s="1"/>
  <c r="D44" i="49" s="1"/>
  <c r="G52" i="51"/>
  <c r="D43" i="49" s="1"/>
  <c r="D42" i="49" s="1"/>
  <c r="G41" i="51"/>
  <c r="G40" i="51" s="1"/>
  <c r="G39" i="51" s="1"/>
  <c r="G38" i="51" s="1"/>
  <c r="G37" i="51" s="1"/>
  <c r="D13" i="41" s="1"/>
  <c r="G35" i="51"/>
  <c r="G34" i="51" s="1"/>
  <c r="G33" i="51" s="1"/>
  <c r="G32" i="51" s="1"/>
  <c r="G30" i="51"/>
  <c r="G29" i="51" s="1"/>
  <c r="G28" i="51" s="1"/>
  <c r="G27" i="51" s="1"/>
  <c r="G22" i="51"/>
  <c r="D53" i="49" s="1"/>
  <c r="D52" i="49" s="1"/>
  <c r="D51" i="49" s="1"/>
  <c r="G13" i="51"/>
  <c r="D50" i="49" s="1"/>
  <c r="D49" i="49" s="1"/>
  <c r="D48" i="49" s="1"/>
  <c r="G60" i="50"/>
  <c r="G55" i="50"/>
  <c r="F76" i="48" l="1"/>
  <c r="F75" i="48" s="1"/>
  <c r="F74" i="48" s="1"/>
  <c r="F73" i="48" s="1"/>
  <c r="F72" i="48" s="1"/>
  <c r="D148" i="49"/>
  <c r="D147" i="49" s="1"/>
  <c r="D146" i="49" s="1"/>
  <c r="D145" i="49" s="1"/>
  <c r="F115" i="48"/>
  <c r="F114" i="48" s="1"/>
  <c r="F113" i="48" s="1"/>
  <c r="D134" i="49"/>
  <c r="D133" i="49" s="1"/>
  <c r="D132" i="49" s="1"/>
  <c r="D128" i="49" s="1"/>
  <c r="D127" i="49" s="1"/>
  <c r="D126" i="49" s="1"/>
  <c r="E144" i="49"/>
  <c r="F93" i="48"/>
  <c r="F92" i="48" s="1"/>
  <c r="F91" i="48" s="1"/>
  <c r="F90" i="48" s="1"/>
  <c r="F89" i="48" s="1"/>
  <c r="F88" i="48" s="1"/>
  <c r="F87" i="48" s="1"/>
  <c r="D138" i="49"/>
  <c r="D137" i="49" s="1"/>
  <c r="D136" i="49" s="1"/>
  <c r="D135" i="49" s="1"/>
  <c r="E71" i="49"/>
  <c r="E70" i="49" s="1"/>
  <c r="F192" i="48"/>
  <c r="F191" i="48" s="1"/>
  <c r="D82" i="49"/>
  <c r="D81" i="49" s="1"/>
  <c r="D80" i="49" s="1"/>
  <c r="D79" i="49" s="1"/>
  <c r="D78" i="49" s="1"/>
  <c r="G192" i="48"/>
  <c r="G191" i="48" s="1"/>
  <c r="E82" i="49"/>
  <c r="E81" i="49" s="1"/>
  <c r="E80" i="49" s="1"/>
  <c r="E79" i="49" s="1"/>
  <c r="E78" i="49" s="1"/>
  <c r="E59" i="49"/>
  <c r="D41" i="49"/>
  <c r="D40" i="49" s="1"/>
  <c r="D59" i="49"/>
  <c r="E41" i="49"/>
  <c r="E40" i="49" s="1"/>
  <c r="D14" i="49"/>
  <c r="D8" i="49" s="1"/>
  <c r="G83" i="48"/>
  <c r="G82" i="48" s="1"/>
  <c r="E16" i="49"/>
  <c r="E15" i="49" s="1"/>
  <c r="E14" i="49" s="1"/>
  <c r="E8" i="49" s="1"/>
  <c r="E39" i="49"/>
  <c r="D30" i="49"/>
  <c r="D25" i="49" s="1"/>
  <c r="D24" i="49" s="1"/>
  <c r="D151" i="49"/>
  <c r="D150" i="49" s="1"/>
  <c r="D149" i="49" s="1"/>
  <c r="E105" i="49"/>
  <c r="E151" i="49"/>
  <c r="E150" i="49" s="1"/>
  <c r="E149" i="49" s="1"/>
  <c r="G214" i="51"/>
  <c r="F177" i="48" s="1"/>
  <c r="F176" i="48" s="1"/>
  <c r="F175" i="48" s="1"/>
  <c r="D125" i="49"/>
  <c r="D124" i="49" s="1"/>
  <c r="D123" i="49" s="1"/>
  <c r="D105" i="49"/>
  <c r="F174" i="48"/>
  <c r="F173" i="48" s="1"/>
  <c r="F172" i="48" s="1"/>
  <c r="D122" i="49"/>
  <c r="D121" i="49" s="1"/>
  <c r="D120" i="49" s="1"/>
  <c r="D36" i="49"/>
  <c r="D35" i="49" s="1"/>
  <c r="D34" i="49" s="1"/>
  <c r="D96" i="49"/>
  <c r="E37" i="49"/>
  <c r="E36" i="49"/>
  <c r="E35" i="49" s="1"/>
  <c r="E34" i="49" s="1"/>
  <c r="F100" i="48"/>
  <c r="F99" i="48" s="1"/>
  <c r="F98" i="48" s="1"/>
  <c r="F97" i="48" s="1"/>
  <c r="F96" i="48" s="1"/>
  <c r="D28" i="49"/>
  <c r="D27" i="49" s="1"/>
  <c r="D26" i="49" s="1"/>
  <c r="E96" i="49"/>
  <c r="E23" i="49"/>
  <c r="E31" i="49"/>
  <c r="E29" i="49" s="1"/>
  <c r="G93" i="51"/>
  <c r="G92" i="51" s="1"/>
  <c r="G91" i="51" s="1"/>
  <c r="G90" i="51" s="1"/>
  <c r="G114" i="51"/>
  <c r="G113" i="51" s="1"/>
  <c r="G112" i="51" s="1"/>
  <c r="G111" i="51" s="1"/>
  <c r="G110" i="51" s="1"/>
  <c r="G109" i="51" s="1"/>
  <c r="D18" i="41" s="1"/>
  <c r="G140" i="51"/>
  <c r="G139" i="51" s="1"/>
  <c r="G122" i="51"/>
  <c r="G121" i="51" s="1"/>
  <c r="G120" i="51" s="1"/>
  <c r="G119" i="51" s="1"/>
  <c r="E69" i="49"/>
  <c r="E126" i="49"/>
  <c r="D70" i="49"/>
  <c r="D69" i="49"/>
  <c r="D68" i="49" s="1"/>
  <c r="G54" i="50"/>
  <c r="D44" i="31"/>
  <c r="G59" i="50"/>
  <c r="G58" i="50" s="1"/>
  <c r="D52" i="31"/>
  <c r="G71" i="51"/>
  <c r="F58" i="48"/>
  <c r="F57" i="48" s="1"/>
  <c r="G186" i="51"/>
  <c r="G185" i="51" s="1"/>
  <c r="F155" i="48"/>
  <c r="F154" i="48" s="1"/>
  <c r="F153" i="48" s="1"/>
  <c r="G260" i="51"/>
  <c r="F213" i="48"/>
  <c r="F212" i="48" s="1"/>
  <c r="H182" i="51"/>
  <c r="G152" i="48"/>
  <c r="G151" i="48" s="1"/>
  <c r="H71" i="51"/>
  <c r="G58" i="48"/>
  <c r="G57" i="48" s="1"/>
  <c r="H56" i="51"/>
  <c r="G48" i="48"/>
  <c r="G47" i="48" s="1"/>
  <c r="G59" i="51"/>
  <c r="F50" i="48"/>
  <c r="F49" i="48" s="1"/>
  <c r="G77" i="51"/>
  <c r="G76" i="51" s="1"/>
  <c r="G75" i="51" s="1"/>
  <c r="F63" i="48"/>
  <c r="F62" i="48" s="1"/>
  <c r="F61" i="48" s="1"/>
  <c r="F60" i="48" s="1"/>
  <c r="G192" i="51"/>
  <c r="G191" i="51" s="1"/>
  <c r="F160" i="48"/>
  <c r="F159" i="48" s="1"/>
  <c r="F158" i="48" s="1"/>
  <c r="G265" i="51"/>
  <c r="F215" i="48"/>
  <c r="F214" i="48" s="1"/>
  <c r="H237" i="51"/>
  <c r="H231" i="51" s="1"/>
  <c r="G194" i="48"/>
  <c r="G193" i="48" s="1"/>
  <c r="H140" i="51"/>
  <c r="H139" i="51" s="1"/>
  <c r="G115" i="48"/>
  <c r="G114" i="48" s="1"/>
  <c r="G113" i="48" s="1"/>
  <c r="H87" i="51"/>
  <c r="H86" i="51" s="1"/>
  <c r="H85" i="51" s="1"/>
  <c r="H84" i="51" s="1"/>
  <c r="G71" i="48"/>
  <c r="G70" i="48" s="1"/>
  <c r="G69" i="48" s="1"/>
  <c r="G68" i="48" s="1"/>
  <c r="G67" i="48" s="1"/>
  <c r="H51" i="51"/>
  <c r="G46" i="48"/>
  <c r="G45" i="48" s="1"/>
  <c r="H21" i="51"/>
  <c r="H20" i="51" s="1"/>
  <c r="H19" i="51" s="1"/>
  <c r="H18" i="51" s="1"/>
  <c r="H17" i="51" s="1"/>
  <c r="E10" i="41" s="1"/>
  <c r="G19" i="48"/>
  <c r="G18" i="48" s="1"/>
  <c r="G17" i="48" s="1"/>
  <c r="G16" i="48" s="1"/>
  <c r="G15" i="48" s="1"/>
  <c r="G14" i="48" s="1"/>
  <c r="G12" i="51"/>
  <c r="G11" i="51" s="1"/>
  <c r="G10" i="51" s="1"/>
  <c r="G9" i="51" s="1"/>
  <c r="G8" i="51" s="1"/>
  <c r="D9" i="41" s="1"/>
  <c r="F13" i="48"/>
  <c r="F12" i="48" s="1"/>
  <c r="F11" i="48" s="1"/>
  <c r="F10" i="48" s="1"/>
  <c r="F9" i="48" s="1"/>
  <c r="F8" i="48" s="1"/>
  <c r="G64" i="51"/>
  <c r="G63" i="51" s="1"/>
  <c r="F53" i="48"/>
  <c r="F52" i="48" s="1"/>
  <c r="F51" i="48" s="1"/>
  <c r="G80" i="51"/>
  <c r="F65" i="48"/>
  <c r="F64" i="48" s="1"/>
  <c r="G101" i="51"/>
  <c r="F83" i="48"/>
  <c r="F82" i="48" s="1"/>
  <c r="G179" i="51"/>
  <c r="G178" i="51" s="1"/>
  <c r="F150" i="48"/>
  <c r="F149" i="48" s="1"/>
  <c r="F148" i="48" s="1"/>
  <c r="G245" i="51"/>
  <c r="G244" i="51" s="1"/>
  <c r="F200" i="48"/>
  <c r="F199" i="48" s="1"/>
  <c r="F198" i="48" s="1"/>
  <c r="G268" i="51"/>
  <c r="F217" i="48"/>
  <c r="F216" i="48" s="1"/>
  <c r="H192" i="51"/>
  <c r="H191" i="51" s="1"/>
  <c r="G160" i="48"/>
  <c r="G159" i="48" s="1"/>
  <c r="G158" i="48" s="1"/>
  <c r="H128" i="51"/>
  <c r="H127" i="51" s="1"/>
  <c r="H126" i="51" s="1"/>
  <c r="H125" i="51" s="1"/>
  <c r="G105" i="48"/>
  <c r="G104" i="48" s="1"/>
  <c r="G103" i="48" s="1"/>
  <c r="G102" i="48" s="1"/>
  <c r="G101" i="48" s="1"/>
  <c r="H64" i="51"/>
  <c r="H63" i="51" s="1"/>
  <c r="G53" i="48"/>
  <c r="G52" i="48" s="1"/>
  <c r="G51" i="48" s="1"/>
  <c r="G21" i="51"/>
  <c r="G20" i="51" s="1"/>
  <c r="G19" i="51" s="1"/>
  <c r="G18" i="51" s="1"/>
  <c r="G17" i="51" s="1"/>
  <c r="D10" i="41" s="1"/>
  <c r="F19" i="48"/>
  <c r="F18" i="48" s="1"/>
  <c r="F17" i="48" s="1"/>
  <c r="F16" i="48" s="1"/>
  <c r="F15" i="48" s="1"/>
  <c r="F14" i="48" s="1"/>
  <c r="G51" i="51"/>
  <c r="F46" i="48"/>
  <c r="F45" i="48" s="1"/>
  <c r="G68" i="51"/>
  <c r="F56" i="48"/>
  <c r="F55" i="48" s="1"/>
  <c r="G87" i="51"/>
  <c r="G86" i="51" s="1"/>
  <c r="G85" i="51" s="1"/>
  <c r="G84" i="51" s="1"/>
  <c r="F71" i="48"/>
  <c r="F70" i="48" s="1"/>
  <c r="F69" i="48" s="1"/>
  <c r="F68" i="48" s="1"/>
  <c r="F67" i="48" s="1"/>
  <c r="F66" i="48" s="1"/>
  <c r="G105" i="51"/>
  <c r="F85" i="48"/>
  <c r="F84" i="48" s="1"/>
  <c r="G182" i="51"/>
  <c r="F152" i="48"/>
  <c r="F151" i="48" s="1"/>
  <c r="G209" i="51"/>
  <c r="G208" i="51" s="1"/>
  <c r="G232" i="51"/>
  <c r="G251" i="51"/>
  <c r="G250" i="51" s="1"/>
  <c r="G249" i="51" s="1"/>
  <c r="G248" i="51" s="1"/>
  <c r="F205" i="48"/>
  <c r="F204" i="48" s="1"/>
  <c r="F203" i="48" s="1"/>
  <c r="F202" i="48" s="1"/>
  <c r="F201" i="48" s="1"/>
  <c r="H268" i="51"/>
  <c r="G217" i="48"/>
  <c r="G216" i="48" s="1"/>
  <c r="H245" i="51"/>
  <c r="H244" i="51" s="1"/>
  <c r="G200" i="48"/>
  <c r="G199" i="48" s="1"/>
  <c r="G198" i="48" s="1"/>
  <c r="H214" i="51"/>
  <c r="H213" i="51" s="1"/>
  <c r="H207" i="51" s="1"/>
  <c r="H206" i="51" s="1"/>
  <c r="H205" i="51" s="1"/>
  <c r="G177" i="48"/>
  <c r="G176" i="48" s="1"/>
  <c r="G175" i="48" s="1"/>
  <c r="G171" i="48" s="1"/>
  <c r="G170" i="48" s="1"/>
  <c r="G169" i="48" s="1"/>
  <c r="H186" i="51"/>
  <c r="H185" i="51" s="1"/>
  <c r="G155" i="48"/>
  <c r="G154" i="48" s="1"/>
  <c r="G153" i="48" s="1"/>
  <c r="H122" i="51"/>
  <c r="H121" i="51" s="1"/>
  <c r="H120" i="51" s="1"/>
  <c r="H119" i="51" s="1"/>
  <c r="H118" i="51" s="1"/>
  <c r="H117" i="51" s="1"/>
  <c r="E19" i="41" s="1"/>
  <c r="G100" i="48"/>
  <c r="G99" i="48" s="1"/>
  <c r="G98" i="48" s="1"/>
  <c r="G97" i="48" s="1"/>
  <c r="G96" i="48" s="1"/>
  <c r="G95" i="48" s="1"/>
  <c r="G94" i="48" s="1"/>
  <c r="H101" i="51"/>
  <c r="H77" i="51"/>
  <c r="H76" i="51" s="1"/>
  <c r="H75" i="51" s="1"/>
  <c r="G63" i="48"/>
  <c r="G62" i="48" s="1"/>
  <c r="G61" i="48" s="1"/>
  <c r="G60" i="48" s="1"/>
  <c r="H59" i="51"/>
  <c r="G50" i="48"/>
  <c r="G49" i="48" s="1"/>
  <c r="G56" i="51"/>
  <c r="F48" i="48"/>
  <c r="F47" i="48" s="1"/>
  <c r="G128" i="51"/>
  <c r="G127" i="51" s="1"/>
  <c r="G126" i="51" s="1"/>
  <c r="G125" i="51" s="1"/>
  <c r="F105" i="48"/>
  <c r="F104" i="48" s="1"/>
  <c r="F103" i="48" s="1"/>
  <c r="F102" i="48" s="1"/>
  <c r="F101" i="48" s="1"/>
  <c r="G237" i="51"/>
  <c r="F194" i="48"/>
  <c r="F193" i="48" s="1"/>
  <c r="F190" i="48" s="1"/>
  <c r="H265" i="51"/>
  <c r="G215" i="48"/>
  <c r="G214" i="48" s="1"/>
  <c r="H241" i="51"/>
  <c r="H240" i="51" s="1"/>
  <c r="G197" i="48"/>
  <c r="G196" i="48" s="1"/>
  <c r="G195" i="48" s="1"/>
  <c r="H93" i="51"/>
  <c r="H92" i="51" s="1"/>
  <c r="H91" i="51" s="1"/>
  <c r="H90" i="51" s="1"/>
  <c r="G76" i="48"/>
  <c r="G75" i="48" s="1"/>
  <c r="G74" i="48" s="1"/>
  <c r="G73" i="48" s="1"/>
  <c r="G72" i="48" s="1"/>
  <c r="G241" i="51"/>
  <c r="G240" i="51" s="1"/>
  <c r="F197" i="48"/>
  <c r="F196" i="48" s="1"/>
  <c r="F195" i="48" s="1"/>
  <c r="H260" i="51"/>
  <c r="G213" i="48"/>
  <c r="G212" i="48" s="1"/>
  <c r="H179" i="51"/>
  <c r="H178" i="51" s="1"/>
  <c r="G150" i="48"/>
  <c r="G149" i="48" s="1"/>
  <c r="G148" i="48" s="1"/>
  <c r="H105" i="51"/>
  <c r="G85" i="48"/>
  <c r="G84" i="48" s="1"/>
  <c r="H68" i="51"/>
  <c r="G56" i="48"/>
  <c r="G55" i="48" s="1"/>
  <c r="H251" i="51"/>
  <c r="H250" i="51" s="1"/>
  <c r="H249" i="51" s="1"/>
  <c r="H248" i="51" s="1"/>
  <c r="G205" i="48"/>
  <c r="G204" i="48" s="1"/>
  <c r="G203" i="48" s="1"/>
  <c r="G202" i="48" s="1"/>
  <c r="G201" i="48" s="1"/>
  <c r="H80" i="51"/>
  <c r="G65" i="48"/>
  <c r="G64" i="48" s="1"/>
  <c r="H12" i="51"/>
  <c r="H11" i="51" s="1"/>
  <c r="H10" i="51" s="1"/>
  <c r="H9" i="51" s="1"/>
  <c r="H8" i="51" s="1"/>
  <c r="E9" i="41" s="1"/>
  <c r="G13" i="48"/>
  <c r="G12" i="48" s="1"/>
  <c r="G11" i="48" s="1"/>
  <c r="G10" i="48" s="1"/>
  <c r="G9" i="48" s="1"/>
  <c r="G8" i="48" s="1"/>
  <c r="H149" i="51"/>
  <c r="H148" i="51" s="1"/>
  <c r="H147" i="51" s="1"/>
  <c r="H146" i="51" s="1"/>
  <c r="H145" i="51" s="1"/>
  <c r="H144" i="51" s="1"/>
  <c r="E22" i="41" s="1"/>
  <c r="G123" i="48"/>
  <c r="G122" i="48" s="1"/>
  <c r="G121" i="48" s="1"/>
  <c r="G120" i="48" s="1"/>
  <c r="G119" i="48" s="1"/>
  <c r="G118" i="48" s="1"/>
  <c r="G117" i="48" s="1"/>
  <c r="H156" i="51"/>
  <c r="H155" i="51" s="1"/>
  <c r="H154" i="51" s="1"/>
  <c r="H153" i="51" s="1"/>
  <c r="H152" i="51" s="1"/>
  <c r="E23" i="41" s="1"/>
  <c r="G129" i="48"/>
  <c r="G128" i="48" s="1"/>
  <c r="G127" i="48" s="1"/>
  <c r="G126" i="48" s="1"/>
  <c r="G125" i="48" s="1"/>
  <c r="G124" i="48" s="1"/>
  <c r="H35" i="51"/>
  <c r="H34" i="51" s="1"/>
  <c r="H33" i="51" s="1"/>
  <c r="H32" i="51" s="1"/>
  <c r="G30" i="48"/>
  <c r="G29" i="48" s="1"/>
  <c r="G28" i="48" s="1"/>
  <c r="G27" i="48" s="1"/>
  <c r="G26" i="48" s="1"/>
  <c r="G171" i="51"/>
  <c r="G170" i="51" s="1"/>
  <c r="G169" i="51" s="1"/>
  <c r="G168" i="51" s="1"/>
  <c r="G167" i="51" s="1"/>
  <c r="G166" i="51" s="1"/>
  <c r="D26" i="41" s="1"/>
  <c r="F143" i="48"/>
  <c r="F142" i="48" s="1"/>
  <c r="F141" i="48" s="1"/>
  <c r="F140" i="48" s="1"/>
  <c r="F139" i="48" s="1"/>
  <c r="F138" i="48" s="1"/>
  <c r="F137" i="48" s="1"/>
  <c r="H197" i="51"/>
  <c r="H196" i="51" s="1"/>
  <c r="H195" i="51" s="1"/>
  <c r="G164" i="48"/>
  <c r="G163" i="48" s="1"/>
  <c r="G162" i="48" s="1"/>
  <c r="G161" i="48" s="1"/>
  <c r="H114" i="51"/>
  <c r="H113" i="51" s="1"/>
  <c r="H112" i="51" s="1"/>
  <c r="H111" i="51" s="1"/>
  <c r="H110" i="51" s="1"/>
  <c r="H109" i="51" s="1"/>
  <c r="E18" i="41" s="1"/>
  <c r="G93" i="48"/>
  <c r="G92" i="48" s="1"/>
  <c r="G91" i="48" s="1"/>
  <c r="G90" i="48" s="1"/>
  <c r="G89" i="48" s="1"/>
  <c r="G88" i="48" s="1"/>
  <c r="G87" i="48" s="1"/>
  <c r="G136" i="51"/>
  <c r="G135" i="51" s="1"/>
  <c r="F112" i="48"/>
  <c r="F111" i="48" s="1"/>
  <c r="F110" i="48" s="1"/>
  <c r="G156" i="51"/>
  <c r="G155" i="51" s="1"/>
  <c r="G154" i="51" s="1"/>
  <c r="G153" i="51" s="1"/>
  <c r="G152" i="51" s="1"/>
  <c r="D23" i="41" s="1"/>
  <c r="F129" i="48"/>
  <c r="F128" i="48" s="1"/>
  <c r="F127" i="48" s="1"/>
  <c r="F126" i="48" s="1"/>
  <c r="F125" i="48" s="1"/>
  <c r="F124" i="48" s="1"/>
  <c r="H163" i="51"/>
  <c r="H162" i="51" s="1"/>
  <c r="H161" i="51" s="1"/>
  <c r="H160" i="51" s="1"/>
  <c r="H159" i="51" s="1"/>
  <c r="E24" i="41" s="1"/>
  <c r="G135" i="48"/>
  <c r="G134" i="48" s="1"/>
  <c r="G133" i="48" s="1"/>
  <c r="G132" i="48" s="1"/>
  <c r="G131" i="48" s="1"/>
  <c r="G130" i="48" s="1"/>
  <c r="G149" i="51"/>
  <c r="G148" i="51" s="1"/>
  <c r="G147" i="51" s="1"/>
  <c r="G146" i="51" s="1"/>
  <c r="G145" i="51" s="1"/>
  <c r="G144" i="51" s="1"/>
  <c r="D22" i="41" s="1"/>
  <c r="D21" i="41" s="1"/>
  <c r="F123" i="48"/>
  <c r="F122" i="48" s="1"/>
  <c r="F121" i="48" s="1"/>
  <c r="F120" i="48" s="1"/>
  <c r="F119" i="48" s="1"/>
  <c r="F118" i="48" s="1"/>
  <c r="F117" i="48" s="1"/>
  <c r="F116" i="48" s="1"/>
  <c r="H30" i="51"/>
  <c r="H29" i="51" s="1"/>
  <c r="H28" i="51" s="1"/>
  <c r="H27" i="51" s="1"/>
  <c r="G25" i="48"/>
  <c r="G24" i="48" s="1"/>
  <c r="G23" i="48" s="1"/>
  <c r="G22" i="48" s="1"/>
  <c r="G21" i="48" s="1"/>
  <c r="G223" i="51"/>
  <c r="G222" i="51" s="1"/>
  <c r="G221" i="51" s="1"/>
  <c r="G220" i="51" s="1"/>
  <c r="G219" i="51" s="1"/>
  <c r="G218" i="51" s="1"/>
  <c r="F184" i="48"/>
  <c r="F183" i="48" s="1"/>
  <c r="F182" i="48" s="1"/>
  <c r="F181" i="48" s="1"/>
  <c r="F180" i="48" s="1"/>
  <c r="F179" i="48" s="1"/>
  <c r="F178" i="48" s="1"/>
  <c r="G197" i="51"/>
  <c r="G196" i="51" s="1"/>
  <c r="G195" i="51" s="1"/>
  <c r="F164" i="48"/>
  <c r="F163" i="48" s="1"/>
  <c r="F162" i="48" s="1"/>
  <c r="F161" i="48" s="1"/>
  <c r="H171" i="51"/>
  <c r="H170" i="51" s="1"/>
  <c r="H169" i="51" s="1"/>
  <c r="H168" i="51" s="1"/>
  <c r="H167" i="51" s="1"/>
  <c r="H166" i="51" s="1"/>
  <c r="E26" i="41" s="1"/>
  <c r="G143" i="48"/>
  <c r="G142" i="48" s="1"/>
  <c r="G141" i="48" s="1"/>
  <c r="G140" i="48" s="1"/>
  <c r="G139" i="48" s="1"/>
  <c r="G138" i="48" s="1"/>
  <c r="G137" i="48" s="1"/>
  <c r="H136" i="51"/>
  <c r="H135" i="51" s="1"/>
  <c r="G112" i="48"/>
  <c r="G111" i="48" s="1"/>
  <c r="G110" i="48" s="1"/>
  <c r="H223" i="51"/>
  <c r="H222" i="51" s="1"/>
  <c r="H221" i="51" s="1"/>
  <c r="H220" i="51" s="1"/>
  <c r="H219" i="51" s="1"/>
  <c r="H218" i="51" s="1"/>
  <c r="G184" i="48"/>
  <c r="G183" i="48" s="1"/>
  <c r="G182" i="48" s="1"/>
  <c r="G181" i="48" s="1"/>
  <c r="G180" i="48" s="1"/>
  <c r="G179" i="48" s="1"/>
  <c r="G178" i="48" s="1"/>
  <c r="F45" i="29"/>
  <c r="F44" i="29" s="1"/>
  <c r="F48" i="29"/>
  <c r="F47" i="29" s="1"/>
  <c r="F46" i="29" s="1"/>
  <c r="F20" i="48"/>
  <c r="G26" i="51"/>
  <c r="D12" i="41" s="1"/>
  <c r="G210" i="50"/>
  <c r="G205" i="50"/>
  <c r="F109" i="48" l="1"/>
  <c r="F108" i="48" s="1"/>
  <c r="F107" i="48" s="1"/>
  <c r="F106" i="48" s="1"/>
  <c r="D39" i="49"/>
  <c r="G81" i="48"/>
  <c r="G80" i="48" s="1"/>
  <c r="G79" i="48" s="1"/>
  <c r="G78" i="48" s="1"/>
  <c r="G77" i="48" s="1"/>
  <c r="G190" i="48"/>
  <c r="G189" i="48" s="1"/>
  <c r="G188" i="48" s="1"/>
  <c r="G187" i="48" s="1"/>
  <c r="G186" i="48" s="1"/>
  <c r="G185" i="48" s="1"/>
  <c r="E68" i="49"/>
  <c r="G213" i="51"/>
  <c r="D23" i="49"/>
  <c r="F171" i="48"/>
  <c r="F170" i="48" s="1"/>
  <c r="F169" i="48" s="1"/>
  <c r="G67" i="51"/>
  <c r="F54" i="48"/>
  <c r="D119" i="49"/>
  <c r="D118" i="49" s="1"/>
  <c r="D117" i="49" s="1"/>
  <c r="G259" i="51"/>
  <c r="G258" i="51" s="1"/>
  <c r="G257" i="51" s="1"/>
  <c r="G256" i="51" s="1"/>
  <c r="G255" i="51" s="1"/>
  <c r="G254" i="51" s="1"/>
  <c r="E172" i="49"/>
  <c r="G190" i="51"/>
  <c r="G211" i="48"/>
  <c r="G210" i="48" s="1"/>
  <c r="G209" i="48" s="1"/>
  <c r="G208" i="48" s="1"/>
  <c r="G207" i="48" s="1"/>
  <c r="G206" i="48" s="1"/>
  <c r="F95" i="48"/>
  <c r="F94" i="48" s="1"/>
  <c r="F86" i="48" s="1"/>
  <c r="H100" i="51"/>
  <c r="H99" i="51" s="1"/>
  <c r="H98" i="51" s="1"/>
  <c r="H97" i="51" s="1"/>
  <c r="H96" i="51" s="1"/>
  <c r="G83" i="51"/>
  <c r="H83" i="51"/>
  <c r="G59" i="48"/>
  <c r="G134" i="51"/>
  <c r="G133" i="51" s="1"/>
  <c r="G132" i="51" s="1"/>
  <c r="G131" i="51" s="1"/>
  <c r="D20" i="41" s="1"/>
  <c r="H67" i="51"/>
  <c r="H74" i="51"/>
  <c r="G118" i="51"/>
  <c r="G117" i="51" s="1"/>
  <c r="D19" i="41" s="1"/>
  <c r="H26" i="51"/>
  <c r="E12" i="41" s="1"/>
  <c r="G177" i="51"/>
  <c r="G176" i="51" s="1"/>
  <c r="G175" i="51" s="1"/>
  <c r="G174" i="51" s="1"/>
  <c r="D27" i="41" s="1"/>
  <c r="G50" i="51"/>
  <c r="G49" i="51" s="1"/>
  <c r="G100" i="51"/>
  <c r="G99" i="51" s="1"/>
  <c r="G98" i="51" s="1"/>
  <c r="G97" i="51" s="1"/>
  <c r="G96" i="51" s="1"/>
  <c r="H230" i="51"/>
  <c r="H229" i="51" s="1"/>
  <c r="H228" i="51" s="1"/>
  <c r="H227" i="51" s="1"/>
  <c r="E32" i="41" s="1"/>
  <c r="E31" i="41" s="1"/>
  <c r="G207" i="51"/>
  <c r="G206" i="51" s="1"/>
  <c r="G205" i="51" s="1"/>
  <c r="G189" i="51" s="1"/>
  <c r="G165" i="51" s="1"/>
  <c r="G74" i="51"/>
  <c r="H50" i="51"/>
  <c r="H49" i="51" s="1"/>
  <c r="H259" i="51"/>
  <c r="H258" i="51" s="1"/>
  <c r="H257" i="51" s="1"/>
  <c r="H256" i="51" s="1"/>
  <c r="H255" i="51" s="1"/>
  <c r="E34" i="41" s="1"/>
  <c r="E33" i="41" s="1"/>
  <c r="G231" i="51"/>
  <c r="G230" i="51" s="1"/>
  <c r="G229" i="51" s="1"/>
  <c r="G228" i="51" s="1"/>
  <c r="G227" i="51" s="1"/>
  <c r="G226" i="51" s="1"/>
  <c r="H177" i="51"/>
  <c r="H176" i="51" s="1"/>
  <c r="H175" i="51" s="1"/>
  <c r="H174" i="51" s="1"/>
  <c r="E27" i="41" s="1"/>
  <c r="F157" i="48"/>
  <c r="F156" i="48" s="1"/>
  <c r="G157" i="48"/>
  <c r="G156" i="48" s="1"/>
  <c r="H190" i="51"/>
  <c r="H189" i="51" s="1"/>
  <c r="D172" i="49"/>
  <c r="F81" i="48"/>
  <c r="F80" i="48" s="1"/>
  <c r="F79" i="48" s="1"/>
  <c r="F78" i="48" s="1"/>
  <c r="F77" i="48" s="1"/>
  <c r="G66" i="48"/>
  <c r="F147" i="48"/>
  <c r="F146" i="48" s="1"/>
  <c r="F145" i="48" s="1"/>
  <c r="F144" i="48" s="1"/>
  <c r="G54" i="48"/>
  <c r="F44" i="48"/>
  <c r="F43" i="48" s="1"/>
  <c r="G147" i="48"/>
  <c r="G146" i="48" s="1"/>
  <c r="G145" i="48" s="1"/>
  <c r="G144" i="48" s="1"/>
  <c r="F211" i="48"/>
  <c r="F210" i="48" s="1"/>
  <c r="F209" i="48" s="1"/>
  <c r="F208" i="48" s="1"/>
  <c r="F207" i="48" s="1"/>
  <c r="F206" i="48" s="1"/>
  <c r="F189" i="48"/>
  <c r="F188" i="48" s="1"/>
  <c r="F187" i="48" s="1"/>
  <c r="F186" i="48" s="1"/>
  <c r="F185" i="48" s="1"/>
  <c r="F59" i="48"/>
  <c r="G44" i="48"/>
  <c r="G43" i="48" s="1"/>
  <c r="G109" i="48"/>
  <c r="G108" i="48" s="1"/>
  <c r="G107" i="48" s="1"/>
  <c r="G106" i="48" s="1"/>
  <c r="G86" i="48" s="1"/>
  <c r="H134" i="51"/>
  <c r="H133" i="51" s="1"/>
  <c r="H132" i="51" s="1"/>
  <c r="H131" i="51" s="1"/>
  <c r="H108" i="51" s="1"/>
  <c r="G20" i="48"/>
  <c r="E21" i="41"/>
  <c r="G143" i="51"/>
  <c r="H143" i="51"/>
  <c r="E30" i="41"/>
  <c r="E29" i="41" s="1"/>
  <c r="G116" i="48"/>
  <c r="D30" i="41"/>
  <c r="D29" i="41" s="1"/>
  <c r="D125" i="31"/>
  <c r="D124" i="31" s="1"/>
  <c r="D123" i="31" s="1"/>
  <c r="F172" i="29"/>
  <c r="F171" i="29" s="1"/>
  <c r="F170" i="29" s="1"/>
  <c r="G204" i="50"/>
  <c r="G203" i="50" s="1"/>
  <c r="F169" i="29"/>
  <c r="F168" i="29" s="1"/>
  <c r="F167" i="29" s="1"/>
  <c r="D34" i="41"/>
  <c r="D33" i="41" s="1"/>
  <c r="G209" i="50"/>
  <c r="G208" i="50" s="1"/>
  <c r="D122" i="31"/>
  <c r="D121" i="31" s="1"/>
  <c r="D120" i="31" s="1"/>
  <c r="B16" i="37"/>
  <c r="G48" i="51" l="1"/>
  <c r="D14" i="41" s="1"/>
  <c r="D8" i="41" s="1"/>
  <c r="F37" i="48"/>
  <c r="F7" i="48" s="1"/>
  <c r="H226" i="51"/>
  <c r="D17" i="41"/>
  <c r="H254" i="51"/>
  <c r="E16" i="41"/>
  <c r="E15" i="41" s="1"/>
  <c r="G108" i="51"/>
  <c r="D16" i="41"/>
  <c r="D15" i="41" s="1"/>
  <c r="H48" i="51"/>
  <c r="H43" i="51" s="1"/>
  <c r="E14" i="41" s="1"/>
  <c r="E8" i="41" s="1"/>
  <c r="E20" i="41"/>
  <c r="E17" i="41" s="1"/>
  <c r="D32" i="41"/>
  <c r="D31" i="41" s="1"/>
  <c r="G202" i="50"/>
  <c r="G201" i="50" s="1"/>
  <c r="G200" i="50" s="1"/>
  <c r="G42" i="48"/>
  <c r="G37" i="48" s="1"/>
  <c r="G7" i="48" s="1"/>
  <c r="F136" i="48"/>
  <c r="G136" i="48"/>
  <c r="D28" i="41"/>
  <c r="D25" i="41" s="1"/>
  <c r="D119" i="31"/>
  <c r="D118" i="31" s="1"/>
  <c r="D117" i="31" s="1"/>
  <c r="F166" i="29"/>
  <c r="F165" i="29" s="1"/>
  <c r="F164" i="29" s="1"/>
  <c r="H165" i="51"/>
  <c r="E28" i="41"/>
  <c r="E25" i="41" s="1"/>
  <c r="G67" i="50"/>
  <c r="D60" i="31" s="1"/>
  <c r="D59" i="31" s="1"/>
  <c r="G73" i="50"/>
  <c r="C40" i="46"/>
  <c r="B5" i="11"/>
  <c r="B6" i="37"/>
  <c r="C6" i="37"/>
  <c r="H7" i="51" l="1"/>
  <c r="H271" i="51" s="1"/>
  <c r="E175" i="49" s="1"/>
  <c r="G218" i="48"/>
  <c r="F218" i="48"/>
  <c r="F58" i="29"/>
  <c r="F57" i="29" s="1"/>
  <c r="F56" i="29" s="1"/>
  <c r="F55" i="29" s="1"/>
  <c r="D97" i="31"/>
  <c r="G66" i="50"/>
  <c r="F53" i="29"/>
  <c r="F52" i="29" s="1"/>
  <c r="G7" i="51"/>
  <c r="G271" i="51" s="1"/>
  <c r="D175" i="49" s="1"/>
  <c r="G235" i="50"/>
  <c r="G133" i="50"/>
  <c r="G188" i="50"/>
  <c r="D108" i="31" s="1"/>
  <c r="D107" i="31" s="1"/>
  <c r="D106" i="31" s="1"/>
  <c r="G176" i="50"/>
  <c r="C19" i="34"/>
  <c r="C18" i="34"/>
  <c r="G146" i="50" s="1"/>
  <c r="G220" i="48" l="1"/>
  <c r="F220" i="48"/>
  <c r="F193" i="29"/>
  <c r="F192" i="29" s="1"/>
  <c r="D79" i="31"/>
  <c r="G187" i="50"/>
  <c r="G186" i="50" s="1"/>
  <c r="F155" i="29"/>
  <c r="F154" i="29" s="1"/>
  <c r="F153" i="29" s="1"/>
  <c r="B13" i="11"/>
  <c r="C13" i="37"/>
  <c r="B13" i="37"/>
  <c r="B15" i="11"/>
  <c r="D37" i="47" l="1"/>
  <c r="C37" i="47"/>
  <c r="D41" i="47"/>
  <c r="C41" i="47"/>
  <c r="C36" i="46" l="1"/>
  <c r="D14" i="36" l="1"/>
  <c r="D7" i="36" s="1"/>
  <c r="D17" i="36" s="1"/>
  <c r="C14" i="36"/>
  <c r="C7" i="36"/>
  <c r="C17" i="36" s="1"/>
  <c r="D26" i="36" l="1"/>
  <c r="D19" i="36" s="1"/>
  <c r="D18" i="36" s="1"/>
  <c r="C26" i="36"/>
  <c r="C19" i="36" s="1"/>
  <c r="C18" i="36" s="1"/>
  <c r="C30" i="46"/>
  <c r="D51" i="31" l="1"/>
  <c r="G47" i="50" l="1"/>
  <c r="D40" i="31" s="1"/>
  <c r="D43" i="31"/>
  <c r="G64" i="50"/>
  <c r="D58" i="31" s="1"/>
  <c r="G76" i="50"/>
  <c r="D104" i="31" s="1"/>
  <c r="G83" i="50"/>
  <c r="D143" i="31" s="1"/>
  <c r="G89" i="50"/>
  <c r="D148" i="31" s="1"/>
  <c r="G52" i="50"/>
  <c r="D42" i="31" s="1"/>
  <c r="G270" i="50"/>
  <c r="F218" i="29" l="1"/>
  <c r="F217" i="29" s="1"/>
  <c r="D74" i="31"/>
  <c r="G75" i="50"/>
  <c r="F60" i="29"/>
  <c r="F59" i="29" s="1"/>
  <c r="F54" i="29" s="1"/>
  <c r="F41" i="29"/>
  <c r="F40" i="29" s="1"/>
  <c r="F43" i="29"/>
  <c r="F42" i="29" s="1"/>
  <c r="F71" i="29"/>
  <c r="F70" i="29" s="1"/>
  <c r="F69" i="29" s="1"/>
  <c r="F68" i="29" s="1"/>
  <c r="F67" i="29" s="1"/>
  <c r="F51" i="29"/>
  <c r="F50" i="29" s="1"/>
  <c r="F49" i="29" s="1"/>
  <c r="F66" i="29"/>
  <c r="F65" i="29" s="1"/>
  <c r="F64" i="29" s="1"/>
  <c r="F63" i="29" s="1"/>
  <c r="F62" i="29" s="1"/>
  <c r="G51" i="50"/>
  <c r="G88" i="50"/>
  <c r="G87" i="50" s="1"/>
  <c r="G86" i="50" s="1"/>
  <c r="G85" i="50" s="1"/>
  <c r="G82" i="50"/>
  <c r="G81" i="50" s="1"/>
  <c r="G80" i="50" s="1"/>
  <c r="G79" i="50" s="1"/>
  <c r="G63" i="50"/>
  <c r="G62" i="50" s="1"/>
  <c r="G46" i="50"/>
  <c r="G45" i="50" s="1"/>
  <c r="G44" i="50" s="1"/>
  <c r="G227" i="50"/>
  <c r="G167" i="50"/>
  <c r="D165" i="31" s="1"/>
  <c r="F61" i="29" l="1"/>
  <c r="G43" i="50"/>
  <c r="F39" i="29"/>
  <c r="F38" i="29" s="1"/>
  <c r="F37" i="29" s="1"/>
  <c r="F138" i="29"/>
  <c r="F137" i="29" s="1"/>
  <c r="F136" i="29" s="1"/>
  <c r="F135" i="29" s="1"/>
  <c r="F134" i="29" s="1"/>
  <c r="F133" i="29" s="1"/>
  <c r="F132" i="29" s="1"/>
  <c r="G78" i="50"/>
  <c r="G72" i="50"/>
  <c r="G166" i="50"/>
  <c r="G165" i="50" s="1"/>
  <c r="G164" i="50" s="1"/>
  <c r="G163" i="50" s="1"/>
  <c r="G162" i="50" s="1"/>
  <c r="G161" i="50" s="1"/>
  <c r="G12" i="50"/>
  <c r="D24" i="32" l="1"/>
  <c r="F12" i="29"/>
  <c r="F11" i="29" s="1"/>
  <c r="F10" i="29" s="1"/>
  <c r="F9" i="29" s="1"/>
  <c r="F8" i="29" s="1"/>
  <c r="F7" i="29" s="1"/>
  <c r="D47" i="31"/>
  <c r="F36" i="29"/>
  <c r="G71" i="50"/>
  <c r="G70" i="50" s="1"/>
  <c r="G69" i="50" s="1"/>
  <c r="G42" i="50" s="1"/>
  <c r="D12" i="32" s="1"/>
  <c r="D103" i="31"/>
  <c r="D102" i="31" s="1"/>
  <c r="D101" i="31" s="1"/>
  <c r="G193" i="50" l="1"/>
  <c r="D112" i="31" s="1"/>
  <c r="G159" i="50"/>
  <c r="F130" i="29" s="1"/>
  <c r="F129" i="29" s="1"/>
  <c r="F128" i="29" s="1"/>
  <c r="F127" i="29" s="1"/>
  <c r="F126" i="29" s="1"/>
  <c r="F125" i="29" s="1"/>
  <c r="G35" i="50"/>
  <c r="G30" i="50"/>
  <c r="G97" i="50"/>
  <c r="G145" i="50"/>
  <c r="D171" i="31" s="1"/>
  <c r="F24" i="29" l="1"/>
  <c r="D19" i="31"/>
  <c r="F29" i="29"/>
  <c r="F28" i="29" s="1"/>
  <c r="F27" i="29" s="1"/>
  <c r="F26" i="29" s="1"/>
  <c r="F25" i="29" s="1"/>
  <c r="D55" i="31"/>
  <c r="F78" i="29"/>
  <c r="F77" i="29" s="1"/>
  <c r="D13" i="31"/>
  <c r="G144" i="50"/>
  <c r="G143" i="50" s="1"/>
  <c r="G142" i="50" s="1"/>
  <c r="G141" i="50" s="1"/>
  <c r="G140" i="50" s="1"/>
  <c r="G139" i="50" s="1"/>
  <c r="D20" i="32" s="1"/>
  <c r="F118" i="29"/>
  <c r="F117" i="29" s="1"/>
  <c r="F116" i="29" s="1"/>
  <c r="F115" i="29" s="1"/>
  <c r="F114" i="29" s="1"/>
  <c r="F113" i="29" s="1"/>
  <c r="F112" i="29" s="1"/>
  <c r="F23" i="29"/>
  <c r="F22" i="29" s="1"/>
  <c r="F21" i="29" s="1"/>
  <c r="F20" i="29" s="1"/>
  <c r="F159" i="29"/>
  <c r="F158" i="29" s="1"/>
  <c r="F157" i="29" s="1"/>
  <c r="F156" i="29" s="1"/>
  <c r="G158" i="50"/>
  <c r="G157" i="50" s="1"/>
  <c r="G156" i="50" s="1"/>
  <c r="G192" i="50"/>
  <c r="G191" i="50" s="1"/>
  <c r="G190" i="50" s="1"/>
  <c r="G185" i="50" s="1"/>
  <c r="G110" i="50"/>
  <c r="D138" i="31" s="1"/>
  <c r="F19" i="29" l="1"/>
  <c r="F152" i="29"/>
  <c r="F151" i="29" s="1"/>
  <c r="F88" i="29"/>
  <c r="F87" i="29" s="1"/>
  <c r="F86" i="29" s="1"/>
  <c r="F85" i="29" s="1"/>
  <c r="F84" i="29" s="1"/>
  <c r="F83" i="29" s="1"/>
  <c r="F82" i="29" s="1"/>
  <c r="G184" i="50"/>
  <c r="D26" i="32" s="1"/>
  <c r="G109" i="50"/>
  <c r="G108" i="50" s="1"/>
  <c r="G107" i="50" s="1"/>
  <c r="G106" i="50" s="1"/>
  <c r="G105" i="50" s="1"/>
  <c r="G104" i="50" s="1"/>
  <c r="D16" i="32" s="1"/>
  <c r="C28" i="46" l="1"/>
  <c r="C15" i="46" l="1"/>
  <c r="D16" i="47" l="1"/>
  <c r="C16" i="47"/>
  <c r="C36" i="47" l="1"/>
  <c r="C35" i="46"/>
  <c r="G34" i="50" l="1"/>
  <c r="G33" i="50" s="1"/>
  <c r="G32" i="50" s="1"/>
  <c r="G31" i="50" s="1"/>
  <c r="G21" i="50"/>
  <c r="G29" i="50"/>
  <c r="G28" i="50" s="1"/>
  <c r="G27" i="50" s="1"/>
  <c r="G26" i="50" s="1"/>
  <c r="G40" i="50"/>
  <c r="G39" i="50" s="1"/>
  <c r="G38" i="50" s="1"/>
  <c r="G37" i="50" s="1"/>
  <c r="G36" i="50" s="1"/>
  <c r="D11" i="32" s="1"/>
  <c r="G101" i="50"/>
  <c r="D15" i="31" s="1"/>
  <c r="G96" i="50"/>
  <c r="G124" i="50"/>
  <c r="D30" i="31" s="1"/>
  <c r="G118" i="50"/>
  <c r="D25" i="31" s="1"/>
  <c r="G155" i="50"/>
  <c r="G154" i="50" s="1"/>
  <c r="D22" i="32" s="1"/>
  <c r="G152" i="50"/>
  <c r="D64" i="31" s="1"/>
  <c r="G253" i="50"/>
  <c r="D92" i="31" s="1"/>
  <c r="G269" i="50"/>
  <c r="G267" i="50"/>
  <c r="D72" i="31" s="1"/>
  <c r="G234" i="50"/>
  <c r="G239" i="50"/>
  <c r="D81" i="31" s="1"/>
  <c r="F18" i="29" l="1"/>
  <c r="F17" i="29" s="1"/>
  <c r="F16" i="29" s="1"/>
  <c r="F15" i="29" s="1"/>
  <c r="F14" i="29" s="1"/>
  <c r="F13" i="29" s="1"/>
  <c r="F6" i="29" s="1"/>
  <c r="D50" i="31"/>
  <c r="F216" i="29"/>
  <c r="F215" i="29" s="1"/>
  <c r="F80" i="29"/>
  <c r="F79" i="29" s="1"/>
  <c r="F76" i="29" s="1"/>
  <c r="F75" i="29" s="1"/>
  <c r="F74" i="29" s="1"/>
  <c r="F73" i="29" s="1"/>
  <c r="F72" i="29" s="1"/>
  <c r="F95" i="29"/>
  <c r="F94" i="29" s="1"/>
  <c r="F93" i="29" s="1"/>
  <c r="F92" i="29" s="1"/>
  <c r="F91" i="29" s="1"/>
  <c r="F90" i="29" s="1"/>
  <c r="F89" i="29" s="1"/>
  <c r="F195" i="29"/>
  <c r="F194" i="29" s="1"/>
  <c r="F191" i="29" s="1"/>
  <c r="F206" i="29"/>
  <c r="F205" i="29" s="1"/>
  <c r="F204" i="29" s="1"/>
  <c r="F203" i="29" s="1"/>
  <c r="F202" i="29" s="1"/>
  <c r="F124" i="29"/>
  <c r="F123" i="29" s="1"/>
  <c r="F122" i="29" s="1"/>
  <c r="F121" i="29" s="1"/>
  <c r="F120" i="29" s="1"/>
  <c r="F119" i="29" s="1"/>
  <c r="F111" i="29" s="1"/>
  <c r="G117" i="50"/>
  <c r="G116" i="50" s="1"/>
  <c r="G238" i="50"/>
  <c r="G233" i="50" s="1"/>
  <c r="G252" i="50"/>
  <c r="G251" i="50" s="1"/>
  <c r="G250" i="50" s="1"/>
  <c r="G249" i="50" s="1"/>
  <c r="G123" i="50"/>
  <c r="G122" i="50" s="1"/>
  <c r="G121" i="50" s="1"/>
  <c r="G120" i="50" s="1"/>
  <c r="G151" i="50"/>
  <c r="G150" i="50" s="1"/>
  <c r="G149" i="50" s="1"/>
  <c r="G148" i="50" s="1"/>
  <c r="G147" i="50" s="1"/>
  <c r="G266" i="50"/>
  <c r="G100" i="50"/>
  <c r="G95" i="50" s="1"/>
  <c r="G94" i="50" s="1"/>
  <c r="G93" i="50" s="1"/>
  <c r="G92" i="50" s="1"/>
  <c r="G25" i="50"/>
  <c r="D10" i="32" s="1"/>
  <c r="G20" i="50"/>
  <c r="G19" i="50" s="1"/>
  <c r="G18" i="50" s="1"/>
  <c r="G17" i="50" s="1"/>
  <c r="G16" i="50" s="1"/>
  <c r="D9" i="32" s="1"/>
  <c r="G11" i="50"/>
  <c r="G10" i="50" s="1"/>
  <c r="G9" i="50" s="1"/>
  <c r="G8" i="50" s="1"/>
  <c r="G7" i="50" s="1"/>
  <c r="D8" i="32" s="1"/>
  <c r="G226" i="50"/>
  <c r="F185" i="29" s="1"/>
  <c r="F184" i="29" s="1"/>
  <c r="F183" i="29" s="1"/>
  <c r="F182" i="29" s="1"/>
  <c r="F181" i="29" s="1"/>
  <c r="F180" i="29" s="1"/>
  <c r="F179" i="29" s="1"/>
  <c r="C12" i="37"/>
  <c r="B12" i="37"/>
  <c r="C11" i="37"/>
  <c r="B11" i="37"/>
  <c r="G247" i="50"/>
  <c r="D84" i="31" s="1"/>
  <c r="G243" i="50"/>
  <c r="D87" i="31" s="1"/>
  <c r="G175" i="50"/>
  <c r="D154" i="31" s="1"/>
  <c r="G178" i="50"/>
  <c r="D157" i="31" s="1"/>
  <c r="G182" i="50"/>
  <c r="D160" i="31" s="1"/>
  <c r="G132" i="50"/>
  <c r="D131" i="31" s="1"/>
  <c r="G136" i="50"/>
  <c r="B14" i="11"/>
  <c r="G135" i="50" l="1"/>
  <c r="G134" i="50" s="1"/>
  <c r="D134" i="31"/>
  <c r="G181" i="50"/>
  <c r="G180" i="50" s="1"/>
  <c r="F150" i="29"/>
  <c r="F149" i="29" s="1"/>
  <c r="F148" i="29" s="1"/>
  <c r="G91" i="50"/>
  <c r="D14" i="32"/>
  <c r="G131" i="50"/>
  <c r="G130" i="50" s="1"/>
  <c r="F107" i="29"/>
  <c r="F106" i="29" s="1"/>
  <c r="F105" i="29" s="1"/>
  <c r="F104" i="29" s="1"/>
  <c r="F103" i="29" s="1"/>
  <c r="F102" i="29" s="1"/>
  <c r="F101" i="29" s="1"/>
  <c r="F81" i="29" s="1"/>
  <c r="D156" i="31"/>
  <c r="D155" i="31" s="1"/>
  <c r="F145" i="29"/>
  <c r="F144" i="29" s="1"/>
  <c r="F143" i="29" s="1"/>
  <c r="G242" i="50"/>
  <c r="G241" i="50" s="1"/>
  <c r="F198" i="29"/>
  <c r="F197" i="29" s="1"/>
  <c r="F196" i="29" s="1"/>
  <c r="G174" i="50"/>
  <c r="G173" i="50" s="1"/>
  <c r="F147" i="29"/>
  <c r="F146" i="29" s="1"/>
  <c r="G246" i="50"/>
  <c r="G245" i="50" s="1"/>
  <c r="G232" i="50" s="1"/>
  <c r="G231" i="50" s="1"/>
  <c r="G230" i="50" s="1"/>
  <c r="F201" i="29"/>
  <c r="F200" i="29" s="1"/>
  <c r="F199" i="29" s="1"/>
  <c r="G138" i="50"/>
  <c r="D21" i="32"/>
  <c r="G115" i="50"/>
  <c r="G114" i="50" s="1"/>
  <c r="G113" i="50" s="1"/>
  <c r="G112" i="50" s="1"/>
  <c r="D17" i="32" s="1"/>
  <c r="D24" i="31"/>
  <c r="D23" i="31" s="1"/>
  <c r="G225" i="50"/>
  <c r="G224" i="50" s="1"/>
  <c r="G223" i="50" s="1"/>
  <c r="G177" i="50"/>
  <c r="G6" i="50"/>
  <c r="D34" i="47"/>
  <c r="C34" i="47"/>
  <c r="D31" i="47"/>
  <c r="C31" i="47"/>
  <c r="D29" i="47"/>
  <c r="C29" i="47"/>
  <c r="C41" i="46"/>
  <c r="C33" i="46"/>
  <c r="D14" i="47"/>
  <c r="D13" i="47" s="1"/>
  <c r="C14" i="47"/>
  <c r="C13" i="47" s="1"/>
  <c r="C13" i="46"/>
  <c r="C12" i="46" s="1"/>
  <c r="C24" i="46"/>
  <c r="C23" i="46" s="1"/>
  <c r="D25" i="47"/>
  <c r="C25" i="47"/>
  <c r="D42" i="47"/>
  <c r="C42" i="47"/>
  <c r="D36" i="47"/>
  <c r="D8" i="47"/>
  <c r="C8" i="47"/>
  <c r="C7" i="46"/>
  <c r="D22" i="47"/>
  <c r="C22" i="47"/>
  <c r="C21" i="46"/>
  <c r="D9" i="31"/>
  <c r="D8" i="31" s="1"/>
  <c r="D18" i="31"/>
  <c r="D17" i="31" s="1"/>
  <c r="D16" i="31" s="1"/>
  <c r="D14" i="31"/>
  <c r="D12" i="31"/>
  <c r="D170" i="31"/>
  <c r="D169" i="31" s="1"/>
  <c r="D164" i="31"/>
  <c r="D163" i="31" s="1"/>
  <c r="D162" i="31" s="1"/>
  <c r="D159" i="31"/>
  <c r="D158" i="31" s="1"/>
  <c r="D153" i="31"/>
  <c r="D152" i="31" s="1"/>
  <c r="D147" i="31"/>
  <c r="D146" i="31" s="1"/>
  <c r="D145" i="31" s="1"/>
  <c r="D142" i="31"/>
  <c r="D141" i="31" s="1"/>
  <c r="D137" i="31"/>
  <c r="D136" i="31" s="1"/>
  <c r="D133" i="31"/>
  <c r="D132" i="31" s="1"/>
  <c r="D130" i="31"/>
  <c r="D129" i="31" s="1"/>
  <c r="D111" i="31"/>
  <c r="D110" i="31" s="1"/>
  <c r="D109" i="31" s="1"/>
  <c r="D105" i="31" s="1"/>
  <c r="D96" i="31"/>
  <c r="D95" i="31" s="1"/>
  <c r="D91" i="31"/>
  <c r="D90" i="31" s="1"/>
  <c r="D89" i="31" s="1"/>
  <c r="D88" i="31" s="1"/>
  <c r="D86" i="31"/>
  <c r="D85" i="31" s="1"/>
  <c r="D83" i="31"/>
  <c r="D82" i="31" s="1"/>
  <c r="D80" i="31"/>
  <c r="D78" i="31"/>
  <c r="D73" i="31"/>
  <c r="D71" i="31"/>
  <c r="D63" i="31"/>
  <c r="D62" i="31" s="1"/>
  <c r="D61" i="31" s="1"/>
  <c r="D57" i="31"/>
  <c r="D56" i="31" s="1"/>
  <c r="D54" i="31"/>
  <c r="D53" i="31" s="1"/>
  <c r="D49" i="31"/>
  <c r="D48" i="31" s="1"/>
  <c r="D46" i="31"/>
  <c r="D45" i="31" s="1"/>
  <c r="D41" i="31"/>
  <c r="D39" i="31"/>
  <c r="D34" i="31"/>
  <c r="D33" i="31"/>
  <c r="D29" i="31"/>
  <c r="G129" i="50" l="1"/>
  <c r="G128" i="50" s="1"/>
  <c r="G127" i="50" s="1"/>
  <c r="G126" i="50" s="1"/>
  <c r="D18" i="32" s="1"/>
  <c r="F190" i="29"/>
  <c r="F189" i="29" s="1"/>
  <c r="F188" i="29" s="1"/>
  <c r="F187" i="29" s="1"/>
  <c r="F186" i="29" s="1"/>
  <c r="G172" i="50"/>
  <c r="G171" i="50" s="1"/>
  <c r="G170" i="50" s="1"/>
  <c r="G169" i="50" s="1"/>
  <c r="F142" i="29"/>
  <c r="F141" i="29" s="1"/>
  <c r="F140" i="29" s="1"/>
  <c r="F139" i="29" s="1"/>
  <c r="D32" i="31"/>
  <c r="D31" i="31" s="1"/>
  <c r="C24" i="47"/>
  <c r="G229" i="50"/>
  <c r="C6" i="46"/>
  <c r="D24" i="47"/>
  <c r="D27" i="31"/>
  <c r="D22" i="31" s="1"/>
  <c r="D21" i="31" s="1"/>
  <c r="D28" i="31"/>
  <c r="D26" i="31" s="1"/>
  <c r="D11" i="31"/>
  <c r="G222" i="50"/>
  <c r="G221" i="50" s="1"/>
  <c r="C7" i="47"/>
  <c r="D7" i="47"/>
  <c r="C14" i="34"/>
  <c r="C7" i="34" s="1"/>
  <c r="D151" i="31"/>
  <c r="D150" i="31" s="1"/>
  <c r="D93" i="31"/>
  <c r="D135" i="31"/>
  <c r="D38" i="31"/>
  <c r="D77" i="31"/>
  <c r="D161" i="31"/>
  <c r="D128" i="31"/>
  <c r="D140" i="31"/>
  <c r="D139" i="31" s="1"/>
  <c r="D144" i="31"/>
  <c r="D168" i="31"/>
  <c r="D167" i="31" s="1"/>
  <c r="D166" i="31" s="1"/>
  <c r="D76" i="31" l="1"/>
  <c r="D75" i="31" s="1"/>
  <c r="D7" i="31"/>
  <c r="D6" i="31" s="1"/>
  <c r="G103" i="50"/>
  <c r="D149" i="31"/>
  <c r="G228" i="50"/>
  <c r="D31" i="32"/>
  <c r="D30" i="32" s="1"/>
  <c r="D25" i="32"/>
  <c r="G220" i="50"/>
  <c r="D29" i="32"/>
  <c r="D28" i="32" s="1"/>
  <c r="D37" i="31"/>
  <c r="D36" i="31" s="1"/>
  <c r="D15" i="32"/>
  <c r="D19" i="32"/>
  <c r="D20" i="31"/>
  <c r="D13" i="32"/>
  <c r="D127" i="31"/>
  <c r="D126" i="31" s="1"/>
  <c r="D7" i="32" l="1"/>
  <c r="D35" i="41" l="1"/>
  <c r="D37" i="41" l="1"/>
  <c r="C39" i="46"/>
  <c r="C32" i="46" s="1"/>
  <c r="C43" i="46" s="1"/>
  <c r="C10" i="37"/>
  <c r="D40" i="47"/>
  <c r="D33" i="47" s="1"/>
  <c r="D44" i="47" s="1"/>
  <c r="B10" i="37"/>
  <c r="C40" i="47"/>
  <c r="C44" i="47" s="1"/>
  <c r="B12" i="11"/>
  <c r="D8" i="38" l="1"/>
  <c r="D11" i="38" s="1"/>
  <c r="C16" i="37"/>
  <c r="C17" i="34" l="1"/>
  <c r="E35" i="41" l="1"/>
  <c r="B18" i="11"/>
  <c r="E37" i="41" l="1"/>
  <c r="E8" i="38"/>
  <c r="E11" i="38" s="1"/>
  <c r="C9" i="17"/>
  <c r="G262" i="50" l="1"/>
  <c r="D70" i="31" s="1"/>
  <c r="F214" i="29" l="1"/>
  <c r="F213" i="29" s="1"/>
  <c r="F212" i="29" s="1"/>
  <c r="F211" i="29" s="1"/>
  <c r="F210" i="29" s="1"/>
  <c r="F209" i="29" s="1"/>
  <c r="F208" i="29" s="1"/>
  <c r="F207" i="29" s="1"/>
  <c r="F219" i="29" s="1"/>
  <c r="D10" i="19" s="1"/>
  <c r="D69" i="31"/>
  <c r="D68" i="31" s="1"/>
  <c r="G261" i="50"/>
  <c r="G260" i="50" s="1"/>
  <c r="G259" i="50" s="1"/>
  <c r="G258" i="50" s="1"/>
  <c r="G257" i="50" s="1"/>
  <c r="G256" i="50" s="1"/>
  <c r="G255" i="50" l="1"/>
  <c r="G272" i="50" s="1"/>
  <c r="D36" i="32" s="1"/>
  <c r="D33" i="32"/>
  <c r="D32" i="32" s="1"/>
  <c r="D34" i="32" s="1"/>
  <c r="D66" i="31"/>
  <c r="D65" i="31" s="1"/>
  <c r="D172" i="31" s="1"/>
  <c r="D67" i="31"/>
  <c r="D174" i="31" l="1"/>
  <c r="D37" i="32"/>
  <c r="F221" i="29"/>
  <c r="D8" i="19"/>
  <c r="D11" i="19" s="1"/>
  <c r="C47" i="46"/>
</calcChain>
</file>

<file path=xl/sharedStrings.xml><?xml version="1.0" encoding="utf-8"?>
<sst xmlns="http://schemas.openxmlformats.org/spreadsheetml/2006/main" count="3471" uniqueCount="560">
  <si>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</si>
  <si>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</si>
  <si>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</si>
  <si>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</si>
  <si>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</si>
  <si>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</si>
  <si>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</si>
  <si>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</si>
  <si>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</si>
  <si>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</si>
  <si>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</si>
  <si>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</si>
  <si>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</si>
  <si>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</si>
  <si>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</si>
  <si>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</si>
  <si>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</si>
  <si>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</si>
  <si>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</si>
  <si>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</si>
  <si>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</si>
  <si>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</si>
  <si>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</si>
  <si>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</si>
  <si>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</si>
  <si>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</si>
  <si>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</si>
  <si>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</si>
  <si>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</si>
  <si>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</si>
  <si>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</si>
  <si>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</si>
  <si>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</si>
  <si>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</si>
  <si>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</si>
  <si>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</si>
  <si>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</si>
  <si>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</si>
  <si>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</si>
  <si>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</si>
  <si>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</si>
  <si>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</si>
  <si>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</si>
  <si>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</si>
  <si>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</si>
  <si>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</si>
  <si>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</si>
  <si>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1 11 01050 10 0000 120</t>
  </si>
  <si>
    <t>1 11 05035 10 0000 120</t>
  </si>
  <si>
    <t>1 11 07015 10 0000 120</t>
  </si>
  <si>
    <t>1 11 08050 10 0000 120</t>
  </si>
  <si>
    <t>1 13 01995 10 0000 130</t>
  </si>
  <si>
    <t>1 13 02995 10 0000 130</t>
  </si>
  <si>
    <t>1 14 02052 10 0000 410</t>
  </si>
  <si>
    <t>1 14 02053 10 0000 410</t>
  </si>
  <si>
    <t>1 14 02053 10 0000 440</t>
  </si>
  <si>
    <t>1 14 06025 10 0000 430</t>
  </si>
  <si>
    <t>1 17 01050 10 0000 180</t>
  </si>
  <si>
    <t>1 17 05050 10 0000 180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</si>
  <si>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</si>
  <si>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</si>
  <si>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</si>
  <si>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*В части доходов, зачисляемых в бюджет поселения.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</si>
  <si>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</si>
  <si>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</si>
  <si>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</si>
  <si>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</si>
  <si>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</si>
  <si>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</si>
  <si>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</si>
  <si>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</si>
  <si>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</si>
  <si>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</si>
  <si>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</si>
  <si>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Код  главы</t>
  </si>
  <si>
    <t>Код группы, подгруппы, статьи и вида источников</t>
  </si>
  <si>
    <t xml:space="preserve">Наименование </t>
  </si>
  <si>
    <t>01 05 02 01 10 0000 510</t>
  </si>
  <si>
    <t>01 05 02 01 10 0000 610</t>
  </si>
  <si>
    <t>Перечень главных администраторов источников финансирования дефицита бюджета сельского поселения Светлый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</si>
  <si>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</si>
  <si>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</si>
  <si>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</si>
  <si>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</si>
  <si>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</si>
  <si>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</si>
  <si>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</si>
  <si>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</si>
  <si>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</si>
  <si>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</si>
  <si>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</si>
  <si>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</si>
  <si>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</si>
  <si>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Перечень главных администраторов доходов бюджета сельского поселения Светлый</t>
  </si>
  <si>
    <t>Коммунальное хозяйство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</si>
  <si>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</si>
  <si>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</si>
  <si>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</si>
  <si>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</si>
  <si>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</si>
  <si>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</si>
  <si>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</si>
  <si>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</si>
  <si>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</si>
  <si>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</si>
  <si>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</si>
  <si>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</si>
  <si>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</si>
  <si>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</si>
  <si>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</si>
  <si>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</si>
  <si>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</si>
  <si>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</si>
  <si>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</si>
  <si>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</si>
  <si>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</si>
  <si>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</si>
  <si>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</si>
  <si>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</si>
  <si>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</si>
  <si>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</si>
  <si>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</si>
  <si>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</si>
  <si>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</si>
  <si>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</si>
  <si>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</si>
  <si>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</si>
  <si>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</si>
  <si>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</si>
  <si>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</si>
  <si>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</si>
  <si>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</si>
  <si>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</si>
  <si>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</si>
  <si>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</si>
  <si>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</si>
  <si>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</si>
  <si>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</si>
  <si>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</si>
  <si>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</si>
  <si>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</si>
  <si>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</si>
  <si>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</si>
  <si>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</si>
  <si>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</si>
  <si>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</si>
  <si>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</si>
  <si>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</si>
  <si>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</si>
  <si>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</si>
  <si>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</si>
  <si>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</si>
  <si>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</si>
  <si>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</si>
  <si>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</si>
  <si>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</si>
  <si>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</si>
  <si>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Увеличение прочих остатков денежных средств бюджетов сельских поселений </t>
  </si>
  <si>
    <t>650 111 09045 10 0000 120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</si>
  <si>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</si>
  <si>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</si>
  <si>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</si>
  <si>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</si>
  <si>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</si>
  <si>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</si>
  <si>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</si>
  <si>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</si>
  <si>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</si>
  <si>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</si>
  <si>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</si>
  <si>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</si>
  <si>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</si>
  <si>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</si>
  <si>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</si>
  <si>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</si>
  <si>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</si>
  <si>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</si>
  <si>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</si>
  <si>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</si>
  <si>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</si>
  <si>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</si>
  <si>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</si>
  <si>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</si>
  <si>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</si>
  <si>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</si>
  <si>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</si>
  <si>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</si>
  <si>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</si>
  <si>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</si>
  <si>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</si>
  <si>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</si>
  <si>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</si>
  <si>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</si>
  <si>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</si>
  <si>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</si>
  <si>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</si>
  <si>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</si>
  <si>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</si>
  <si>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</si>
  <si>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</si>
  <si>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</si>
  <si>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</si>
  <si>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</si>
  <si>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</si>
  <si>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</si>
  <si>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</si>
  <si>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</si>
  <si>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</si>
  <si>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</si>
  <si>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</si>
  <si>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</si>
  <si>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</si>
  <si>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</si>
  <si>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</si>
  <si>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</si>
  <si>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</si>
  <si>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</si>
  <si>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</si>
  <si>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</si>
  <si>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</si>
  <si>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</si>
  <si>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</si>
  <si>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</si>
  <si>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</si>
  <si>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</si>
  <si>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</si>
  <si>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</si>
  <si>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</si>
  <si>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</si>
  <si>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</si>
  <si>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</si>
  <si>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</si>
  <si>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</si>
  <si>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 xml:space="preserve"> тыс.руб.</t>
  </si>
  <si>
    <t>Дорожное хозяйство (дорожные фонды)</t>
  </si>
  <si>
    <t>5000122030</t>
  </si>
  <si>
    <t>Условно утвержденные расходы</t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</si>
  <si>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</si>
  <si>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 xml:space="preserve">Уменьшение прочих остатков денежных средств бюджетов сельских </t>
    </r>
    <r>
      <rPr>
        <sz val="8"/>
        <rFont val="Arial"/>
        <family val="2"/>
        <charset val="204"/>
      </rPr>
      <t>поселений</t>
    </r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</si>
  <si>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</si>
  <si>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</si>
  <si>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</si>
  <si>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</si>
  <si>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</si>
  <si>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</si>
  <si>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</si>
  <si>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</si>
  <si>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</si>
  <si>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</si>
  <si>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</si>
  <si>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</si>
  <si>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</si>
  <si>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</si>
  <si>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тыс.руб</t>
  </si>
  <si>
    <t>сумма на</t>
  </si>
  <si>
    <t>Сумма     на</t>
  </si>
  <si>
    <t>Сумма на</t>
  </si>
  <si>
    <t>1 15 02050 10 0000 140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</si>
  <si>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</si>
  <si>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</si>
  <si>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</si>
  <si>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</si>
  <si>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</si>
  <si>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</si>
  <si>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</si>
  <si>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</si>
  <si>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</si>
  <si>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</si>
  <si>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</si>
  <si>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</si>
  <si>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</si>
  <si>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</si>
  <si>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</si>
  <si>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</si>
  <si>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</si>
  <si>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</si>
  <si>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</si>
  <si>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</si>
  <si>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</si>
  <si>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</si>
  <si>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</si>
  <si>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</si>
  <si>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</si>
  <si>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</si>
  <si>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</si>
  <si>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</si>
  <si>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</si>
  <si>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</si>
  <si>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</si>
  <si>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</si>
  <si>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</si>
  <si>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</si>
  <si>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</si>
  <si>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</si>
  <si>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</si>
  <si>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</si>
  <si>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</si>
  <si>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</si>
  <si>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</si>
  <si>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</si>
  <si>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</si>
  <si>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</si>
  <si>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</si>
  <si>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</si>
  <si>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</si>
  <si>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</si>
  <si>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</si>
  <si>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</si>
  <si>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</si>
  <si>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</si>
  <si>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 xml:space="preserve">Сумма на 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</si>
  <si>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</si>
  <si>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</si>
  <si>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</si>
  <si>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</si>
  <si>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</si>
  <si>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</si>
  <si>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</si>
  <si>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</si>
  <si>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</si>
  <si>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</si>
  <si>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</si>
  <si>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</si>
  <si>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</si>
  <si>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</si>
  <si>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</si>
  <si>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</si>
  <si>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</si>
  <si>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</si>
  <si>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2021 год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</si>
  <si>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</si>
  <si>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</si>
  <si>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</si>
  <si>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000 202 10000 00 0000 150</t>
  </si>
  <si>
    <t>650 202 15001 10 0000 150</t>
  </si>
  <si>
    <t>000 202 30000 00 0000 150</t>
  </si>
  <si>
    <t>650 202 35930 10 0000 150</t>
  </si>
  <si>
    <t>650 202 35118 10 0000 150</t>
  </si>
  <si>
    <t>000 202 40000 00 0000 150</t>
  </si>
  <si>
    <t>650 202 49999 10 0000 150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</si>
  <si>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</si>
  <si>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101 103 02260 01 0000 110</t>
  </si>
  <si>
    <t>Код ГРБС</t>
  </si>
  <si>
    <t>2022 год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</si>
  <si>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</si>
  <si>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</si>
  <si>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</si>
  <si>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</si>
  <si>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</si>
  <si>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</si>
  <si>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</si>
  <si>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</si>
  <si>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</si>
  <si>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</si>
  <si>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</si>
  <si>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</si>
  <si>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</si>
  <si>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</si>
  <si>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</si>
  <si>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</si>
  <si>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</si>
  <si>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</si>
  <si>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</si>
  <si>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</si>
  <si>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</si>
  <si>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</si>
  <si>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</si>
  <si>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</si>
  <si>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</si>
  <si>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</si>
  <si>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r>
      <t xml:space="preserve">2020 </t>
    </r>
    <r>
      <rPr>
        <b/>
        <sz val="8"/>
        <color rgb="FF000000"/>
        <rFont val="Arial"/>
        <family val="2"/>
        <charset val="204"/>
      </rPr>
      <t>год</t>
    </r>
  </si>
  <si>
    <t>Верхний предел муниципального долга сельского поселения Светлый на 1 января 2023 года</t>
  </si>
  <si>
    <t>Налоговые доходы</t>
  </si>
  <si>
    <t>Неналоговые доходы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</si>
  <si>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</si>
  <si>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</si>
  <si>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>для создания условий для деятельности народных дружин</t>
  </si>
  <si>
    <t xml:space="preserve">Сумма 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</si>
  <si>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</si>
  <si>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</si>
  <si>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</si>
  <si>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</si>
  <si>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</si>
  <si>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Транспортный налог с организаций</t>
  </si>
  <si>
    <t>Транспортный налог с физических лиц</t>
  </si>
  <si>
    <t>1 06 04000 02 0000 110</t>
  </si>
  <si>
    <t>Транспортный налог*</t>
  </si>
  <si>
    <t>182 1 06 04011 02 0000 110</t>
  </si>
  <si>
    <t>182 1 06 04012 02 0000 110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</si>
  <si>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</si>
  <si>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</si>
  <si>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</si>
  <si>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2.8.</t>
  </si>
  <si>
    <t>2.9.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</si>
  <si>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</si>
  <si>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</si>
  <si>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</si>
  <si>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</si>
  <si>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</si>
  <si>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</si>
  <si>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</si>
  <si>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</si>
  <si>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Непрограммное направление деятельности "Исполнение отдельных расходных обязательств Березовского района"</t>
  </si>
  <si>
    <t>дефицит</t>
  </si>
  <si>
    <t>7700102400</t>
  </si>
  <si>
    <t>ПРОЧИЕ ДОХОДЫ ОТ ОКАЗАНИЯ ПЛАТНЫХ УСЛУГ (РАБОТ) И КОМПЕНСАЦИИ ЗАТРАТ ГОСУДАРСТВА</t>
  </si>
  <si>
    <t>650 207 05030 10 0000 150</t>
  </si>
  <si>
    <t>Приложение 4                                     к решению Совета депутатов сельского поселения Светлый         от 25.12.2019 №70</t>
  </si>
  <si>
    <t>Межбюджетные трансферты, получаемые из бюджета Березовского района на 2021-2022 годы</t>
  </si>
  <si>
    <t>Приложение 22                                                             к решению Совета депутатов сельского поселения Светлый                                                   от  00.00.2020 №00</t>
  </si>
  <si>
    <t>Верхний предел муниципального долга сельского поселения Светлый на 1 января 2024 года</t>
  </si>
  <si>
    <t>Приложение 21                                                             к решению Совета депутатов сельского поселения Светлый                                                   от 00.00.2020 №00</t>
  </si>
  <si>
    <t>Приложение 20                                                             к решению Совета депутатов сельского поселения Светлый                                                   от  00.00.2020 №00</t>
  </si>
  <si>
    <t>Приложение 19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 00.00.2020 №00</t>
  </si>
  <si>
    <t xml:space="preserve">2021 год </t>
  </si>
  <si>
    <t>Межбюджетные трансферты из бюджета сельского поселения Светлый, предоставляемые в бюджет Березовского района на 2021 год</t>
  </si>
  <si>
    <t>Приложение 18                                                                                            к решению Совета депутатов                                                                       сельского поселения Светлый                                                                    от 00.00.2020 №00</t>
  </si>
  <si>
    <t xml:space="preserve">                               Приложение 17 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00.00.2020 №00</t>
  </si>
  <si>
    <t>2023 год</t>
  </si>
  <si>
    <t>Источники внутреннего финансирования дефицита бюджета сельского поселения Светлый на 2022-2023 годы</t>
  </si>
  <si>
    <t>Приложение 16                                                            к  решению Совета депутатов                   сельского поселения Светлый                                                   от 00.00.2020 № 00</t>
  </si>
  <si>
    <t>Источники внутреннего финансирования дефицита бюджета сельского поселения Светлый на 2021 год</t>
  </si>
  <si>
    <t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00.00.2020 №00</t>
  </si>
  <si>
    <t>Сумма на 2021 год</t>
  </si>
  <si>
    <t>Приложение №14                                                             к решению Совета депутатов сельского поселения Светлый                                                   от 00.00.2020 №00</t>
  </si>
  <si>
    <t>Приложение №13                                                             к решению Совета депутатов сельского поселения Светлый                                                   от 00.00.2020 № 00</t>
  </si>
  <si>
    <t>Межбюджетные трансферты, получаемые из бюджета Березовского района на 2021 год</t>
  </si>
  <si>
    <t>2.2.</t>
  </si>
  <si>
    <t>2.5.</t>
  </si>
  <si>
    <t>2.6.</t>
  </si>
  <si>
    <t xml:space="preserve">  транспортного налога с организаций</t>
  </si>
  <si>
    <t>8.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</si>
  <si>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</si>
  <si>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</si>
  <si>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</si>
  <si>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</si>
  <si>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Приложение №12                                                             к решению Совета депутатов                      сельского поселения Светлый                                                   от 00.00.2020 № 00</t>
  </si>
  <si>
    <t>Смета доходов и расходов муниципального дорожного фонда сельского поселения Светлый на 2022-2023 годы</t>
  </si>
  <si>
    <t>Смета доходов и расходов муниципального дорожного фонда сельского поселения Светлый на 2021 год</t>
  </si>
  <si>
    <t>сумма на 2021 год</t>
  </si>
  <si>
    <t>Приложение №11                                                             к решению Совета депутатов сельского поселения Светлый                                                   от 00.00.2020 № 00</t>
  </si>
  <si>
    <t>Приложение 10                                         к решению Совета депутатов             сельского поселения Светлый                от 00.00.2020 №00</t>
  </si>
  <si>
    <t>Ведомственная структура расходов бюджета сельского поселения Светлый на 2022-2023 года</t>
  </si>
  <si>
    <t xml:space="preserve"> на 2022 год</t>
  </si>
  <si>
    <t>на 2023 год</t>
  </si>
  <si>
    <t>Ведомственная структура расходов бюджета сельского поселения Светлый на 2021 год</t>
  </si>
  <si>
    <t>Приложение 9                                    к решению Совета депутатов сельского поселения Светлый         от 00.00.20120 №00</t>
  </si>
  <si>
    <t>Приложение 8                                                          к решению Совета депутатов сельского поселения Светлый                                                от 00.00.2020 №00</t>
  </si>
  <si>
    <t>Распределение бюджетных ассигнований по разделам, подразделам классификации расходов бюджета сельского поселения Светлый на 2022 и  2023 годы</t>
  </si>
  <si>
    <t>Приложение 7                                                          к решению Совета депутатов сельского поселения Светлый                                                от 00.00.2020 №00</t>
  </si>
  <si>
    <t>Распределение бюджетных ассигнований по разделам, подразделам классификации расходов бюджета сельского поселения Светлый на 2021 год</t>
  </si>
  <si>
    <t>Приложение 6                                      к решению Совета депутатов сельского поселения Светлый         от 00.00.2020 №00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</si>
  <si>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2022-2023 годы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</si>
  <si>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2021 год</t>
  </si>
  <si>
    <t>Приложение 5                                      к решению Совета депутатов сельского поселения Светлый         от 00.00.2020 №00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</si>
  <si>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2022-2023 годы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</si>
  <si>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2021 год</t>
  </si>
  <si>
    <t>Приложение 3                                     к решению Совета депутатов сельского поселения Светлый         от 00.00.2020 №00</t>
  </si>
  <si>
    <t>Приложение 1                                      к решению Совета депутатов сельского поселения Светлый       от 00.00.2020 № 00</t>
  </si>
  <si>
    <t>Доходы бюджета сельского поселения Светлый на 2021 год</t>
  </si>
  <si>
    <t>Приложение 2                                      к решению Совета депутатов сельского поселения Светлый       от 00.00.2020 №00</t>
  </si>
  <si>
    <t>Доходы бюджета сельского поселения Светлый на 2022 и 2023 годы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</si>
  <si>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</si>
  <si>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</si>
  <si>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"Совершенствование муниципального управления сельского поселения Светлый на 2016 -2023 годы"</t>
  </si>
  <si>
    <t>Муниципальная программа «Управление муниципальным  имуществом в  сельском поселении Светлый на 2016-2023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</si>
  <si>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</si>
  <si>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</si>
  <si>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</si>
  <si>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"Обеспечение экологической безопасности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</si>
  <si>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</si>
  <si>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2016-2023 годы»</t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</si>
  <si>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проектов решений Совета депутатов о бюджете поселения и внесенияи изменений в него, контроль за исполнением бюджета в форме экспертизы проектов решений Совета депутатов поселения за первый квартал, полугодие и 9 месяцев, финансово-экономическая экспертиза проектов муниципальных программ на 2021 год</t>
  </si>
  <si>
    <t>осуществление полномочия по решению вопросов местного значения, отнесенных к ведению органов местного самоуправления поселения в соответствии с Федеральным законом от 06.10.2003 года №131-ФЗ «Об общих принципах организации местного самоуправления в Российской федерации»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составлению и утверждению отчета об исполнении бюджета поселения в части организации казначейского исполнения и казначейского исполнения бюджета поселения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</si>
  <si>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Федерации;
в части:
- утверждения генеральных планов поселения;
- утверждения правил землепользования и застройки;
-  утверждение подготовленной на основе генеральных планов поселения документации по планировке территории;
- выдача градостроительного плана земельного участка, расположенного в границах поселения;
- выдачи разрешений на строительство (за исключением случаев, предусмотренных Градостроительным кодексом Российской федерации, иными федеральными законами);
- выдачи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поселения;
- утверждение местных нормативов градостроительного проектирования поселений.
</t>
  </si>
  <si>
    <t>041</t>
  </si>
  <si>
    <t>116 10100 10 0000 140</t>
  </si>
  <si>
    <t>1 08 04020 01 1000 110</t>
  </si>
  <si>
    <t>1 08 04020 01 4000 110</t>
  </si>
  <si>
    <t>1 14 02052 10 0000 440</t>
  </si>
  <si>
    <t>1 16 10031 10 0000  140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</si>
  <si>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</si>
  <si>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1 16 01074 01 0000 140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</si>
  <si>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</si>
  <si>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2 02 15002 10 0000 150</t>
  </si>
  <si>
    <t>2 02 15001 10 0000 150</t>
  </si>
  <si>
    <t>2 02 30024 10 0000 150</t>
  </si>
  <si>
    <t xml:space="preserve"> 2 02 35118 10 0000 150</t>
  </si>
  <si>
    <t xml:space="preserve"> 2 02 35930 10 0000 150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</si>
  <si>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</si>
  <si>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</si>
  <si>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2 02 49999 10 0000 150</t>
  </si>
  <si>
    <t>Прочие межбюджетные трансферты, передаваемые бюджетам сельских поселений</t>
  </si>
  <si>
    <t>580</t>
  </si>
  <si>
    <t>Департамент внутренней политики ХМАО-Югры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</si>
  <si>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</si>
  <si>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</si>
  <si>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</si>
  <si>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</si>
  <si>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на реализацию мероприятий по содействию трудоустройству граждан</t>
  </si>
  <si>
    <t xml:space="preserve"> на реализацию мероприятий по содействию трудоустройству граждан</t>
  </si>
  <si>
    <t>Муниципальная программа «Содействие занятости населения в сельском поселении Светлый на 2021-2023 годы»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</si>
  <si>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</si>
  <si>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</si>
  <si>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</si>
  <si>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</si>
  <si>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</si>
  <si>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</si>
  <si>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</si>
  <si>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</si>
  <si>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</si>
  <si>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</si>
  <si>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</si>
  <si>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</si>
  <si>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</si>
  <si>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</si>
  <si>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5001000000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</si>
  <si>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</si>
  <si>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Федеральная налоговая служба</t>
  </si>
  <si>
    <t>Федеральное казначейство</t>
  </si>
  <si>
    <t>Доходы от оказания информационных услуг органами местного самоуправления сельских поселений, казенными учреждениями сельских поселений</t>
  </si>
  <si>
    <t>1 13 01076 10 0000 130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</si>
  <si>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</si>
  <si>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</si>
  <si>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1 14 02050 10 0000 440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</si>
  <si>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</si>
  <si>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</si>
  <si>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</si>
  <si>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</si>
  <si>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</si>
  <si>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</si>
  <si>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(гранты) бюджетам сельских поселений за достижение показателей деятельности органов местного самоуправления</t>
  </si>
  <si>
    <t>2 02 16549 10 0000 150</t>
  </si>
  <si>
    <t>2 02 19999 10 0000 150</t>
  </si>
  <si>
    <t>Прочие дотации бюджетам сельских поселений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</si>
  <si>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</si>
  <si>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2 02 20079 10 0000 150</t>
  </si>
  <si>
    <t>2 02 20303 10 0000 150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</si>
  <si>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</si>
  <si>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феральные органы исполнительной власти </t>
    </r>
  </si>
  <si>
    <r>
      <t>Таблица 3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государственные органы ХМАО-Югры</t>
    </r>
  </si>
  <si>
    <t>2 07 05030 10 0000 150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</si>
  <si>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</si>
  <si>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</si>
  <si>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2 03 05000 10 0000 150</t>
  </si>
  <si>
    <t>Безвозмездные поступления от государственных (муниципальных) организаций в бюджеты сельских поселений</t>
  </si>
  <si>
    <t>2 18 60010 10 0000 150</t>
  </si>
  <si>
    <t>2 19 60010 10 0000 150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</si>
  <si>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</si>
  <si>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</si>
  <si>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Верхний предел муниципального долга сельского поселения Светлый на 1 января 2022 года</t>
  </si>
  <si>
    <t>1 11 09045 10 0000 120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</si>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</sst>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0.0000"/>
    <numFmt numFmtId="173" formatCode="#,##0.0000"/>
    <numFmt numFmtId="174" formatCode="#,##0.0;[Red]\-#,##0.0;0.0"/>
    <numFmt numFmtId="175" formatCode="0.0"/>
    <numFmt numFmtId="176" formatCode="0000000000"/>
    <numFmt numFmtId="177" formatCode="#,##0.000"/>
    <numFmt numFmtId="178" formatCode="#,##0.0_ ;[Red]\-#,##0.0\ "/>
    <numFmt numFmtId="179" formatCode="#,##0;[Red]\-#,##0;0"/>
    <numFmt numFmtId="180" formatCode="#,##0.000;[Red]\-#,##0.000;0.000"/>
    <numFmt numFmtId="181" formatCode="000.0;;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sz val="11"/>
      <color theme="0"/>
      <name val="Times New Roman"/>
      <family val="1"/>
      <charset val="204"/>
    </font>
    <font>
      <sz val="8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17" fillId="3" borderId="11">
      <alignment horizontal="left" vertical="top" wrapText="1"/>
    </xf>
    <xf numFmtId="0" fontId="5" fillId="0" borderId="0"/>
    <xf numFmtId="0" fontId="22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172" fontId="6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175" fontId="2" fillId="0" borderId="0" xfId="0" applyNumberFormat="1" applyFont="1"/>
    <xf numFmtId="0" fontId="13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7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175" fontId="6" fillId="0" borderId="0" xfId="0" applyNumberFormat="1" applyFont="1"/>
    <xf numFmtId="0" fontId="1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0" fillId="0" borderId="11" xfId="10" applyFont="1" applyFill="1" applyAlignment="1">
      <alignment horizontal="justify" vertical="center" wrapText="1"/>
    </xf>
    <xf numFmtId="0" fontId="9" fillId="0" borderId="11" xfId="10" applyFont="1" applyFill="1" applyAlignment="1">
      <alignment horizontal="justify" vertical="center" wrapText="1"/>
    </xf>
    <xf numFmtId="0" fontId="10" fillId="0" borderId="13" xfId="10" applyFont="1" applyFill="1" applyBorder="1" applyAlignment="1">
      <alignment horizontal="justify" vertical="center" wrapText="1"/>
    </xf>
    <xf numFmtId="0" fontId="9" fillId="0" borderId="13" xfId="10" applyFont="1" applyFill="1" applyBorder="1" applyAlignment="1">
      <alignment horizontal="justify" vertical="center" wrapText="1"/>
    </xf>
    <xf numFmtId="174" fontId="9" fillId="4" borderId="1" xfId="5" applyNumberFormat="1" applyFont="1" applyFill="1" applyBorder="1" applyAlignment="1" applyProtection="1">
      <alignment horizontal="center" vertical="center"/>
      <protection hidden="1"/>
    </xf>
    <xf numFmtId="49" fontId="9" fillId="4" borderId="1" xfId="5" applyNumberFormat="1" applyFont="1" applyFill="1" applyBorder="1" applyAlignment="1" applyProtection="1">
      <alignment horizontal="center" vertical="center"/>
      <protection hidden="1"/>
    </xf>
    <xf numFmtId="165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9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13" fillId="0" borderId="0" xfId="0" applyFont="1" applyFill="1" applyAlignment="1">
      <alignment horizontal="justify"/>
    </xf>
    <xf numFmtId="9" fontId="6" fillId="0" borderId="0" xfId="0" applyNumberFormat="1" applyFont="1"/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169" fontId="10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10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10" fillId="5" borderId="1" xfId="5" applyNumberFormat="1" applyFont="1" applyFill="1" applyBorder="1" applyAlignment="1" applyProtection="1">
      <alignment horizontal="center" vertical="center"/>
      <protection hidden="1"/>
    </xf>
    <xf numFmtId="49" fontId="10" fillId="5" borderId="1" xfId="5" applyNumberFormat="1" applyFont="1" applyFill="1" applyBorder="1" applyAlignment="1" applyProtection="1">
      <alignment horizontal="center" vertical="center"/>
      <protection hidden="1"/>
    </xf>
    <xf numFmtId="170" fontId="10" fillId="5" borderId="1" xfId="5" applyNumberFormat="1" applyFont="1" applyFill="1" applyBorder="1" applyAlignment="1" applyProtection="1">
      <alignment horizontal="center" vertical="center"/>
      <protection hidden="1"/>
    </xf>
    <xf numFmtId="174" fontId="10" fillId="5" borderId="1" xfId="5" applyNumberFormat="1" applyFont="1" applyFill="1" applyBorder="1" applyAlignment="1" applyProtection="1">
      <alignment horizontal="center" vertical="center"/>
      <protection hidden="1"/>
    </xf>
    <xf numFmtId="171" fontId="9" fillId="4" borderId="1" xfId="5" applyNumberFormat="1" applyFont="1" applyFill="1" applyBorder="1" applyAlignment="1" applyProtection="1">
      <alignment horizontal="center" vertical="center"/>
      <protection hidden="1"/>
    </xf>
    <xf numFmtId="170" fontId="9" fillId="4" borderId="1" xfId="5" applyNumberFormat="1" applyFont="1" applyFill="1" applyBorder="1" applyAlignment="1" applyProtection="1">
      <alignment horizontal="center" vertical="center"/>
      <protection hidden="1"/>
    </xf>
    <xf numFmtId="174" fontId="15" fillId="0" borderId="14" xfId="0" applyNumberFormat="1" applyFont="1" applyFill="1" applyBorder="1"/>
    <xf numFmtId="0" fontId="13" fillId="0" borderId="14" xfId="0" applyFont="1" applyFill="1" applyBorder="1"/>
    <xf numFmtId="0" fontId="15" fillId="0" borderId="14" xfId="0" applyFont="1" applyFill="1" applyBorder="1"/>
    <xf numFmtId="174" fontId="9" fillId="0" borderId="14" xfId="5" applyNumberFormat="1" applyFont="1" applyFill="1" applyBorder="1" applyAlignment="1" applyProtection="1">
      <alignment horizontal="center" vertical="center"/>
      <protection hidden="1"/>
    </xf>
    <xf numFmtId="174" fontId="13" fillId="0" borderId="14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13" fillId="2" borderId="0" xfId="0" applyFont="1" applyFill="1"/>
    <xf numFmtId="173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65" fontId="20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5" fontId="9" fillId="0" borderId="0" xfId="1" applyNumberFormat="1" applyFont="1" applyFill="1" applyBorder="1" applyAlignment="1" applyProtection="1">
      <alignment horizontal="center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75" fontId="13" fillId="0" borderId="0" xfId="0" applyNumberFormat="1" applyFont="1"/>
    <xf numFmtId="166" fontId="9" fillId="6" borderId="1" xfId="5" applyNumberFormat="1" applyFont="1" applyFill="1" applyBorder="1" applyAlignment="1" applyProtection="1">
      <alignment horizontal="justify" vertical="center" wrapText="1"/>
      <protection hidden="1"/>
    </xf>
    <xf numFmtId="167" fontId="9" fillId="6" borderId="1" xfId="5" applyNumberFormat="1" applyFont="1" applyFill="1" applyBorder="1" applyAlignment="1" applyProtection="1">
      <alignment horizontal="center"/>
      <protection hidden="1"/>
    </xf>
    <xf numFmtId="174" fontId="9" fillId="6" borderId="1" xfId="5" applyNumberFormat="1" applyFont="1" applyFill="1" applyBorder="1" applyAlignment="1" applyProtection="1">
      <alignment horizontal="center"/>
      <protection hidden="1"/>
    </xf>
    <xf numFmtId="167" fontId="9" fillId="6" borderId="3" xfId="5" applyNumberFormat="1" applyFont="1" applyFill="1" applyBorder="1" applyAlignment="1" applyProtection="1">
      <alignment horizontal="center"/>
      <protection hidden="1"/>
    </xf>
    <xf numFmtId="166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0" borderId="1" xfId="5" applyNumberFormat="1" applyFont="1" applyFill="1" applyBorder="1" applyAlignment="1" applyProtection="1">
      <alignment horizontal="center" vertical="center"/>
      <protection hidden="1"/>
    </xf>
    <xf numFmtId="49" fontId="9" fillId="0" borderId="1" xfId="5" applyNumberFormat="1" applyFont="1" applyFill="1" applyBorder="1" applyAlignment="1" applyProtection="1">
      <alignment horizontal="center" vertical="center"/>
      <protection hidden="1"/>
    </xf>
    <xf numFmtId="170" fontId="9" fillId="0" borderId="1" xfId="5" applyNumberFormat="1" applyFont="1" applyFill="1" applyBorder="1" applyAlignment="1" applyProtection="1">
      <alignment horizontal="center" vertical="center"/>
      <protection hidden="1"/>
    </xf>
    <xf numFmtId="174" fontId="9" fillId="0" borderId="1" xfId="5" applyNumberFormat="1" applyFont="1" applyFill="1" applyBorder="1" applyAlignment="1" applyProtection="1">
      <alignment horizontal="center" vertical="center"/>
      <protection hidden="1"/>
    </xf>
    <xf numFmtId="168" fontId="9" fillId="0" borderId="1" xfId="5" applyNumberFormat="1" applyFont="1" applyFill="1" applyBorder="1" applyAlignment="1" applyProtection="1">
      <alignment horizontal="center" vertical="center"/>
      <protection hidden="1"/>
    </xf>
    <xf numFmtId="169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74" fontId="13" fillId="0" borderId="1" xfId="0" applyNumberFormat="1" applyFont="1" applyFill="1" applyBorder="1" applyAlignment="1">
      <alignment horizontal="center" vertical="center"/>
    </xf>
    <xf numFmtId="169" fontId="9" fillId="0" borderId="1" xfId="5" applyNumberFormat="1" applyFont="1" applyFill="1" applyBorder="1" applyAlignment="1" applyProtection="1">
      <alignment horizontal="justify" wrapText="1"/>
      <protection hidden="1"/>
    </xf>
    <xf numFmtId="167" fontId="9" fillId="0" borderId="1" xfId="5" applyNumberFormat="1" applyFont="1" applyFill="1" applyBorder="1" applyAlignment="1" applyProtection="1">
      <alignment horizontal="center"/>
      <protection hidden="1"/>
    </xf>
    <xf numFmtId="167" fontId="9" fillId="0" borderId="3" xfId="5" applyNumberFormat="1" applyFont="1" applyFill="1" applyBorder="1" applyAlignment="1" applyProtection="1">
      <alignment horizontal="center"/>
      <protection hidden="1"/>
    </xf>
    <xf numFmtId="174" fontId="9" fillId="0" borderId="1" xfId="5" applyNumberFormat="1" applyFont="1" applyFill="1" applyBorder="1" applyAlignment="1" applyProtection="1">
      <alignment horizontal="center"/>
      <protection hidden="1"/>
    </xf>
    <xf numFmtId="169" fontId="9" fillId="0" borderId="8" xfId="5" applyNumberFormat="1" applyFont="1" applyFill="1" applyBorder="1" applyAlignment="1" applyProtection="1">
      <alignment horizontal="justify" wrapText="1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76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5" fontId="13" fillId="0" borderId="5" xfId="0" applyNumberFormat="1" applyFont="1" applyFill="1" applyBorder="1" applyAlignment="1">
      <alignment horizontal="center" vertical="center" wrapText="1"/>
    </xf>
    <xf numFmtId="166" fontId="9" fillId="0" borderId="10" xfId="5" applyNumberFormat="1" applyFont="1" applyFill="1" applyBorder="1" applyAlignment="1" applyProtection="1">
      <alignment horizontal="justify" vertical="center" wrapText="1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 applyProtection="1">
      <alignment horizontal="center" vertical="center" wrapText="1"/>
      <protection hidden="1"/>
    </xf>
    <xf numFmtId="174" fontId="15" fillId="5" borderId="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Alignment="1">
      <alignment horizontal="center"/>
    </xf>
    <xf numFmtId="166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9" fillId="5" borderId="1" xfId="5" applyNumberFormat="1" applyFont="1" applyFill="1" applyBorder="1" applyAlignment="1" applyProtection="1">
      <alignment horizontal="center" vertical="center"/>
      <protection hidden="1"/>
    </xf>
    <xf numFmtId="174" fontId="10" fillId="5" borderId="1" xfId="9" applyNumberFormat="1" applyFont="1" applyFill="1" applyBorder="1" applyAlignment="1" applyProtection="1">
      <alignment horizontal="center" vertical="center"/>
      <protection hidden="1"/>
    </xf>
    <xf numFmtId="175" fontId="15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76" fontId="9" fillId="4" borderId="1" xfId="1" applyNumberFormat="1" applyFont="1" applyFill="1" applyBorder="1" applyAlignment="1" applyProtection="1">
      <alignment horizontal="center" vertical="center"/>
      <protection hidden="1"/>
    </xf>
    <xf numFmtId="174" fontId="13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justify"/>
    </xf>
    <xf numFmtId="176" fontId="9" fillId="0" borderId="1" xfId="11" applyNumberFormat="1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165" fontId="23" fillId="0" borderId="0" xfId="0" applyNumberFormat="1" applyFont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0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4" fontId="9" fillId="7" borderId="1" xfId="5" applyNumberFormat="1" applyFont="1" applyFill="1" applyBorder="1" applyAlignment="1" applyProtection="1">
      <alignment horizontal="center" vertical="center"/>
      <protection hidden="1"/>
    </xf>
    <xf numFmtId="174" fontId="9" fillId="5" borderId="1" xfId="5" applyNumberFormat="1" applyFont="1" applyFill="1" applyBorder="1" applyAlignment="1" applyProtection="1">
      <alignment horizontal="center" vertical="center"/>
      <protection hidden="1"/>
    </xf>
    <xf numFmtId="166" fontId="10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1" xfId="5" applyNumberFormat="1" applyFont="1" applyFill="1" applyBorder="1" applyAlignment="1" applyProtection="1">
      <alignment horizontal="justify"/>
      <protection hidden="1"/>
    </xf>
    <xf numFmtId="0" fontId="9" fillId="0" borderId="1" xfId="5" applyNumberFormat="1" applyFont="1" applyFill="1" applyBorder="1" applyAlignment="1" applyProtection="1">
      <protection hidden="1"/>
    </xf>
    <xf numFmtId="0" fontId="10" fillId="0" borderId="1" xfId="5" applyNumberFormat="1" applyFont="1" applyFill="1" applyBorder="1" applyAlignment="1" applyProtection="1">
      <protection hidden="1"/>
    </xf>
    <xf numFmtId="174" fontId="10" fillId="0" borderId="1" xfId="5" applyNumberFormat="1" applyFont="1" applyFill="1" applyBorder="1" applyAlignment="1" applyProtection="1">
      <alignment horizontal="center"/>
      <protection hidden="1"/>
    </xf>
    <xf numFmtId="0" fontId="9" fillId="0" borderId="9" xfId="5" applyNumberFormat="1" applyFont="1" applyFill="1" applyBorder="1" applyAlignment="1" applyProtection="1">
      <alignment horizontal="justify"/>
      <protection hidden="1"/>
    </xf>
    <xf numFmtId="0" fontId="9" fillId="0" borderId="7" xfId="5" applyNumberFormat="1" applyFont="1" applyFill="1" applyBorder="1" applyAlignment="1" applyProtection="1">
      <protection hidden="1"/>
    </xf>
    <xf numFmtId="0" fontId="10" fillId="0" borderId="7" xfId="5" applyNumberFormat="1" applyFont="1" applyFill="1" applyBorder="1" applyAlignment="1" applyProtection="1">
      <protection hidden="1"/>
    </xf>
    <xf numFmtId="0" fontId="9" fillId="0" borderId="0" xfId="0" applyFont="1"/>
    <xf numFmtId="179" fontId="9" fillId="0" borderId="0" xfId="0" applyNumberFormat="1" applyFont="1" applyAlignment="1">
      <alignment horizontal="center"/>
    </xf>
    <xf numFmtId="174" fontId="9" fillId="0" borderId="0" xfId="0" applyNumberFormat="1" applyFont="1"/>
    <xf numFmtId="174" fontId="13" fillId="0" borderId="0" xfId="0" applyNumberFormat="1" applyFont="1" applyFill="1" applyAlignment="1">
      <alignment horizontal="center"/>
    </xf>
    <xf numFmtId="169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5" borderId="1" xfId="5" applyNumberFormat="1" applyFont="1" applyFill="1" applyBorder="1" applyAlignment="1" applyProtection="1">
      <alignment horizontal="center" vertical="center"/>
      <protection hidden="1"/>
    </xf>
    <xf numFmtId="170" fontId="9" fillId="5" borderId="1" xfId="5" applyNumberFormat="1" applyFont="1" applyFill="1" applyBorder="1" applyAlignment="1" applyProtection="1">
      <alignment horizontal="center" vertical="center"/>
      <protection hidden="1"/>
    </xf>
    <xf numFmtId="166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5" borderId="1" xfId="5" applyNumberFormat="1" applyFont="1" applyFill="1" applyBorder="1" applyAlignment="1" applyProtection="1">
      <alignment horizontal="center" vertical="center"/>
      <protection hidden="1"/>
    </xf>
    <xf numFmtId="168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5" borderId="1" xfId="5" applyNumberFormat="1" applyFont="1" applyFill="1" applyBorder="1" applyAlignment="1" applyProtection="1">
      <alignment horizontal="center" vertical="center"/>
      <protection hidden="1"/>
    </xf>
    <xf numFmtId="174" fontId="13" fillId="5" borderId="1" xfId="0" applyNumberFormat="1" applyFont="1" applyFill="1" applyBorder="1" applyAlignment="1">
      <alignment horizontal="center" vertical="center" wrapText="1"/>
    </xf>
    <xf numFmtId="176" fontId="9" fillId="5" borderId="1" xfId="1" applyNumberFormat="1" applyFont="1" applyFill="1" applyBorder="1" applyAlignment="1" applyProtection="1">
      <alignment horizontal="center" vertical="center"/>
      <protection hidden="1"/>
    </xf>
    <xf numFmtId="168" fontId="9" fillId="8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8" borderId="1" xfId="5" applyNumberFormat="1" applyFont="1" applyFill="1" applyBorder="1" applyAlignment="1" applyProtection="1">
      <alignment horizontal="center" vertical="center"/>
      <protection hidden="1"/>
    </xf>
    <xf numFmtId="170" fontId="9" fillId="8" borderId="1" xfId="5" applyNumberFormat="1" applyFont="1" applyFill="1" applyBorder="1" applyAlignment="1" applyProtection="1">
      <alignment horizontal="center" vertical="center"/>
      <protection hidden="1"/>
    </xf>
    <xf numFmtId="174" fontId="9" fillId="8" borderId="1" xfId="5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174" fontId="13" fillId="0" borderId="1" xfId="0" applyNumberFormat="1" applyFont="1" applyFill="1" applyBorder="1" applyAlignment="1">
      <alignment horizontal="center" vertical="center" wrapText="1"/>
    </xf>
    <xf numFmtId="168" fontId="9" fillId="5" borderId="1" xfId="5" applyNumberFormat="1" applyFont="1" applyFill="1" applyBorder="1" applyAlignment="1" applyProtection="1">
      <alignment horizontal="left" vertical="center" wrapText="1"/>
      <protection hidden="1"/>
    </xf>
    <xf numFmtId="175" fontId="13" fillId="5" borderId="1" xfId="0" applyNumberFormat="1" applyFont="1" applyFill="1" applyBorder="1" applyAlignment="1">
      <alignment horizontal="center" vertical="center" wrapText="1"/>
    </xf>
    <xf numFmtId="176" fontId="9" fillId="0" borderId="1" xfId="11" applyNumberFormat="1" applyFont="1" applyFill="1" applyBorder="1" applyAlignment="1" applyProtection="1">
      <alignment horizontal="center"/>
      <protection hidden="1"/>
    </xf>
    <xf numFmtId="0" fontId="15" fillId="8" borderId="1" xfId="0" applyFont="1" applyFill="1" applyBorder="1" applyAlignment="1">
      <alignment horizontal="justify"/>
    </xf>
    <xf numFmtId="0" fontId="13" fillId="8" borderId="1" xfId="0" applyFont="1" applyFill="1" applyBorder="1"/>
    <xf numFmtId="0" fontId="15" fillId="8" borderId="1" xfId="0" applyFont="1" applyFill="1" applyBorder="1"/>
    <xf numFmtId="174" fontId="15" fillId="8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9" fillId="0" borderId="1" xfId="12" applyFont="1" applyFill="1" applyBorder="1" applyAlignment="1">
      <alignment horizontal="justify" vertical="center" wrapText="1"/>
    </xf>
    <xf numFmtId="0" fontId="9" fillId="0" borderId="1" xfId="1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24" fillId="0" borderId="0" xfId="0" applyFont="1" applyFill="1" applyBorder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justify" wrapText="1"/>
    </xf>
    <xf numFmtId="0" fontId="16" fillId="0" borderId="1" xfId="0" applyFont="1" applyFill="1" applyBorder="1" applyAlignment="1">
      <alignment horizontal="justify" wrapText="1"/>
    </xf>
    <xf numFmtId="4" fontId="13" fillId="0" borderId="1" xfId="0" applyNumberFormat="1" applyFont="1" applyFill="1" applyBorder="1" applyAlignment="1">
      <alignment horizontal="center" vertical="center"/>
    </xf>
    <xf numFmtId="180" fontId="9" fillId="4" borderId="1" xfId="5" applyNumberFormat="1" applyFont="1" applyFill="1" applyBorder="1" applyAlignment="1" applyProtection="1">
      <alignment horizontal="center" vertical="center"/>
      <protection hidden="1"/>
    </xf>
    <xf numFmtId="49" fontId="9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2" borderId="1" xfId="5" applyNumberFormat="1" applyFont="1" applyFill="1" applyBorder="1" applyAlignment="1" applyProtection="1">
      <alignment horizontal="center" vertical="center"/>
      <protection hidden="1"/>
    </xf>
    <xf numFmtId="49" fontId="9" fillId="2" borderId="1" xfId="5" applyNumberFormat="1" applyFont="1" applyFill="1" applyBorder="1" applyAlignment="1" applyProtection="1">
      <alignment horizontal="center" vertical="center"/>
      <protection hidden="1"/>
    </xf>
    <xf numFmtId="170" fontId="9" fillId="2" borderId="1" xfId="5" applyNumberFormat="1" applyFont="1" applyFill="1" applyBorder="1" applyAlignment="1" applyProtection="1">
      <alignment horizontal="center" vertical="center"/>
      <protection hidden="1"/>
    </xf>
    <xf numFmtId="180" fontId="9" fillId="2" borderId="1" xfId="5" applyNumberFormat="1" applyFont="1" applyFill="1" applyBorder="1" applyAlignment="1" applyProtection="1">
      <alignment horizontal="center" vertical="center"/>
      <protection hidden="1"/>
    </xf>
    <xf numFmtId="181" fontId="9" fillId="4" borderId="1" xfId="5" applyNumberFormat="1" applyFont="1" applyFill="1" applyBorder="1" applyAlignment="1" applyProtection="1">
      <alignment horizontal="center" vertical="center"/>
      <protection hidden="1"/>
    </xf>
    <xf numFmtId="181" fontId="13" fillId="0" borderId="1" xfId="0" applyNumberFormat="1" applyFont="1" applyFill="1" applyBorder="1" applyAlignment="1">
      <alignment horizontal="center"/>
    </xf>
    <xf numFmtId="178" fontId="21" fillId="0" borderId="0" xfId="0" applyNumberFormat="1" applyFont="1" applyAlignment="1">
      <alignment horizontal="center"/>
    </xf>
    <xf numFmtId="174" fontId="21" fillId="0" borderId="0" xfId="0" applyNumberFormat="1" applyFont="1" applyFill="1" applyAlignment="1">
      <alignment horizontal="center"/>
    </xf>
    <xf numFmtId="174" fontId="21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 vertical="center" wrapText="1"/>
    </xf>
    <xf numFmtId="174" fontId="13" fillId="0" borderId="0" xfId="0" applyNumberFormat="1" applyFont="1" applyFill="1" applyAlignment="1">
      <alignment horizontal="right" vertical="center" wrapText="1"/>
    </xf>
    <xf numFmtId="0" fontId="15" fillId="0" borderId="1" xfId="0" applyFont="1" applyFill="1" applyBorder="1" applyAlignment="1">
      <alignment horizontal="center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righ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 applyProtection="1">
      <alignment horizontal="center" vertical="center"/>
      <protection hidden="1"/>
    </xf>
    <xf numFmtId="0" fontId="10" fillId="0" borderId="12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</cellXfs>
  <cellStyles count="13">
    <cellStyle name="Гиперссылка" xfId="12" builtinId="8"/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41;&#1070;&#1044;&#1046;&#1045;&#1058;%202021-2023/&#1073;&#1102;&#1076;&#1078;&#1077;&#109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свод по статьям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66 хэс"/>
      <sheetName val="291"/>
      <sheetName val="296"/>
      <sheetName val="310"/>
      <sheetName val="343"/>
      <sheetName val="345"/>
      <sheetName val="346"/>
      <sheetName val="349"/>
      <sheetName val="ФОТ поквартально"/>
    </sheetNames>
    <sheetDataSet>
      <sheetData sheetId="0"/>
      <sheetData sheetId="1"/>
      <sheetData sheetId="2"/>
      <sheetData sheetId="3">
        <row r="405">
          <cell r="K405">
            <v>30962.754000000001</v>
          </cell>
          <cell r="L405">
            <v>32540.254000000001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consultant.ru/document/cons_doc_LAW_346760/a964ea800eaa74c96cf8a9c7731a071da06f4a8a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37" zoomScaleNormal="100" workbookViewId="0">
      <selection activeCell="B27" sqref="B27"/>
    </sheetView>
  </sheetViews>
  <sheetFormatPr defaultRowHeight="15" x14ac:dyDescent="0.25"/>
  <cols>
    <col min="1" max="1" width="25.7109375" style="2" customWidth="1"/>
    <col min="2" max="2" width="57.42578125" style="2" customWidth="1"/>
    <col min="3" max="3" width="23.28515625" style="2" customWidth="1"/>
    <col min="4" max="16384" width="9.140625" style="2"/>
  </cols>
  <sheetData>
    <row r="1" spans="1:8" ht="62.25" customHeight="1" x14ac:dyDescent="0.25">
      <c r="C1" s="44" t="s">
        <v>458</v>
      </c>
    </row>
    <row r="2" spans="1:8" ht="20.25" customHeight="1" x14ac:dyDescent="0.25">
      <c r="C2" s="44"/>
    </row>
    <row r="3" spans="1:8" x14ac:dyDescent="0.25">
      <c r="A3" s="262" t="s">
        <v>459</v>
      </c>
      <c r="B3" s="262"/>
      <c r="C3" s="262"/>
    </row>
    <row r="4" spans="1:8" x14ac:dyDescent="0.25">
      <c r="A4" s="58"/>
      <c r="B4" s="58"/>
      <c r="C4" s="3" t="s">
        <v>353</v>
      </c>
    </row>
    <row r="5" spans="1:8" ht="18.75" customHeight="1" x14ac:dyDescent="0.25">
      <c r="A5" s="59" t="s">
        <v>0</v>
      </c>
      <c r="B5" s="60" t="s">
        <v>1</v>
      </c>
      <c r="C5" s="54">
        <v>2021</v>
      </c>
    </row>
    <row r="6" spans="1:8" x14ac:dyDescent="0.25">
      <c r="A6" s="75"/>
      <c r="B6" s="76" t="s">
        <v>372</v>
      </c>
      <c r="C6" s="77">
        <f>C7+C12+C15+C21</f>
        <v>21374.7</v>
      </c>
    </row>
    <row r="7" spans="1:8" ht="31.5" customHeight="1" x14ac:dyDescent="0.25">
      <c r="A7" s="6" t="s">
        <v>239</v>
      </c>
      <c r="B7" s="65" t="s">
        <v>196</v>
      </c>
      <c r="C7" s="71">
        <f>C8+C9+C10+C11</f>
        <v>2093.6999999999998</v>
      </c>
    </row>
    <row r="8" spans="1:8" ht="45" customHeight="1" x14ac:dyDescent="0.25">
      <c r="A8" s="9" t="s">
        <v>240</v>
      </c>
      <c r="B8" s="66" t="s">
        <v>241</v>
      </c>
      <c r="C8" s="72">
        <v>965.1</v>
      </c>
    </row>
    <row r="9" spans="1:8" ht="57" customHeight="1" x14ac:dyDescent="0.25">
      <c r="A9" s="9" t="s">
        <v>244</v>
      </c>
      <c r="B9" s="66" t="s">
        <v>242</v>
      </c>
      <c r="C9" s="72">
        <v>4.8</v>
      </c>
      <c r="H9" s="45"/>
    </row>
    <row r="10" spans="1:8" ht="49.5" customHeight="1" x14ac:dyDescent="0.25">
      <c r="A10" s="9" t="s">
        <v>245</v>
      </c>
      <c r="B10" s="66" t="s">
        <v>243</v>
      </c>
      <c r="C10" s="72">
        <v>1257.2</v>
      </c>
    </row>
    <row r="11" spans="1:8" ht="51" customHeight="1" x14ac:dyDescent="0.25">
      <c r="A11" s="9" t="s">
        <v>250</v>
      </c>
      <c r="B11" s="66" t="s">
        <v>251</v>
      </c>
      <c r="C11" s="72">
        <v>-133.4</v>
      </c>
    </row>
    <row r="12" spans="1:8" ht="15.75" customHeight="1" x14ac:dyDescent="0.25">
      <c r="A12" s="6" t="s">
        <v>2</v>
      </c>
      <c r="B12" s="8" t="s">
        <v>3</v>
      </c>
      <c r="C12" s="71">
        <f>C13</f>
        <v>18654.2</v>
      </c>
    </row>
    <row r="13" spans="1:8" ht="16.5" customHeight="1" x14ac:dyDescent="0.25">
      <c r="A13" s="9" t="s">
        <v>4</v>
      </c>
      <c r="B13" s="10" t="s">
        <v>5</v>
      </c>
      <c r="C13" s="72">
        <f>C14</f>
        <v>18654.2</v>
      </c>
    </row>
    <row r="14" spans="1:8" ht="52.5" customHeight="1" x14ac:dyDescent="0.25">
      <c r="A14" s="9" t="s">
        <v>6</v>
      </c>
      <c r="B14" s="10" t="s">
        <v>7</v>
      </c>
      <c r="C14" s="72">
        <v>18654.2</v>
      </c>
    </row>
    <row r="15" spans="1:8" ht="18.75" customHeight="1" x14ac:dyDescent="0.25">
      <c r="A15" s="6" t="s">
        <v>8</v>
      </c>
      <c r="B15" s="8" t="s">
        <v>9</v>
      </c>
      <c r="C15" s="71">
        <f>C16+C19+C20+C18+C17</f>
        <v>596.79999999999995</v>
      </c>
    </row>
    <row r="16" spans="1:8" ht="38.25" customHeight="1" x14ac:dyDescent="0.25">
      <c r="A16" s="9" t="s">
        <v>10</v>
      </c>
      <c r="B16" s="10" t="s">
        <v>141</v>
      </c>
      <c r="C16" s="72">
        <v>470</v>
      </c>
    </row>
    <row r="17" spans="1:3" ht="18.75" customHeight="1" x14ac:dyDescent="0.25">
      <c r="A17" s="85" t="s">
        <v>387</v>
      </c>
      <c r="B17" s="36" t="s">
        <v>383</v>
      </c>
      <c r="C17" s="72">
        <v>2.4</v>
      </c>
    </row>
    <row r="18" spans="1:3" ht="18.75" customHeight="1" x14ac:dyDescent="0.25">
      <c r="A18" s="85" t="s">
        <v>388</v>
      </c>
      <c r="B18" s="36" t="s">
        <v>384</v>
      </c>
      <c r="C18" s="72">
        <v>55</v>
      </c>
    </row>
    <row r="19" spans="1:3" ht="48" customHeight="1" x14ac:dyDescent="0.25">
      <c r="A19" s="9" t="s">
        <v>182</v>
      </c>
      <c r="B19" s="10" t="s">
        <v>183</v>
      </c>
      <c r="C19" s="72">
        <v>37.700000000000003</v>
      </c>
    </row>
    <row r="20" spans="1:3" ht="45.75" customHeight="1" x14ac:dyDescent="0.25">
      <c r="A20" s="9" t="s">
        <v>185</v>
      </c>
      <c r="B20" s="10" t="s">
        <v>184</v>
      </c>
      <c r="C20" s="72">
        <v>31.7</v>
      </c>
    </row>
    <row r="21" spans="1:3" ht="18.75" customHeight="1" x14ac:dyDescent="0.25">
      <c r="A21" s="6" t="s">
        <v>11</v>
      </c>
      <c r="B21" s="8" t="s">
        <v>12</v>
      </c>
      <c r="C21" s="71">
        <f>C22</f>
        <v>30</v>
      </c>
    </row>
    <row r="22" spans="1:3" ht="43.5" customHeight="1" x14ac:dyDescent="0.25">
      <c r="A22" s="9" t="s">
        <v>13</v>
      </c>
      <c r="B22" s="10" t="s">
        <v>14</v>
      </c>
      <c r="C22" s="72">
        <v>30</v>
      </c>
    </row>
    <row r="23" spans="1:3" ht="17.25" customHeight="1" x14ac:dyDescent="0.25">
      <c r="A23" s="73"/>
      <c r="B23" s="74" t="s">
        <v>373</v>
      </c>
      <c r="C23" s="77">
        <f>C24+C30+C28</f>
        <v>1579.7</v>
      </c>
    </row>
    <row r="24" spans="1:3" ht="27" customHeight="1" x14ac:dyDescent="0.25">
      <c r="A24" s="6" t="s">
        <v>15</v>
      </c>
      <c r="B24" s="8" t="s">
        <v>135</v>
      </c>
      <c r="C24" s="71">
        <f>C25+C26+C27</f>
        <v>1561.2</v>
      </c>
    </row>
    <row r="25" spans="1:3" ht="36" customHeight="1" x14ac:dyDescent="0.25">
      <c r="A25" s="9" t="s">
        <v>16</v>
      </c>
      <c r="B25" s="10" t="s">
        <v>142</v>
      </c>
      <c r="C25" s="72">
        <v>0</v>
      </c>
    </row>
    <row r="26" spans="1:3" ht="45.75" customHeight="1" x14ac:dyDescent="0.25">
      <c r="A26" s="9" t="s">
        <v>17</v>
      </c>
      <c r="B26" s="10" t="s">
        <v>18</v>
      </c>
      <c r="C26" s="72">
        <v>1274.7</v>
      </c>
    </row>
    <row r="27" spans="1:3" ht="47.25" customHeight="1" x14ac:dyDescent="0.25">
      <c r="A27" s="9" t="s">
        <v>158</v>
      </c>
      <c r="B27" s="10" t="s">
        <v>150</v>
      </c>
      <c r="C27" s="72">
        <v>286.5</v>
      </c>
    </row>
    <row r="28" spans="1:3" ht="27.75" customHeight="1" x14ac:dyDescent="0.25">
      <c r="A28" s="56" t="s">
        <v>348</v>
      </c>
      <c r="B28" s="41" t="s">
        <v>405</v>
      </c>
      <c r="C28" s="71">
        <f>C29</f>
        <v>0</v>
      </c>
    </row>
    <row r="29" spans="1:3" ht="21" customHeight="1" x14ac:dyDescent="0.25">
      <c r="A29" s="57" t="s">
        <v>349</v>
      </c>
      <c r="B29" s="36" t="s">
        <v>350</v>
      </c>
      <c r="C29" s="72">
        <v>0</v>
      </c>
    </row>
    <row r="30" spans="1:3" ht="12.75" customHeight="1" x14ac:dyDescent="0.25">
      <c r="A30" s="6" t="s">
        <v>344</v>
      </c>
      <c r="B30" s="41" t="s">
        <v>345</v>
      </c>
      <c r="C30" s="71">
        <f>C31</f>
        <v>18.5</v>
      </c>
    </row>
    <row r="31" spans="1:3" ht="23.25" customHeight="1" x14ac:dyDescent="0.25">
      <c r="A31" s="9" t="s">
        <v>346</v>
      </c>
      <c r="B31" s="36" t="s">
        <v>347</v>
      </c>
      <c r="C31" s="72">
        <v>18.5</v>
      </c>
    </row>
    <row r="32" spans="1:3" ht="16.5" customHeight="1" x14ac:dyDescent="0.25">
      <c r="A32" s="75" t="s">
        <v>19</v>
      </c>
      <c r="B32" s="74" t="s">
        <v>136</v>
      </c>
      <c r="C32" s="77">
        <f>C33+C35+C39+C41</f>
        <v>10804.834000000001</v>
      </c>
    </row>
    <row r="33" spans="1:5" ht="27.75" customHeight="1" x14ac:dyDescent="0.25">
      <c r="A33" s="9" t="s">
        <v>333</v>
      </c>
      <c r="B33" s="10" t="s">
        <v>137</v>
      </c>
      <c r="C33" s="72">
        <f>C34</f>
        <v>8223.5300000000007</v>
      </c>
    </row>
    <row r="34" spans="1:5" ht="23.25" customHeight="1" x14ac:dyDescent="0.25">
      <c r="A34" s="9" t="s">
        <v>334</v>
      </c>
      <c r="B34" s="10" t="s">
        <v>143</v>
      </c>
      <c r="C34" s="72">
        <v>8223.5300000000007</v>
      </c>
    </row>
    <row r="35" spans="1:5" ht="28.5" customHeight="1" x14ac:dyDescent="0.25">
      <c r="A35" s="6" t="s">
        <v>335</v>
      </c>
      <c r="B35" s="8" t="s">
        <v>138</v>
      </c>
      <c r="C35" s="71">
        <f>C36+C38+C37</f>
        <v>494.904</v>
      </c>
    </row>
    <row r="36" spans="1:5" ht="31.5" customHeight="1" x14ac:dyDescent="0.25">
      <c r="A36" s="9" t="s">
        <v>351</v>
      </c>
      <c r="B36" s="36" t="s">
        <v>352</v>
      </c>
      <c r="C36" s="72">
        <f>'иные мт 2021'!B17</f>
        <v>1.504</v>
      </c>
    </row>
    <row r="37" spans="1:5" ht="30.75" customHeight="1" x14ac:dyDescent="0.25">
      <c r="A37" s="9" t="s">
        <v>337</v>
      </c>
      <c r="B37" s="10" t="s">
        <v>145</v>
      </c>
      <c r="C37" s="72">
        <v>466.4</v>
      </c>
    </row>
    <row r="38" spans="1:5" ht="33.75" customHeight="1" x14ac:dyDescent="0.25">
      <c r="A38" s="9" t="s">
        <v>336</v>
      </c>
      <c r="B38" s="10" t="s">
        <v>144</v>
      </c>
      <c r="C38" s="72">
        <v>27</v>
      </c>
    </row>
    <row r="39" spans="1:5" ht="16.5" customHeight="1" x14ac:dyDescent="0.25">
      <c r="A39" s="6" t="s">
        <v>338</v>
      </c>
      <c r="B39" s="8" t="s">
        <v>116</v>
      </c>
      <c r="C39" s="71">
        <f>C40</f>
        <v>2086.4</v>
      </c>
    </row>
    <row r="40" spans="1:5" ht="22.5" x14ac:dyDescent="0.25">
      <c r="A40" s="9" t="s">
        <v>339</v>
      </c>
      <c r="B40" s="10" t="s">
        <v>146</v>
      </c>
      <c r="C40" s="72">
        <f>'иные мт 2021'!B5</f>
        <v>2086.4</v>
      </c>
    </row>
    <row r="41" spans="1:5" ht="22.5" x14ac:dyDescent="0.25">
      <c r="A41" s="6" t="s">
        <v>252</v>
      </c>
      <c r="B41" s="8" t="s">
        <v>155</v>
      </c>
      <c r="C41" s="71">
        <f>C42</f>
        <v>0</v>
      </c>
    </row>
    <row r="42" spans="1:5" x14ac:dyDescent="0.25">
      <c r="A42" s="9" t="s">
        <v>406</v>
      </c>
      <c r="B42" s="10" t="s">
        <v>155</v>
      </c>
      <c r="C42" s="72">
        <v>0</v>
      </c>
    </row>
    <row r="43" spans="1:5" x14ac:dyDescent="0.25">
      <c r="A43" s="6"/>
      <c r="B43" s="8" t="s">
        <v>20</v>
      </c>
      <c r="C43" s="71">
        <f>C32+C23+C6</f>
        <v>33759.234000000004</v>
      </c>
      <c r="E43" s="105"/>
    </row>
    <row r="45" spans="1:5" x14ac:dyDescent="0.25">
      <c r="B45" s="5"/>
    </row>
    <row r="47" spans="1:5" x14ac:dyDescent="0.25">
      <c r="B47" s="107" t="s">
        <v>403</v>
      </c>
      <c r="C47" s="108" t="e">
        <f>C43-'расходы 2021'!#REF!</f>
        <v>#REF!</v>
      </c>
    </row>
    <row r="48" spans="1:5" x14ac:dyDescent="0.25">
      <c r="B48" s="84"/>
      <c r="C48" s="46"/>
    </row>
  </sheetData>
  <mergeCells count="1">
    <mergeCell ref="A3:C3"/>
  </mergeCells>
  <pageMargins left="0" right="0" top="0" bottom="0" header="0" footer="0"/>
  <pageSetup paperSize="9"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3"/>
  <sheetViews>
    <sheetView topLeftCell="A115" zoomScaleNormal="100" workbookViewId="0">
      <selection activeCell="A118" sqref="A118"/>
    </sheetView>
  </sheetViews>
  <sheetFormatPr defaultRowHeight="11.25" x14ac:dyDescent="0.2"/>
  <cols>
    <col min="1" max="1" width="50.42578125" style="11" customWidth="1"/>
    <col min="2" max="2" width="10.140625" style="11" customWidth="1"/>
    <col min="3" max="3" width="5.42578125" style="12" customWidth="1"/>
    <col min="4" max="4" width="5.28515625" style="12" customWidth="1"/>
    <col min="5" max="5" width="10.5703125" style="13" customWidth="1"/>
    <col min="6" max="6" width="7.140625" style="14" customWidth="1"/>
    <col min="7" max="7" width="14.28515625" style="12" customWidth="1"/>
    <col min="8" max="8" width="15.28515625" style="49" customWidth="1"/>
    <col min="9" max="16384" width="9.140625" style="14"/>
  </cols>
  <sheetData>
    <row r="1" spans="1:8" ht="44.25" customHeight="1" x14ac:dyDescent="0.2">
      <c r="F1" s="51"/>
      <c r="G1" s="271" t="s">
        <v>441</v>
      </c>
      <c r="H1" s="271"/>
    </row>
    <row r="2" spans="1:8" ht="21" customHeight="1" x14ac:dyDescent="0.2">
      <c r="A2" s="270" t="s">
        <v>442</v>
      </c>
      <c r="B2" s="270"/>
      <c r="C2" s="270"/>
      <c r="D2" s="270"/>
      <c r="E2" s="270"/>
      <c r="F2" s="270"/>
      <c r="G2" s="270"/>
      <c r="H2" s="270"/>
    </row>
    <row r="3" spans="1:8" ht="21" customHeight="1" x14ac:dyDescent="0.2"/>
    <row r="4" spans="1:8" x14ac:dyDescent="0.2">
      <c r="H4" s="12" t="s">
        <v>253</v>
      </c>
    </row>
    <row r="5" spans="1:8" ht="18" customHeight="1" x14ac:dyDescent="0.2">
      <c r="A5" s="274" t="s">
        <v>21</v>
      </c>
      <c r="B5" s="274" t="s">
        <v>342</v>
      </c>
      <c r="C5" s="274" t="s">
        <v>22</v>
      </c>
      <c r="D5" s="274" t="s">
        <v>23</v>
      </c>
      <c r="E5" s="275" t="s">
        <v>24</v>
      </c>
      <c r="F5" s="274" t="s">
        <v>25</v>
      </c>
      <c r="G5" s="273" t="s">
        <v>377</v>
      </c>
      <c r="H5" s="273"/>
    </row>
    <row r="6" spans="1:8" ht="20.25" customHeight="1" x14ac:dyDescent="0.2">
      <c r="A6" s="274"/>
      <c r="B6" s="274"/>
      <c r="C6" s="274"/>
      <c r="D6" s="274"/>
      <c r="E6" s="275"/>
      <c r="F6" s="274"/>
      <c r="G6" s="116" t="s">
        <v>443</v>
      </c>
      <c r="H6" s="116" t="s">
        <v>444</v>
      </c>
    </row>
    <row r="7" spans="1:8" x14ac:dyDescent="0.2">
      <c r="A7" s="87" t="s">
        <v>26</v>
      </c>
      <c r="B7" s="88">
        <v>650</v>
      </c>
      <c r="C7" s="89">
        <v>1</v>
      </c>
      <c r="D7" s="89">
        <v>0</v>
      </c>
      <c r="E7" s="90" t="s">
        <v>117</v>
      </c>
      <c r="F7" s="91" t="s">
        <v>117</v>
      </c>
      <c r="G7" s="92">
        <f>G8+G17+G26+G37+G43</f>
        <v>18856.400000000001</v>
      </c>
      <c r="H7" s="92">
        <f>H8+H17+H26+H37+H43</f>
        <v>19797.900000000001</v>
      </c>
    </row>
    <row r="8" spans="1:8" ht="22.5" x14ac:dyDescent="0.2">
      <c r="A8" s="82" t="s">
        <v>27</v>
      </c>
      <c r="B8" s="171">
        <v>650</v>
      </c>
      <c r="C8" s="93">
        <v>1</v>
      </c>
      <c r="D8" s="93">
        <v>2</v>
      </c>
      <c r="E8" s="70" t="s">
        <v>117</v>
      </c>
      <c r="F8" s="94" t="s">
        <v>117</v>
      </c>
      <c r="G8" s="69">
        <f t="shared" ref="G8:H12" si="0">G9</f>
        <v>2183</v>
      </c>
      <c r="H8" s="69">
        <f t="shared" si="0"/>
        <v>2226</v>
      </c>
    </row>
    <row r="9" spans="1:8" ht="33.75" x14ac:dyDescent="0.2">
      <c r="A9" s="148" t="s">
        <v>464</v>
      </c>
      <c r="B9" s="141">
        <v>650</v>
      </c>
      <c r="C9" s="142">
        <v>1</v>
      </c>
      <c r="D9" s="142">
        <v>2</v>
      </c>
      <c r="E9" s="143" t="s">
        <v>260</v>
      </c>
      <c r="F9" s="144" t="s">
        <v>117</v>
      </c>
      <c r="G9" s="145">
        <f t="shared" si="0"/>
        <v>2183</v>
      </c>
      <c r="H9" s="145">
        <f t="shared" si="0"/>
        <v>2226</v>
      </c>
    </row>
    <row r="10" spans="1:8" ht="33.75" x14ac:dyDescent="0.2">
      <c r="A10" s="148" t="s">
        <v>179</v>
      </c>
      <c r="B10" s="141">
        <v>650</v>
      </c>
      <c r="C10" s="142">
        <v>1</v>
      </c>
      <c r="D10" s="142">
        <v>2</v>
      </c>
      <c r="E10" s="143" t="s">
        <v>284</v>
      </c>
      <c r="F10" s="144"/>
      <c r="G10" s="145">
        <f t="shared" si="0"/>
        <v>2183</v>
      </c>
      <c r="H10" s="145">
        <f t="shared" si="0"/>
        <v>2226</v>
      </c>
    </row>
    <row r="11" spans="1:8" x14ac:dyDescent="0.2">
      <c r="A11" s="148" t="s">
        <v>159</v>
      </c>
      <c r="B11" s="141">
        <v>650</v>
      </c>
      <c r="C11" s="142">
        <v>1</v>
      </c>
      <c r="D11" s="142">
        <v>2</v>
      </c>
      <c r="E11" s="143" t="s">
        <v>261</v>
      </c>
      <c r="F11" s="144" t="s">
        <v>117</v>
      </c>
      <c r="G11" s="145">
        <f t="shared" si="0"/>
        <v>2183</v>
      </c>
      <c r="H11" s="145">
        <f t="shared" si="0"/>
        <v>2226</v>
      </c>
    </row>
    <row r="12" spans="1:8" ht="45" x14ac:dyDescent="0.2">
      <c r="A12" s="140" t="s">
        <v>121</v>
      </c>
      <c r="B12" s="141">
        <v>650</v>
      </c>
      <c r="C12" s="142">
        <v>1</v>
      </c>
      <c r="D12" s="142">
        <v>2</v>
      </c>
      <c r="E12" s="143" t="s">
        <v>261</v>
      </c>
      <c r="F12" s="144" t="s">
        <v>122</v>
      </c>
      <c r="G12" s="145">
        <f t="shared" si="0"/>
        <v>2183</v>
      </c>
      <c r="H12" s="145">
        <f t="shared" si="0"/>
        <v>2226</v>
      </c>
    </row>
    <row r="13" spans="1:8" ht="22.5" x14ac:dyDescent="0.2">
      <c r="A13" s="140" t="s">
        <v>125</v>
      </c>
      <c r="B13" s="141">
        <v>650</v>
      </c>
      <c r="C13" s="142">
        <v>1</v>
      </c>
      <c r="D13" s="142">
        <v>2</v>
      </c>
      <c r="E13" s="143" t="s">
        <v>261</v>
      </c>
      <c r="F13" s="144" t="s">
        <v>126</v>
      </c>
      <c r="G13" s="145">
        <f>G14+G16+G15</f>
        <v>2183</v>
      </c>
      <c r="H13" s="145">
        <f>H14+H16+H15</f>
        <v>2226</v>
      </c>
    </row>
    <row r="14" spans="1:8" x14ac:dyDescent="0.2">
      <c r="A14" s="140" t="s">
        <v>171</v>
      </c>
      <c r="B14" s="141">
        <v>650</v>
      </c>
      <c r="C14" s="142">
        <v>1</v>
      </c>
      <c r="D14" s="142">
        <v>2</v>
      </c>
      <c r="E14" s="143" t="s">
        <v>261</v>
      </c>
      <c r="F14" s="144">
        <v>121</v>
      </c>
      <c r="G14" s="145">
        <v>1664</v>
      </c>
      <c r="H14" s="145">
        <v>1664</v>
      </c>
    </row>
    <row r="15" spans="1:8" ht="22.5" x14ac:dyDescent="0.2">
      <c r="A15" s="140" t="s">
        <v>109</v>
      </c>
      <c r="B15" s="141" t="s">
        <v>396</v>
      </c>
      <c r="C15" s="142">
        <v>1</v>
      </c>
      <c r="D15" s="142">
        <v>2</v>
      </c>
      <c r="E15" s="143" t="s">
        <v>261</v>
      </c>
      <c r="F15" s="144">
        <v>122</v>
      </c>
      <c r="G15" s="145">
        <v>83</v>
      </c>
      <c r="H15" s="145">
        <v>126</v>
      </c>
    </row>
    <row r="16" spans="1:8" ht="33.75" x14ac:dyDescent="0.2">
      <c r="A16" s="140" t="s">
        <v>172</v>
      </c>
      <c r="B16" s="141">
        <v>650</v>
      </c>
      <c r="C16" s="142">
        <v>1</v>
      </c>
      <c r="D16" s="142">
        <v>2</v>
      </c>
      <c r="E16" s="143" t="s">
        <v>261</v>
      </c>
      <c r="F16" s="144">
        <v>129</v>
      </c>
      <c r="G16" s="145">
        <v>436</v>
      </c>
      <c r="H16" s="145">
        <v>436</v>
      </c>
    </row>
    <row r="17" spans="1:8" ht="33.75" x14ac:dyDescent="0.2">
      <c r="A17" s="174" t="s">
        <v>28</v>
      </c>
      <c r="B17" s="171">
        <v>650</v>
      </c>
      <c r="C17" s="93">
        <v>1</v>
      </c>
      <c r="D17" s="93">
        <v>4</v>
      </c>
      <c r="E17" s="70"/>
      <c r="F17" s="94"/>
      <c r="G17" s="69">
        <f t="shared" ref="G17:H21" si="1">G18</f>
        <v>12471.5</v>
      </c>
      <c r="H17" s="69">
        <f t="shared" si="1"/>
        <v>12271.5</v>
      </c>
    </row>
    <row r="18" spans="1:8" ht="33.75" x14ac:dyDescent="0.2">
      <c r="A18" s="148" t="s">
        <v>464</v>
      </c>
      <c r="B18" s="141">
        <v>650</v>
      </c>
      <c r="C18" s="142">
        <v>1</v>
      </c>
      <c r="D18" s="142">
        <v>4</v>
      </c>
      <c r="E18" s="143" t="s">
        <v>260</v>
      </c>
      <c r="F18" s="144" t="s">
        <v>117</v>
      </c>
      <c r="G18" s="145">
        <f t="shared" si="1"/>
        <v>12471.5</v>
      </c>
      <c r="H18" s="145">
        <f t="shared" si="1"/>
        <v>12271.5</v>
      </c>
    </row>
    <row r="19" spans="1:8" ht="33.75" x14ac:dyDescent="0.2">
      <c r="A19" s="148" t="s">
        <v>179</v>
      </c>
      <c r="B19" s="141">
        <v>650</v>
      </c>
      <c r="C19" s="142">
        <v>1</v>
      </c>
      <c r="D19" s="142">
        <v>4</v>
      </c>
      <c r="E19" s="143" t="s">
        <v>284</v>
      </c>
      <c r="F19" s="144"/>
      <c r="G19" s="145">
        <f t="shared" si="1"/>
        <v>12471.5</v>
      </c>
      <c r="H19" s="145">
        <f t="shared" si="1"/>
        <v>12271.5</v>
      </c>
    </row>
    <row r="20" spans="1:8" x14ac:dyDescent="0.2">
      <c r="A20" s="148" t="s">
        <v>108</v>
      </c>
      <c r="B20" s="141">
        <v>650</v>
      </c>
      <c r="C20" s="142">
        <v>1</v>
      </c>
      <c r="D20" s="142">
        <v>4</v>
      </c>
      <c r="E20" s="143" t="s">
        <v>262</v>
      </c>
      <c r="F20" s="144" t="s">
        <v>117</v>
      </c>
      <c r="G20" s="145">
        <f t="shared" si="1"/>
        <v>12471.5</v>
      </c>
      <c r="H20" s="145">
        <f t="shared" si="1"/>
        <v>12271.5</v>
      </c>
    </row>
    <row r="21" spans="1:8" ht="45" x14ac:dyDescent="0.2">
      <c r="A21" s="140" t="s">
        <v>121</v>
      </c>
      <c r="B21" s="141">
        <v>650</v>
      </c>
      <c r="C21" s="142">
        <v>1</v>
      </c>
      <c r="D21" s="142">
        <v>4</v>
      </c>
      <c r="E21" s="143" t="s">
        <v>262</v>
      </c>
      <c r="F21" s="144" t="s">
        <v>122</v>
      </c>
      <c r="G21" s="145">
        <f t="shared" si="1"/>
        <v>12471.5</v>
      </c>
      <c r="H21" s="145">
        <f t="shared" si="1"/>
        <v>12271.5</v>
      </c>
    </row>
    <row r="22" spans="1:8" ht="22.5" x14ac:dyDescent="0.2">
      <c r="A22" s="140" t="s">
        <v>125</v>
      </c>
      <c r="B22" s="141">
        <v>650</v>
      </c>
      <c r="C22" s="142">
        <v>1</v>
      </c>
      <c r="D22" s="142">
        <v>4</v>
      </c>
      <c r="E22" s="143" t="s">
        <v>262</v>
      </c>
      <c r="F22" s="144" t="s">
        <v>126</v>
      </c>
      <c r="G22" s="149">
        <f>G23+G24+G25</f>
        <v>12471.5</v>
      </c>
      <c r="H22" s="149">
        <f>H23+H24+H25</f>
        <v>12271.5</v>
      </c>
    </row>
    <row r="23" spans="1:8" x14ac:dyDescent="0.2">
      <c r="A23" s="140" t="s">
        <v>171</v>
      </c>
      <c r="B23" s="141">
        <v>650</v>
      </c>
      <c r="C23" s="142">
        <v>1</v>
      </c>
      <c r="D23" s="142">
        <v>4</v>
      </c>
      <c r="E23" s="143" t="s">
        <v>262</v>
      </c>
      <c r="F23" s="144">
        <v>121</v>
      </c>
      <c r="G23" s="149">
        <v>8350</v>
      </c>
      <c r="H23" s="149">
        <v>8350</v>
      </c>
    </row>
    <row r="24" spans="1:8" ht="22.5" x14ac:dyDescent="0.2">
      <c r="A24" s="140" t="s">
        <v>109</v>
      </c>
      <c r="B24" s="141">
        <v>650</v>
      </c>
      <c r="C24" s="142">
        <v>1</v>
      </c>
      <c r="D24" s="142">
        <v>4</v>
      </c>
      <c r="E24" s="143" t="s">
        <v>262</v>
      </c>
      <c r="F24" s="144">
        <v>122</v>
      </c>
      <c r="G24" s="149">
        <v>874</v>
      </c>
      <c r="H24" s="149">
        <v>674</v>
      </c>
    </row>
    <row r="25" spans="1:8" ht="33.75" x14ac:dyDescent="0.2">
      <c r="A25" s="140" t="s">
        <v>172</v>
      </c>
      <c r="B25" s="141">
        <v>650</v>
      </c>
      <c r="C25" s="142">
        <v>1</v>
      </c>
      <c r="D25" s="142">
        <v>4</v>
      </c>
      <c r="E25" s="143" t="s">
        <v>262</v>
      </c>
      <c r="F25" s="144">
        <v>129</v>
      </c>
      <c r="G25" s="149">
        <v>3247.5</v>
      </c>
      <c r="H25" s="149">
        <v>3247.5</v>
      </c>
    </row>
    <row r="26" spans="1:8" ht="33.75" x14ac:dyDescent="0.2">
      <c r="A26" s="174" t="s">
        <v>169</v>
      </c>
      <c r="B26" s="171">
        <v>650</v>
      </c>
      <c r="C26" s="93">
        <v>1</v>
      </c>
      <c r="D26" s="93">
        <v>6</v>
      </c>
      <c r="E26" s="70"/>
      <c r="F26" s="94"/>
      <c r="G26" s="69">
        <f>G32+G27</f>
        <v>0</v>
      </c>
      <c r="H26" s="69">
        <f>H32+H27</f>
        <v>0</v>
      </c>
    </row>
    <row r="27" spans="1:8" x14ac:dyDescent="0.2">
      <c r="A27" s="148" t="s">
        <v>134</v>
      </c>
      <c r="B27" s="141">
        <v>650</v>
      </c>
      <c r="C27" s="142">
        <v>1</v>
      </c>
      <c r="D27" s="142">
        <v>6</v>
      </c>
      <c r="E27" s="143" t="s">
        <v>259</v>
      </c>
      <c r="F27" s="144"/>
      <c r="G27" s="145">
        <f t="shared" ref="G27:H30" si="2">G28</f>
        <v>0</v>
      </c>
      <c r="H27" s="145">
        <f t="shared" si="2"/>
        <v>0</v>
      </c>
    </row>
    <row r="28" spans="1:8" ht="33.75" x14ac:dyDescent="0.2">
      <c r="A28" s="148" t="s">
        <v>326</v>
      </c>
      <c r="B28" s="141">
        <v>650</v>
      </c>
      <c r="C28" s="142">
        <v>1</v>
      </c>
      <c r="D28" s="142">
        <v>6</v>
      </c>
      <c r="E28" s="143" t="s">
        <v>264</v>
      </c>
      <c r="F28" s="144"/>
      <c r="G28" s="145">
        <f t="shared" si="2"/>
        <v>0</v>
      </c>
      <c r="H28" s="145">
        <f t="shared" si="2"/>
        <v>0</v>
      </c>
    </row>
    <row r="29" spans="1:8" ht="56.25" x14ac:dyDescent="0.2">
      <c r="A29" s="140" t="s">
        <v>168</v>
      </c>
      <c r="B29" s="141">
        <v>650</v>
      </c>
      <c r="C29" s="142">
        <v>1</v>
      </c>
      <c r="D29" s="142">
        <v>6</v>
      </c>
      <c r="E29" s="143" t="s">
        <v>265</v>
      </c>
      <c r="F29" s="144"/>
      <c r="G29" s="145">
        <f t="shared" si="2"/>
        <v>0</v>
      </c>
      <c r="H29" s="145">
        <f t="shared" si="2"/>
        <v>0</v>
      </c>
    </row>
    <row r="30" spans="1:8" x14ac:dyDescent="0.2">
      <c r="A30" s="140" t="s">
        <v>133</v>
      </c>
      <c r="B30" s="141">
        <v>650</v>
      </c>
      <c r="C30" s="142">
        <v>1</v>
      </c>
      <c r="D30" s="142">
        <v>6</v>
      </c>
      <c r="E30" s="143" t="s">
        <v>265</v>
      </c>
      <c r="F30" s="144">
        <v>500</v>
      </c>
      <c r="G30" s="145">
        <f t="shared" si="2"/>
        <v>0</v>
      </c>
      <c r="H30" s="145">
        <f t="shared" si="2"/>
        <v>0</v>
      </c>
    </row>
    <row r="31" spans="1:8" x14ac:dyDescent="0.2">
      <c r="A31" s="140" t="s">
        <v>116</v>
      </c>
      <c r="B31" s="141">
        <v>650</v>
      </c>
      <c r="C31" s="142">
        <v>1</v>
      </c>
      <c r="D31" s="142">
        <v>6</v>
      </c>
      <c r="E31" s="143" t="s">
        <v>265</v>
      </c>
      <c r="F31" s="144">
        <v>540</v>
      </c>
      <c r="G31" s="145">
        <v>0</v>
      </c>
      <c r="H31" s="145">
        <f>'полномочия 2021'!D7</f>
        <v>0</v>
      </c>
    </row>
    <row r="32" spans="1:8" ht="33.75" x14ac:dyDescent="0.2">
      <c r="A32" s="148" t="s">
        <v>464</v>
      </c>
      <c r="B32" s="141">
        <v>650</v>
      </c>
      <c r="C32" s="142">
        <v>1</v>
      </c>
      <c r="D32" s="142">
        <v>6</v>
      </c>
      <c r="E32" s="143" t="s">
        <v>260</v>
      </c>
      <c r="F32" s="144"/>
      <c r="G32" s="145">
        <f t="shared" ref="G32:H35" si="3">G33</f>
        <v>0</v>
      </c>
      <c r="H32" s="145">
        <f t="shared" si="3"/>
        <v>0</v>
      </c>
    </row>
    <row r="33" spans="1:8" ht="33.75" x14ac:dyDescent="0.2">
      <c r="A33" s="148" t="s">
        <v>179</v>
      </c>
      <c r="B33" s="141">
        <v>650</v>
      </c>
      <c r="C33" s="142">
        <v>1</v>
      </c>
      <c r="D33" s="142">
        <v>6</v>
      </c>
      <c r="E33" s="143" t="s">
        <v>284</v>
      </c>
      <c r="F33" s="144"/>
      <c r="G33" s="145">
        <f t="shared" si="3"/>
        <v>0</v>
      </c>
      <c r="H33" s="145">
        <f t="shared" si="3"/>
        <v>0</v>
      </c>
    </row>
    <row r="34" spans="1:8" ht="56.25" x14ac:dyDescent="0.2">
      <c r="A34" s="140" t="s">
        <v>168</v>
      </c>
      <c r="B34" s="141">
        <v>650</v>
      </c>
      <c r="C34" s="142">
        <v>1</v>
      </c>
      <c r="D34" s="142">
        <v>6</v>
      </c>
      <c r="E34" s="143" t="s">
        <v>263</v>
      </c>
      <c r="F34" s="144"/>
      <c r="G34" s="145">
        <f t="shared" si="3"/>
        <v>0</v>
      </c>
      <c r="H34" s="145">
        <f t="shared" si="3"/>
        <v>0</v>
      </c>
    </row>
    <row r="35" spans="1:8" x14ac:dyDescent="0.2">
      <c r="A35" s="140" t="s">
        <v>133</v>
      </c>
      <c r="B35" s="141">
        <v>650</v>
      </c>
      <c r="C35" s="142">
        <v>1</v>
      </c>
      <c r="D35" s="142">
        <v>6</v>
      </c>
      <c r="E35" s="143" t="s">
        <v>263</v>
      </c>
      <c r="F35" s="144">
        <v>500</v>
      </c>
      <c r="G35" s="145">
        <f t="shared" si="3"/>
        <v>0</v>
      </c>
      <c r="H35" s="145">
        <f t="shared" si="3"/>
        <v>0</v>
      </c>
    </row>
    <row r="36" spans="1:8" x14ac:dyDescent="0.2">
      <c r="A36" s="140" t="s">
        <v>116</v>
      </c>
      <c r="B36" s="141">
        <v>650</v>
      </c>
      <c r="C36" s="142">
        <v>1</v>
      </c>
      <c r="D36" s="142">
        <v>6</v>
      </c>
      <c r="E36" s="143" t="s">
        <v>263</v>
      </c>
      <c r="F36" s="144">
        <v>540</v>
      </c>
      <c r="G36" s="145">
        <v>0</v>
      </c>
      <c r="H36" s="145">
        <f>'полномочия 2021'!D9</f>
        <v>0</v>
      </c>
    </row>
    <row r="37" spans="1:8" x14ac:dyDescent="0.2">
      <c r="A37" s="82" t="s">
        <v>29</v>
      </c>
      <c r="B37" s="171">
        <v>650</v>
      </c>
      <c r="C37" s="93">
        <v>1</v>
      </c>
      <c r="D37" s="93">
        <v>11</v>
      </c>
      <c r="E37" s="70"/>
      <c r="F37" s="94" t="s">
        <v>117</v>
      </c>
      <c r="G37" s="69">
        <f t="shared" ref="G37:H41" si="4">G38</f>
        <v>50</v>
      </c>
      <c r="H37" s="69">
        <f t="shared" si="4"/>
        <v>50</v>
      </c>
    </row>
    <row r="38" spans="1:8" x14ac:dyDescent="0.2">
      <c r="A38" s="148" t="s">
        <v>134</v>
      </c>
      <c r="B38" s="141">
        <v>650</v>
      </c>
      <c r="C38" s="142">
        <v>1</v>
      </c>
      <c r="D38" s="142">
        <v>11</v>
      </c>
      <c r="E38" s="143" t="s">
        <v>259</v>
      </c>
      <c r="F38" s="144" t="s">
        <v>117</v>
      </c>
      <c r="G38" s="145">
        <f t="shared" si="4"/>
        <v>50</v>
      </c>
      <c r="H38" s="145">
        <f t="shared" si="4"/>
        <v>50</v>
      </c>
    </row>
    <row r="39" spans="1:8" ht="33.75" x14ac:dyDescent="0.2">
      <c r="A39" s="148" t="s">
        <v>180</v>
      </c>
      <c r="B39" s="141">
        <v>650</v>
      </c>
      <c r="C39" s="142">
        <v>1</v>
      </c>
      <c r="D39" s="142">
        <v>11</v>
      </c>
      <c r="E39" s="143" t="s">
        <v>266</v>
      </c>
      <c r="F39" s="144" t="s">
        <v>117</v>
      </c>
      <c r="G39" s="145">
        <f t="shared" si="4"/>
        <v>50</v>
      </c>
      <c r="H39" s="145">
        <f t="shared" si="4"/>
        <v>50</v>
      </c>
    </row>
    <row r="40" spans="1:8" x14ac:dyDescent="0.2">
      <c r="A40" s="148" t="s">
        <v>258</v>
      </c>
      <c r="B40" s="141">
        <v>650</v>
      </c>
      <c r="C40" s="142">
        <v>1</v>
      </c>
      <c r="D40" s="142">
        <v>11</v>
      </c>
      <c r="E40" s="143" t="s">
        <v>267</v>
      </c>
      <c r="F40" s="144"/>
      <c r="G40" s="149">
        <f t="shared" si="4"/>
        <v>50</v>
      </c>
      <c r="H40" s="149">
        <f t="shared" si="4"/>
        <v>50</v>
      </c>
    </row>
    <row r="41" spans="1:8" x14ac:dyDescent="0.2">
      <c r="A41" s="140" t="s">
        <v>127</v>
      </c>
      <c r="B41" s="141">
        <v>650</v>
      </c>
      <c r="C41" s="142">
        <v>1</v>
      </c>
      <c r="D41" s="142">
        <v>11</v>
      </c>
      <c r="E41" s="143" t="s">
        <v>267</v>
      </c>
      <c r="F41" s="144" t="s">
        <v>128</v>
      </c>
      <c r="G41" s="145">
        <f t="shared" si="4"/>
        <v>50</v>
      </c>
      <c r="H41" s="145">
        <f t="shared" si="4"/>
        <v>50</v>
      </c>
    </row>
    <row r="42" spans="1:8" x14ac:dyDescent="0.2">
      <c r="A42" s="140" t="s">
        <v>111</v>
      </c>
      <c r="B42" s="141">
        <v>650</v>
      </c>
      <c r="C42" s="142">
        <v>1</v>
      </c>
      <c r="D42" s="142">
        <v>11</v>
      </c>
      <c r="E42" s="143" t="s">
        <v>267</v>
      </c>
      <c r="F42" s="144" t="s">
        <v>105</v>
      </c>
      <c r="G42" s="149">
        <v>50</v>
      </c>
      <c r="H42" s="149">
        <v>50</v>
      </c>
    </row>
    <row r="43" spans="1:8" x14ac:dyDescent="0.2">
      <c r="A43" s="82" t="s">
        <v>30</v>
      </c>
      <c r="B43" s="171">
        <v>650</v>
      </c>
      <c r="C43" s="93">
        <v>1</v>
      </c>
      <c r="D43" s="93">
        <v>13</v>
      </c>
      <c r="E43" s="70" t="s">
        <v>117</v>
      </c>
      <c r="F43" s="94" t="s">
        <v>117</v>
      </c>
      <c r="G43" s="196">
        <f>G48+G74+G83+G44</f>
        <v>4151.8999999999996</v>
      </c>
      <c r="H43" s="196">
        <f>H48+H74+H83+H44</f>
        <v>5250.4</v>
      </c>
    </row>
    <row r="44" spans="1:8" x14ac:dyDescent="0.2">
      <c r="A44" s="147" t="s">
        <v>134</v>
      </c>
      <c r="B44" s="141">
        <v>650</v>
      </c>
      <c r="C44" s="142">
        <v>1</v>
      </c>
      <c r="D44" s="142">
        <v>13</v>
      </c>
      <c r="E44" s="143" t="s">
        <v>259</v>
      </c>
      <c r="F44" s="144"/>
      <c r="G44" s="145">
        <f t="shared" ref="G44:H46" si="5">G45</f>
        <v>850</v>
      </c>
      <c r="H44" s="145">
        <f t="shared" si="5"/>
        <v>1704</v>
      </c>
    </row>
    <row r="45" spans="1:8" ht="22.5" x14ac:dyDescent="0.2">
      <c r="A45" s="147" t="s">
        <v>402</v>
      </c>
      <c r="B45" s="141">
        <v>650</v>
      </c>
      <c r="C45" s="142">
        <v>1</v>
      </c>
      <c r="D45" s="142">
        <v>13</v>
      </c>
      <c r="E45" s="143" t="s">
        <v>516</v>
      </c>
      <c r="F45" s="144"/>
      <c r="G45" s="145">
        <f t="shared" si="5"/>
        <v>850</v>
      </c>
      <c r="H45" s="145">
        <f t="shared" si="5"/>
        <v>1704</v>
      </c>
    </row>
    <row r="46" spans="1:8" x14ac:dyDescent="0.2">
      <c r="A46" s="147" t="s">
        <v>236</v>
      </c>
      <c r="B46" s="141">
        <v>650</v>
      </c>
      <c r="C46" s="142">
        <v>1</v>
      </c>
      <c r="D46" s="142">
        <v>13</v>
      </c>
      <c r="E46" s="143" t="s">
        <v>235</v>
      </c>
      <c r="F46" s="144"/>
      <c r="G46" s="145">
        <f t="shared" si="5"/>
        <v>850</v>
      </c>
      <c r="H46" s="145">
        <f t="shared" si="5"/>
        <v>1704</v>
      </c>
    </row>
    <row r="47" spans="1:8" x14ac:dyDescent="0.2">
      <c r="A47" s="147" t="s">
        <v>111</v>
      </c>
      <c r="B47" s="141">
        <v>650</v>
      </c>
      <c r="C47" s="142">
        <v>1</v>
      </c>
      <c r="D47" s="142">
        <v>13</v>
      </c>
      <c r="E47" s="143" t="s">
        <v>235</v>
      </c>
      <c r="F47" s="144">
        <v>870</v>
      </c>
      <c r="G47" s="196">
        <v>850</v>
      </c>
      <c r="H47" s="196">
        <v>1704</v>
      </c>
    </row>
    <row r="48" spans="1:8" ht="33.75" x14ac:dyDescent="0.2">
      <c r="A48" s="148" t="s">
        <v>464</v>
      </c>
      <c r="B48" s="141">
        <v>650</v>
      </c>
      <c r="C48" s="142">
        <v>1</v>
      </c>
      <c r="D48" s="142">
        <v>13</v>
      </c>
      <c r="E48" s="143" t="s">
        <v>260</v>
      </c>
      <c r="F48" s="144" t="s">
        <v>117</v>
      </c>
      <c r="G48" s="145">
        <f>G49+G67</f>
        <v>2489.6</v>
      </c>
      <c r="H48" s="145">
        <f>H49+H67</f>
        <v>2716.8</v>
      </c>
    </row>
    <row r="49" spans="1:8" ht="33.75" x14ac:dyDescent="0.2">
      <c r="A49" s="148" t="s">
        <v>178</v>
      </c>
      <c r="B49" s="141">
        <v>650</v>
      </c>
      <c r="C49" s="142">
        <v>1</v>
      </c>
      <c r="D49" s="142">
        <v>13</v>
      </c>
      <c r="E49" s="143" t="s">
        <v>284</v>
      </c>
      <c r="F49" s="144" t="s">
        <v>117</v>
      </c>
      <c r="G49" s="145">
        <f>G50+G63</f>
        <v>2474.6</v>
      </c>
      <c r="H49" s="145">
        <f>H50+H63</f>
        <v>2701.8</v>
      </c>
    </row>
    <row r="50" spans="1:8" ht="22.5" x14ac:dyDescent="0.2">
      <c r="A50" s="181" t="s">
        <v>301</v>
      </c>
      <c r="B50" s="141">
        <v>650</v>
      </c>
      <c r="C50" s="142">
        <v>1</v>
      </c>
      <c r="D50" s="142">
        <v>13</v>
      </c>
      <c r="E50" s="143" t="s">
        <v>268</v>
      </c>
      <c r="F50" s="144"/>
      <c r="G50" s="149">
        <f>G51+G56+G59</f>
        <v>2472.1</v>
      </c>
      <c r="H50" s="149">
        <f>H51+H56+H59</f>
        <v>2699.3</v>
      </c>
    </row>
    <row r="51" spans="1:8" ht="45" x14ac:dyDescent="0.2">
      <c r="A51" s="140" t="s">
        <v>121</v>
      </c>
      <c r="B51" s="141">
        <v>650</v>
      </c>
      <c r="C51" s="142">
        <v>1</v>
      </c>
      <c r="D51" s="142">
        <v>13</v>
      </c>
      <c r="E51" s="143" t="s">
        <v>268</v>
      </c>
      <c r="F51" s="144" t="s">
        <v>122</v>
      </c>
      <c r="G51" s="149">
        <f>G52</f>
        <v>2137</v>
      </c>
      <c r="H51" s="149">
        <f>H52</f>
        <v>2355</v>
      </c>
    </row>
    <row r="52" spans="1:8" x14ac:dyDescent="0.2">
      <c r="A52" s="140" t="s">
        <v>123</v>
      </c>
      <c r="B52" s="141">
        <v>650</v>
      </c>
      <c r="C52" s="142">
        <v>1</v>
      </c>
      <c r="D52" s="142">
        <v>13</v>
      </c>
      <c r="E52" s="143" t="s">
        <v>268</v>
      </c>
      <c r="F52" s="144" t="s">
        <v>124</v>
      </c>
      <c r="G52" s="149">
        <f>G53+G54+G55</f>
        <v>2137</v>
      </c>
      <c r="H52" s="149">
        <f>H53+H54+H55</f>
        <v>2355</v>
      </c>
    </row>
    <row r="53" spans="1:8" x14ac:dyDescent="0.2">
      <c r="A53" s="140" t="s">
        <v>173</v>
      </c>
      <c r="B53" s="141">
        <v>650</v>
      </c>
      <c r="C53" s="142">
        <v>1</v>
      </c>
      <c r="D53" s="142">
        <v>13</v>
      </c>
      <c r="E53" s="143" t="s">
        <v>268</v>
      </c>
      <c r="F53" s="144">
        <v>111</v>
      </c>
      <c r="G53" s="149">
        <v>1645</v>
      </c>
      <c r="H53" s="149">
        <v>1645</v>
      </c>
    </row>
    <row r="54" spans="1:8" ht="22.5" x14ac:dyDescent="0.2">
      <c r="A54" s="140" t="s">
        <v>112</v>
      </c>
      <c r="B54" s="141">
        <v>650</v>
      </c>
      <c r="C54" s="142">
        <v>1</v>
      </c>
      <c r="D54" s="142">
        <v>13</v>
      </c>
      <c r="E54" s="143" t="s">
        <v>268</v>
      </c>
      <c r="F54" s="144">
        <v>112</v>
      </c>
      <c r="G54" s="149">
        <v>0</v>
      </c>
      <c r="H54" s="149">
        <v>218</v>
      </c>
    </row>
    <row r="55" spans="1:8" ht="33.75" x14ac:dyDescent="0.2">
      <c r="A55" s="140" t="s">
        <v>174</v>
      </c>
      <c r="B55" s="141">
        <v>650</v>
      </c>
      <c r="C55" s="142">
        <v>1</v>
      </c>
      <c r="D55" s="142">
        <v>13</v>
      </c>
      <c r="E55" s="143" t="s">
        <v>268</v>
      </c>
      <c r="F55" s="144">
        <v>119</v>
      </c>
      <c r="G55" s="145">
        <v>492</v>
      </c>
      <c r="H55" s="145">
        <v>492</v>
      </c>
    </row>
    <row r="56" spans="1:8" ht="22.5" x14ac:dyDescent="0.2">
      <c r="A56" s="140" t="s">
        <v>193</v>
      </c>
      <c r="B56" s="141">
        <v>650</v>
      </c>
      <c r="C56" s="142">
        <v>1</v>
      </c>
      <c r="D56" s="142">
        <v>13</v>
      </c>
      <c r="E56" s="143" t="s">
        <v>268</v>
      </c>
      <c r="F56" s="144" t="s">
        <v>118</v>
      </c>
      <c r="G56" s="145">
        <f>G57</f>
        <v>310.60000000000002</v>
      </c>
      <c r="H56" s="145">
        <f>H57</f>
        <v>317.8</v>
      </c>
    </row>
    <row r="57" spans="1:8" ht="22.5" x14ac:dyDescent="0.2">
      <c r="A57" s="140" t="s">
        <v>119</v>
      </c>
      <c r="B57" s="141">
        <v>650</v>
      </c>
      <c r="C57" s="142">
        <v>1</v>
      </c>
      <c r="D57" s="142">
        <v>13</v>
      </c>
      <c r="E57" s="143" t="s">
        <v>268</v>
      </c>
      <c r="F57" s="144" t="s">
        <v>120</v>
      </c>
      <c r="G57" s="145">
        <f>G58</f>
        <v>310.60000000000002</v>
      </c>
      <c r="H57" s="145">
        <f>H58</f>
        <v>317.8</v>
      </c>
    </row>
    <row r="58" spans="1:8" ht="22.5" x14ac:dyDescent="0.2">
      <c r="A58" s="140" t="s">
        <v>110</v>
      </c>
      <c r="B58" s="141">
        <v>650</v>
      </c>
      <c r="C58" s="142">
        <v>1</v>
      </c>
      <c r="D58" s="142">
        <v>13</v>
      </c>
      <c r="E58" s="143" t="s">
        <v>268</v>
      </c>
      <c r="F58" s="144">
        <v>244</v>
      </c>
      <c r="G58" s="149">
        <v>310.60000000000002</v>
      </c>
      <c r="H58" s="149">
        <v>317.8</v>
      </c>
    </row>
    <row r="59" spans="1:8" x14ac:dyDescent="0.2">
      <c r="A59" s="140" t="s">
        <v>127</v>
      </c>
      <c r="B59" s="141">
        <v>650</v>
      </c>
      <c r="C59" s="142">
        <v>1</v>
      </c>
      <c r="D59" s="142">
        <v>13</v>
      </c>
      <c r="E59" s="143" t="s">
        <v>268</v>
      </c>
      <c r="F59" s="144" t="s">
        <v>128</v>
      </c>
      <c r="G59" s="145">
        <f>G60</f>
        <v>24.5</v>
      </c>
      <c r="H59" s="145">
        <f>H60</f>
        <v>26.5</v>
      </c>
    </row>
    <row r="60" spans="1:8" x14ac:dyDescent="0.2">
      <c r="A60" s="140" t="s">
        <v>129</v>
      </c>
      <c r="B60" s="141">
        <v>650</v>
      </c>
      <c r="C60" s="142">
        <v>1</v>
      </c>
      <c r="D60" s="142">
        <v>13</v>
      </c>
      <c r="E60" s="143" t="s">
        <v>268</v>
      </c>
      <c r="F60" s="144" t="s">
        <v>130</v>
      </c>
      <c r="G60" s="145">
        <f>G61+G62</f>
        <v>24.5</v>
      </c>
      <c r="H60" s="145">
        <f>H61+H62</f>
        <v>26.5</v>
      </c>
    </row>
    <row r="61" spans="1:8" x14ac:dyDescent="0.2">
      <c r="A61" s="140" t="s">
        <v>175</v>
      </c>
      <c r="B61" s="141" t="s">
        <v>396</v>
      </c>
      <c r="C61" s="142">
        <v>1</v>
      </c>
      <c r="D61" s="142">
        <v>13</v>
      </c>
      <c r="E61" s="143" t="s">
        <v>268</v>
      </c>
      <c r="F61" s="144">
        <v>851</v>
      </c>
      <c r="G61" s="149">
        <v>22</v>
      </c>
      <c r="H61" s="149">
        <v>24</v>
      </c>
    </row>
    <row r="62" spans="1:8" x14ac:dyDescent="0.2">
      <c r="A62" s="140" t="s">
        <v>176</v>
      </c>
      <c r="B62" s="141" t="s">
        <v>396</v>
      </c>
      <c r="C62" s="142">
        <v>1</v>
      </c>
      <c r="D62" s="142">
        <v>13</v>
      </c>
      <c r="E62" s="143" t="s">
        <v>268</v>
      </c>
      <c r="F62" s="144">
        <v>853</v>
      </c>
      <c r="G62" s="149">
        <v>2.5</v>
      </c>
      <c r="H62" s="149">
        <v>2.5</v>
      </c>
    </row>
    <row r="63" spans="1:8" x14ac:dyDescent="0.2">
      <c r="A63" s="140" t="s">
        <v>161</v>
      </c>
      <c r="B63" s="141" t="s">
        <v>396</v>
      </c>
      <c r="C63" s="142">
        <v>1</v>
      </c>
      <c r="D63" s="142">
        <v>13</v>
      </c>
      <c r="E63" s="143" t="s">
        <v>404</v>
      </c>
      <c r="F63" s="144"/>
      <c r="G63" s="149">
        <f t="shared" ref="G63:H65" si="6">G64</f>
        <v>2.5</v>
      </c>
      <c r="H63" s="149">
        <f t="shared" si="6"/>
        <v>2.5</v>
      </c>
    </row>
    <row r="64" spans="1:8" x14ac:dyDescent="0.2">
      <c r="A64" s="140" t="s">
        <v>127</v>
      </c>
      <c r="B64" s="141" t="s">
        <v>396</v>
      </c>
      <c r="C64" s="142">
        <v>1</v>
      </c>
      <c r="D64" s="142">
        <v>13</v>
      </c>
      <c r="E64" s="143" t="s">
        <v>404</v>
      </c>
      <c r="F64" s="144">
        <v>800</v>
      </c>
      <c r="G64" s="149">
        <f t="shared" si="6"/>
        <v>2.5</v>
      </c>
      <c r="H64" s="149">
        <f t="shared" si="6"/>
        <v>2.5</v>
      </c>
    </row>
    <row r="65" spans="1:8" x14ac:dyDescent="0.2">
      <c r="A65" s="140" t="s">
        <v>129</v>
      </c>
      <c r="B65" s="141">
        <v>650</v>
      </c>
      <c r="C65" s="142">
        <v>1</v>
      </c>
      <c r="D65" s="142">
        <v>13</v>
      </c>
      <c r="E65" s="143" t="s">
        <v>404</v>
      </c>
      <c r="F65" s="144" t="s">
        <v>130</v>
      </c>
      <c r="G65" s="149">
        <f t="shared" si="6"/>
        <v>2.5</v>
      </c>
      <c r="H65" s="149">
        <f t="shared" si="6"/>
        <v>2.5</v>
      </c>
    </row>
    <row r="66" spans="1:8" x14ac:dyDescent="0.2">
      <c r="A66" s="140" t="s">
        <v>175</v>
      </c>
      <c r="B66" s="141" t="s">
        <v>396</v>
      </c>
      <c r="C66" s="142">
        <v>1</v>
      </c>
      <c r="D66" s="142">
        <v>13</v>
      </c>
      <c r="E66" s="143" t="s">
        <v>404</v>
      </c>
      <c r="F66" s="144">
        <v>853</v>
      </c>
      <c r="G66" s="149">
        <v>2.5</v>
      </c>
      <c r="H66" s="149">
        <v>2.5</v>
      </c>
    </row>
    <row r="67" spans="1:8" ht="33.75" x14ac:dyDescent="0.2">
      <c r="A67" s="140" t="s">
        <v>357</v>
      </c>
      <c r="B67" s="141">
        <v>650</v>
      </c>
      <c r="C67" s="142">
        <v>1</v>
      </c>
      <c r="D67" s="142">
        <v>13</v>
      </c>
      <c r="E67" s="143" t="s">
        <v>358</v>
      </c>
      <c r="F67" s="144"/>
      <c r="G67" s="149">
        <f>G68+G71</f>
        <v>15</v>
      </c>
      <c r="H67" s="149">
        <f>H68+H71</f>
        <v>15</v>
      </c>
    </row>
    <row r="68" spans="1:8" x14ac:dyDescent="0.2">
      <c r="A68" s="140" t="s">
        <v>161</v>
      </c>
      <c r="B68" s="141">
        <v>650</v>
      </c>
      <c r="C68" s="142">
        <v>1</v>
      </c>
      <c r="D68" s="142">
        <v>13</v>
      </c>
      <c r="E68" s="143" t="s">
        <v>359</v>
      </c>
      <c r="F68" s="144">
        <v>200</v>
      </c>
      <c r="G68" s="149">
        <f>G69</f>
        <v>0</v>
      </c>
      <c r="H68" s="149">
        <f>H69</f>
        <v>0</v>
      </c>
    </row>
    <row r="69" spans="1:8" ht="22.5" x14ac:dyDescent="0.2">
      <c r="A69" s="140" t="s">
        <v>119</v>
      </c>
      <c r="B69" s="141">
        <v>650</v>
      </c>
      <c r="C69" s="142">
        <v>1</v>
      </c>
      <c r="D69" s="142">
        <v>13</v>
      </c>
      <c r="E69" s="143" t="s">
        <v>359</v>
      </c>
      <c r="F69" s="144">
        <v>240</v>
      </c>
      <c r="G69" s="149">
        <f>G70</f>
        <v>0</v>
      </c>
      <c r="H69" s="149">
        <f>H70</f>
        <v>0</v>
      </c>
    </row>
    <row r="70" spans="1:8" ht="22.5" x14ac:dyDescent="0.2">
      <c r="A70" s="140" t="s">
        <v>110</v>
      </c>
      <c r="B70" s="141">
        <v>650</v>
      </c>
      <c r="C70" s="142">
        <v>1</v>
      </c>
      <c r="D70" s="142">
        <v>13</v>
      </c>
      <c r="E70" s="143" t="s">
        <v>359</v>
      </c>
      <c r="F70" s="144">
        <v>244</v>
      </c>
      <c r="G70" s="149">
        <v>0</v>
      </c>
      <c r="H70" s="149">
        <v>0</v>
      </c>
    </row>
    <row r="71" spans="1:8" x14ac:dyDescent="0.2">
      <c r="A71" s="140" t="s">
        <v>127</v>
      </c>
      <c r="B71" s="141">
        <v>650</v>
      </c>
      <c r="C71" s="142">
        <v>1</v>
      </c>
      <c r="D71" s="142">
        <v>13</v>
      </c>
      <c r="E71" s="143" t="s">
        <v>359</v>
      </c>
      <c r="F71" s="144">
        <v>800</v>
      </c>
      <c r="G71" s="149">
        <f>G72</f>
        <v>15</v>
      </c>
      <c r="H71" s="149">
        <f>H72</f>
        <v>15</v>
      </c>
    </row>
    <row r="72" spans="1:8" x14ac:dyDescent="0.2">
      <c r="A72" s="140" t="s">
        <v>129</v>
      </c>
      <c r="B72" s="141">
        <v>650</v>
      </c>
      <c r="C72" s="142">
        <v>1</v>
      </c>
      <c r="D72" s="142">
        <v>13</v>
      </c>
      <c r="E72" s="143" t="s">
        <v>359</v>
      </c>
      <c r="F72" s="144">
        <v>850</v>
      </c>
      <c r="G72" s="149">
        <f>G73</f>
        <v>15</v>
      </c>
      <c r="H72" s="149">
        <f>H73</f>
        <v>15</v>
      </c>
    </row>
    <row r="73" spans="1:8" x14ac:dyDescent="0.2">
      <c r="A73" s="140" t="s">
        <v>176</v>
      </c>
      <c r="B73" s="141">
        <v>650</v>
      </c>
      <c r="C73" s="142">
        <v>1</v>
      </c>
      <c r="D73" s="142">
        <v>13</v>
      </c>
      <c r="E73" s="143" t="s">
        <v>359</v>
      </c>
      <c r="F73" s="144">
        <v>853</v>
      </c>
      <c r="G73" s="149">
        <v>15</v>
      </c>
      <c r="H73" s="149">
        <v>15</v>
      </c>
    </row>
    <row r="74" spans="1:8" ht="33.75" x14ac:dyDescent="0.2">
      <c r="A74" s="140" t="s">
        <v>465</v>
      </c>
      <c r="B74" s="141">
        <v>650</v>
      </c>
      <c r="C74" s="142">
        <v>1</v>
      </c>
      <c r="D74" s="142">
        <v>13</v>
      </c>
      <c r="E74" s="143" t="s">
        <v>269</v>
      </c>
      <c r="F74" s="144"/>
      <c r="G74" s="145">
        <f>G75+G80</f>
        <v>810.3</v>
      </c>
      <c r="H74" s="145">
        <f>H75+H80</f>
        <v>827.6</v>
      </c>
    </row>
    <row r="75" spans="1:8" ht="33.75" x14ac:dyDescent="0.2">
      <c r="A75" s="140" t="s">
        <v>181</v>
      </c>
      <c r="B75" s="141">
        <v>650</v>
      </c>
      <c r="C75" s="142">
        <v>1</v>
      </c>
      <c r="D75" s="142">
        <v>13</v>
      </c>
      <c r="E75" s="143" t="s">
        <v>270</v>
      </c>
      <c r="F75" s="144"/>
      <c r="G75" s="145">
        <f t="shared" ref="G75:H78" si="7">G76</f>
        <v>810.3</v>
      </c>
      <c r="H75" s="145">
        <f t="shared" si="7"/>
        <v>827.6</v>
      </c>
    </row>
    <row r="76" spans="1:8" ht="22.5" x14ac:dyDescent="0.2">
      <c r="A76" s="140" t="s">
        <v>162</v>
      </c>
      <c r="B76" s="141">
        <v>650</v>
      </c>
      <c r="C76" s="142">
        <v>1</v>
      </c>
      <c r="D76" s="142">
        <v>13</v>
      </c>
      <c r="E76" s="143" t="s">
        <v>271</v>
      </c>
      <c r="F76" s="144"/>
      <c r="G76" s="145">
        <f t="shared" si="7"/>
        <v>810.3</v>
      </c>
      <c r="H76" s="145">
        <f t="shared" si="7"/>
        <v>827.6</v>
      </c>
    </row>
    <row r="77" spans="1:8" ht="22.5" x14ac:dyDescent="0.2">
      <c r="A77" s="140" t="s">
        <v>193</v>
      </c>
      <c r="B77" s="141">
        <v>650</v>
      </c>
      <c r="C77" s="142">
        <v>1</v>
      </c>
      <c r="D77" s="142">
        <v>13</v>
      </c>
      <c r="E77" s="143" t="s">
        <v>271</v>
      </c>
      <c r="F77" s="144" t="s">
        <v>118</v>
      </c>
      <c r="G77" s="145">
        <f t="shared" si="7"/>
        <v>810.3</v>
      </c>
      <c r="H77" s="145">
        <f t="shared" si="7"/>
        <v>827.6</v>
      </c>
    </row>
    <row r="78" spans="1:8" ht="22.5" x14ac:dyDescent="0.2">
      <c r="A78" s="140" t="s">
        <v>119</v>
      </c>
      <c r="B78" s="141">
        <v>650</v>
      </c>
      <c r="C78" s="142">
        <v>1</v>
      </c>
      <c r="D78" s="142">
        <v>13</v>
      </c>
      <c r="E78" s="143" t="s">
        <v>271</v>
      </c>
      <c r="F78" s="144" t="s">
        <v>120</v>
      </c>
      <c r="G78" s="145">
        <f t="shared" si="7"/>
        <v>810.3</v>
      </c>
      <c r="H78" s="145">
        <f t="shared" si="7"/>
        <v>827.6</v>
      </c>
    </row>
    <row r="79" spans="1:8" ht="22.5" x14ac:dyDescent="0.2">
      <c r="A79" s="140" t="s">
        <v>110</v>
      </c>
      <c r="B79" s="141">
        <v>650</v>
      </c>
      <c r="C79" s="142">
        <v>1</v>
      </c>
      <c r="D79" s="142">
        <v>13</v>
      </c>
      <c r="E79" s="143" t="s">
        <v>271</v>
      </c>
      <c r="F79" s="144">
        <v>244</v>
      </c>
      <c r="G79" s="149">
        <v>810.3</v>
      </c>
      <c r="H79" s="149">
        <v>827.6</v>
      </c>
    </row>
    <row r="80" spans="1:8" ht="22.5" x14ac:dyDescent="0.2">
      <c r="A80" s="140" t="s">
        <v>162</v>
      </c>
      <c r="B80" s="141" t="s">
        <v>396</v>
      </c>
      <c r="C80" s="142">
        <v>1</v>
      </c>
      <c r="D80" s="142">
        <v>13</v>
      </c>
      <c r="E80" s="143" t="s">
        <v>395</v>
      </c>
      <c r="F80" s="144"/>
      <c r="G80" s="149">
        <f>G81</f>
        <v>0</v>
      </c>
      <c r="H80" s="149">
        <f>H81</f>
        <v>0</v>
      </c>
    </row>
    <row r="81" spans="1:8" ht="22.5" x14ac:dyDescent="0.2">
      <c r="A81" s="140" t="s">
        <v>119</v>
      </c>
      <c r="B81" s="141" t="s">
        <v>396</v>
      </c>
      <c r="C81" s="142">
        <v>1</v>
      </c>
      <c r="D81" s="142">
        <v>13</v>
      </c>
      <c r="E81" s="143" t="s">
        <v>397</v>
      </c>
      <c r="F81" s="144">
        <v>240</v>
      </c>
      <c r="G81" s="149">
        <f>G82</f>
        <v>0</v>
      </c>
      <c r="H81" s="149">
        <f>H82</f>
        <v>0</v>
      </c>
    </row>
    <row r="82" spans="1:8" ht="22.5" x14ac:dyDescent="0.2">
      <c r="A82" s="140" t="s">
        <v>110</v>
      </c>
      <c r="B82" s="141" t="s">
        <v>396</v>
      </c>
      <c r="C82" s="142">
        <v>1</v>
      </c>
      <c r="D82" s="142">
        <v>13</v>
      </c>
      <c r="E82" s="143" t="s">
        <v>397</v>
      </c>
      <c r="F82" s="144">
        <v>244</v>
      </c>
      <c r="G82" s="149">
        <v>0</v>
      </c>
      <c r="H82" s="149">
        <v>0</v>
      </c>
    </row>
    <row r="83" spans="1:8" ht="33.75" x14ac:dyDescent="0.2">
      <c r="A83" s="140" t="s">
        <v>466</v>
      </c>
      <c r="B83" s="141">
        <v>650</v>
      </c>
      <c r="C83" s="142">
        <v>1</v>
      </c>
      <c r="D83" s="142">
        <v>13</v>
      </c>
      <c r="E83" s="143" t="s">
        <v>272</v>
      </c>
      <c r="F83" s="144"/>
      <c r="G83" s="145">
        <f>G84+G90</f>
        <v>2</v>
      </c>
      <c r="H83" s="145">
        <f>H84+H90</f>
        <v>2</v>
      </c>
    </row>
    <row r="84" spans="1:8" ht="22.5" x14ac:dyDescent="0.2">
      <c r="A84" s="140" t="s">
        <v>313</v>
      </c>
      <c r="B84" s="141">
        <v>650</v>
      </c>
      <c r="C84" s="142">
        <v>1</v>
      </c>
      <c r="D84" s="142">
        <v>13</v>
      </c>
      <c r="E84" s="143" t="s">
        <v>314</v>
      </c>
      <c r="F84" s="144"/>
      <c r="G84" s="145">
        <f t="shared" ref="G84:H88" si="8">G85</f>
        <v>1</v>
      </c>
      <c r="H84" s="145">
        <f t="shared" si="8"/>
        <v>1</v>
      </c>
    </row>
    <row r="85" spans="1:8" ht="33.75" x14ac:dyDescent="0.2">
      <c r="A85" s="140" t="s">
        <v>382</v>
      </c>
      <c r="B85" s="141">
        <v>650</v>
      </c>
      <c r="C85" s="142">
        <v>1</v>
      </c>
      <c r="D85" s="142">
        <v>13</v>
      </c>
      <c r="E85" s="143" t="s">
        <v>315</v>
      </c>
      <c r="F85" s="144"/>
      <c r="G85" s="145">
        <f t="shared" si="8"/>
        <v>1</v>
      </c>
      <c r="H85" s="145">
        <f t="shared" si="8"/>
        <v>1</v>
      </c>
    </row>
    <row r="86" spans="1:8" ht="22.5" x14ac:dyDescent="0.2">
      <c r="A86" s="140" t="s">
        <v>162</v>
      </c>
      <c r="B86" s="141">
        <v>650</v>
      </c>
      <c r="C86" s="142">
        <v>1</v>
      </c>
      <c r="D86" s="142">
        <v>13</v>
      </c>
      <c r="E86" s="143" t="s">
        <v>316</v>
      </c>
      <c r="F86" s="144"/>
      <c r="G86" s="145">
        <f t="shared" si="8"/>
        <v>1</v>
      </c>
      <c r="H86" s="145">
        <f t="shared" si="8"/>
        <v>1</v>
      </c>
    </row>
    <row r="87" spans="1:8" ht="22.5" x14ac:dyDescent="0.2">
      <c r="A87" s="140" t="s">
        <v>193</v>
      </c>
      <c r="B87" s="141">
        <v>650</v>
      </c>
      <c r="C87" s="142">
        <v>1</v>
      </c>
      <c r="D87" s="142">
        <v>13</v>
      </c>
      <c r="E87" s="143" t="s">
        <v>316</v>
      </c>
      <c r="F87" s="144">
        <v>200</v>
      </c>
      <c r="G87" s="145">
        <f t="shared" si="8"/>
        <v>1</v>
      </c>
      <c r="H87" s="145">
        <f t="shared" si="8"/>
        <v>1</v>
      </c>
    </row>
    <row r="88" spans="1:8" ht="22.5" x14ac:dyDescent="0.2">
      <c r="A88" s="140" t="s">
        <v>119</v>
      </c>
      <c r="B88" s="141">
        <v>650</v>
      </c>
      <c r="C88" s="142">
        <v>1</v>
      </c>
      <c r="D88" s="142">
        <v>13</v>
      </c>
      <c r="E88" s="143" t="s">
        <v>316</v>
      </c>
      <c r="F88" s="144">
        <v>240</v>
      </c>
      <c r="G88" s="145">
        <f t="shared" si="8"/>
        <v>1</v>
      </c>
      <c r="H88" s="145">
        <f t="shared" si="8"/>
        <v>1</v>
      </c>
    </row>
    <row r="89" spans="1:8" ht="22.5" x14ac:dyDescent="0.2">
      <c r="A89" s="140" t="s">
        <v>110</v>
      </c>
      <c r="B89" s="141">
        <v>650</v>
      </c>
      <c r="C89" s="142">
        <v>1</v>
      </c>
      <c r="D89" s="142">
        <v>13</v>
      </c>
      <c r="E89" s="143" t="s">
        <v>316</v>
      </c>
      <c r="F89" s="144">
        <v>244</v>
      </c>
      <c r="G89" s="145">
        <v>1</v>
      </c>
      <c r="H89" s="145">
        <v>1</v>
      </c>
    </row>
    <row r="90" spans="1:8" x14ac:dyDescent="0.2">
      <c r="A90" s="140" t="s">
        <v>318</v>
      </c>
      <c r="B90" s="141">
        <v>650</v>
      </c>
      <c r="C90" s="142">
        <v>1</v>
      </c>
      <c r="D90" s="142">
        <v>13</v>
      </c>
      <c r="E90" s="143" t="s">
        <v>317</v>
      </c>
      <c r="F90" s="144"/>
      <c r="G90" s="145">
        <f t="shared" ref="G90:H94" si="9">G91</f>
        <v>1</v>
      </c>
      <c r="H90" s="145">
        <f t="shared" si="9"/>
        <v>1</v>
      </c>
    </row>
    <row r="91" spans="1:8" ht="45" x14ac:dyDescent="0.2">
      <c r="A91" s="140" t="s">
        <v>319</v>
      </c>
      <c r="B91" s="141">
        <v>650</v>
      </c>
      <c r="C91" s="142">
        <v>1</v>
      </c>
      <c r="D91" s="142">
        <v>13</v>
      </c>
      <c r="E91" s="143" t="s">
        <v>320</v>
      </c>
      <c r="F91" s="144"/>
      <c r="G91" s="145">
        <f t="shared" si="9"/>
        <v>1</v>
      </c>
      <c r="H91" s="145">
        <f t="shared" si="9"/>
        <v>1</v>
      </c>
    </row>
    <row r="92" spans="1:8" ht="22.5" x14ac:dyDescent="0.2">
      <c r="A92" s="140" t="s">
        <v>162</v>
      </c>
      <c r="B92" s="141">
        <v>650</v>
      </c>
      <c r="C92" s="142">
        <v>1</v>
      </c>
      <c r="D92" s="142">
        <v>13</v>
      </c>
      <c r="E92" s="143" t="s">
        <v>321</v>
      </c>
      <c r="F92" s="144"/>
      <c r="G92" s="145">
        <f t="shared" si="9"/>
        <v>1</v>
      </c>
      <c r="H92" s="145">
        <f t="shared" si="9"/>
        <v>1</v>
      </c>
    </row>
    <row r="93" spans="1:8" ht="22.5" x14ac:dyDescent="0.2">
      <c r="A93" s="140" t="s">
        <v>193</v>
      </c>
      <c r="B93" s="141">
        <v>650</v>
      </c>
      <c r="C93" s="142">
        <v>1</v>
      </c>
      <c r="D93" s="142">
        <v>13</v>
      </c>
      <c r="E93" s="143" t="s">
        <v>321</v>
      </c>
      <c r="F93" s="144">
        <v>200</v>
      </c>
      <c r="G93" s="145">
        <f t="shared" si="9"/>
        <v>1</v>
      </c>
      <c r="H93" s="145">
        <f t="shared" si="9"/>
        <v>1</v>
      </c>
    </row>
    <row r="94" spans="1:8" ht="22.5" x14ac:dyDescent="0.2">
      <c r="A94" s="140" t="s">
        <v>119</v>
      </c>
      <c r="B94" s="141">
        <v>650</v>
      </c>
      <c r="C94" s="142">
        <v>1</v>
      </c>
      <c r="D94" s="142">
        <v>13</v>
      </c>
      <c r="E94" s="143" t="s">
        <v>321</v>
      </c>
      <c r="F94" s="144">
        <v>240</v>
      </c>
      <c r="G94" s="145">
        <f t="shared" si="9"/>
        <v>1</v>
      </c>
      <c r="H94" s="145">
        <f t="shared" si="9"/>
        <v>1</v>
      </c>
    </row>
    <row r="95" spans="1:8" ht="22.5" x14ac:dyDescent="0.2">
      <c r="A95" s="140" t="s">
        <v>110</v>
      </c>
      <c r="B95" s="141">
        <v>650</v>
      </c>
      <c r="C95" s="142">
        <v>1</v>
      </c>
      <c r="D95" s="142">
        <v>13</v>
      </c>
      <c r="E95" s="143" t="s">
        <v>321</v>
      </c>
      <c r="F95" s="144">
        <v>244</v>
      </c>
      <c r="G95" s="149">
        <v>1</v>
      </c>
      <c r="H95" s="149">
        <v>1</v>
      </c>
    </row>
    <row r="96" spans="1:8" x14ac:dyDescent="0.2">
      <c r="A96" s="87" t="s">
        <v>31</v>
      </c>
      <c r="B96" s="88">
        <v>650</v>
      </c>
      <c r="C96" s="89">
        <v>2</v>
      </c>
      <c r="D96" s="89">
        <v>0</v>
      </c>
      <c r="E96" s="90" t="s">
        <v>117</v>
      </c>
      <c r="F96" s="91" t="s">
        <v>117</v>
      </c>
      <c r="G96" s="92">
        <f t="shared" ref="G96:H99" si="10">G97</f>
        <v>466.4</v>
      </c>
      <c r="H96" s="92">
        <f t="shared" si="10"/>
        <v>481.2</v>
      </c>
    </row>
    <row r="97" spans="1:8" x14ac:dyDescent="0.2">
      <c r="A97" s="82" t="s">
        <v>32</v>
      </c>
      <c r="B97" s="171">
        <v>650</v>
      </c>
      <c r="C97" s="93">
        <v>2</v>
      </c>
      <c r="D97" s="93">
        <v>3</v>
      </c>
      <c r="E97" s="70" t="s">
        <v>117</v>
      </c>
      <c r="F97" s="94" t="s">
        <v>117</v>
      </c>
      <c r="G97" s="69">
        <f t="shared" si="10"/>
        <v>466.4</v>
      </c>
      <c r="H97" s="69">
        <f t="shared" si="10"/>
        <v>481.2</v>
      </c>
    </row>
    <row r="98" spans="1:8" x14ac:dyDescent="0.2">
      <c r="A98" s="148" t="s">
        <v>134</v>
      </c>
      <c r="B98" s="141">
        <v>650</v>
      </c>
      <c r="C98" s="142">
        <v>2</v>
      </c>
      <c r="D98" s="142">
        <v>3</v>
      </c>
      <c r="E98" s="143">
        <v>5000000000</v>
      </c>
      <c r="F98" s="144" t="s">
        <v>117</v>
      </c>
      <c r="G98" s="145">
        <f t="shared" si="10"/>
        <v>466.4</v>
      </c>
      <c r="H98" s="145">
        <f t="shared" si="10"/>
        <v>481.2</v>
      </c>
    </row>
    <row r="99" spans="1:8" ht="33.75" x14ac:dyDescent="0.2">
      <c r="A99" s="148" t="s">
        <v>180</v>
      </c>
      <c r="B99" s="141">
        <v>650</v>
      </c>
      <c r="C99" s="142">
        <v>2</v>
      </c>
      <c r="D99" s="142">
        <v>3</v>
      </c>
      <c r="E99" s="143">
        <v>5000100000</v>
      </c>
      <c r="F99" s="144"/>
      <c r="G99" s="145">
        <f t="shared" si="10"/>
        <v>466.4</v>
      </c>
      <c r="H99" s="145">
        <f t="shared" si="10"/>
        <v>481.2</v>
      </c>
    </row>
    <row r="100" spans="1:8" ht="22.5" x14ac:dyDescent="0.2">
      <c r="A100" s="148" t="s">
        <v>163</v>
      </c>
      <c r="B100" s="141">
        <v>650</v>
      </c>
      <c r="C100" s="142">
        <v>2</v>
      </c>
      <c r="D100" s="142">
        <v>3</v>
      </c>
      <c r="E100" s="143" t="s">
        <v>325</v>
      </c>
      <c r="F100" s="144" t="s">
        <v>117</v>
      </c>
      <c r="G100" s="145">
        <f>G101+G105</f>
        <v>466.4</v>
      </c>
      <c r="H100" s="145">
        <f>H101+H105</f>
        <v>481.2</v>
      </c>
    </row>
    <row r="101" spans="1:8" ht="45" x14ac:dyDescent="0.2">
      <c r="A101" s="140" t="s">
        <v>121</v>
      </c>
      <c r="B101" s="141">
        <v>650</v>
      </c>
      <c r="C101" s="142">
        <v>2</v>
      </c>
      <c r="D101" s="142">
        <v>3</v>
      </c>
      <c r="E101" s="143">
        <v>5000151180</v>
      </c>
      <c r="F101" s="144" t="s">
        <v>122</v>
      </c>
      <c r="G101" s="145">
        <f>G102</f>
        <v>441.7</v>
      </c>
      <c r="H101" s="145">
        <f>H102</f>
        <v>441.7</v>
      </c>
    </row>
    <row r="102" spans="1:8" ht="22.5" x14ac:dyDescent="0.2">
      <c r="A102" s="140" t="s">
        <v>125</v>
      </c>
      <c r="B102" s="141">
        <v>650</v>
      </c>
      <c r="C102" s="142">
        <v>2</v>
      </c>
      <c r="D102" s="142">
        <v>3</v>
      </c>
      <c r="E102" s="143">
        <v>5000151180</v>
      </c>
      <c r="F102" s="144" t="s">
        <v>126</v>
      </c>
      <c r="G102" s="149">
        <f>G103+G104</f>
        <v>441.7</v>
      </c>
      <c r="H102" s="149">
        <f>H103+H104</f>
        <v>441.7</v>
      </c>
    </row>
    <row r="103" spans="1:8" x14ac:dyDescent="0.2">
      <c r="A103" s="140" t="s">
        <v>171</v>
      </c>
      <c r="B103" s="141">
        <v>650</v>
      </c>
      <c r="C103" s="142">
        <v>2</v>
      </c>
      <c r="D103" s="142">
        <v>3</v>
      </c>
      <c r="E103" s="143">
        <v>5000151180</v>
      </c>
      <c r="F103" s="144">
        <v>121</v>
      </c>
      <c r="G103" s="149">
        <v>339.2</v>
      </c>
      <c r="H103" s="149">
        <v>339.2</v>
      </c>
    </row>
    <row r="104" spans="1:8" ht="33.75" x14ac:dyDescent="0.2">
      <c r="A104" s="140" t="s">
        <v>172</v>
      </c>
      <c r="B104" s="141">
        <v>650</v>
      </c>
      <c r="C104" s="142">
        <v>2</v>
      </c>
      <c r="D104" s="142">
        <v>3</v>
      </c>
      <c r="E104" s="143">
        <v>5000151180</v>
      </c>
      <c r="F104" s="144">
        <v>129</v>
      </c>
      <c r="G104" s="149">
        <v>102.5</v>
      </c>
      <c r="H104" s="149">
        <v>102.5</v>
      </c>
    </row>
    <row r="105" spans="1:8" ht="22.5" x14ac:dyDescent="0.2">
      <c r="A105" s="140" t="s">
        <v>193</v>
      </c>
      <c r="B105" s="141">
        <v>650</v>
      </c>
      <c r="C105" s="142">
        <v>2</v>
      </c>
      <c r="D105" s="142">
        <v>3</v>
      </c>
      <c r="E105" s="143">
        <v>5000151180</v>
      </c>
      <c r="F105" s="144">
        <v>200</v>
      </c>
      <c r="G105" s="145">
        <f>G106</f>
        <v>24.7</v>
      </c>
      <c r="H105" s="145">
        <f>H106</f>
        <v>39.5</v>
      </c>
    </row>
    <row r="106" spans="1:8" ht="22.5" x14ac:dyDescent="0.2">
      <c r="A106" s="140" t="s">
        <v>119</v>
      </c>
      <c r="B106" s="141">
        <v>650</v>
      </c>
      <c r="C106" s="142">
        <v>2</v>
      </c>
      <c r="D106" s="142">
        <v>3</v>
      </c>
      <c r="E106" s="143">
        <v>5000151180</v>
      </c>
      <c r="F106" s="144">
        <v>240</v>
      </c>
      <c r="G106" s="145">
        <f>G107</f>
        <v>24.7</v>
      </c>
      <c r="H106" s="145">
        <f>H107</f>
        <v>39.5</v>
      </c>
    </row>
    <row r="107" spans="1:8" ht="22.5" x14ac:dyDescent="0.2">
      <c r="A107" s="140" t="s">
        <v>110</v>
      </c>
      <c r="B107" s="141">
        <v>650</v>
      </c>
      <c r="C107" s="142">
        <v>2</v>
      </c>
      <c r="D107" s="142">
        <v>3</v>
      </c>
      <c r="E107" s="143">
        <v>5000151180</v>
      </c>
      <c r="F107" s="144">
        <v>244</v>
      </c>
      <c r="G107" s="149">
        <v>24.7</v>
      </c>
      <c r="H107" s="149">
        <v>39.5</v>
      </c>
    </row>
    <row r="108" spans="1:8" ht="22.5" x14ac:dyDescent="0.2">
      <c r="A108" s="87" t="s">
        <v>33</v>
      </c>
      <c r="B108" s="88">
        <v>650</v>
      </c>
      <c r="C108" s="89">
        <v>3</v>
      </c>
      <c r="D108" s="89">
        <v>0</v>
      </c>
      <c r="E108" s="90" t="s">
        <v>117</v>
      </c>
      <c r="F108" s="91" t="s">
        <v>117</v>
      </c>
      <c r="G108" s="92">
        <f>G109+G117+G131</f>
        <v>60.3</v>
      </c>
      <c r="H108" s="92">
        <f>H109+H117+H131</f>
        <v>60.3</v>
      </c>
    </row>
    <row r="109" spans="1:8" x14ac:dyDescent="0.2">
      <c r="A109" s="82" t="s">
        <v>34</v>
      </c>
      <c r="B109" s="171">
        <v>650</v>
      </c>
      <c r="C109" s="93">
        <v>3</v>
      </c>
      <c r="D109" s="93">
        <v>4</v>
      </c>
      <c r="E109" s="70" t="s">
        <v>117</v>
      </c>
      <c r="F109" s="94" t="s">
        <v>117</v>
      </c>
      <c r="G109" s="69">
        <f t="shared" ref="G109:H115" si="11">G110</f>
        <v>27</v>
      </c>
      <c r="H109" s="69">
        <f t="shared" si="11"/>
        <v>27</v>
      </c>
    </row>
    <row r="110" spans="1:8" ht="33.75" x14ac:dyDescent="0.2">
      <c r="A110" s="140" t="s">
        <v>466</v>
      </c>
      <c r="B110" s="141">
        <v>650</v>
      </c>
      <c r="C110" s="142">
        <v>3</v>
      </c>
      <c r="D110" s="142">
        <v>4</v>
      </c>
      <c r="E110" s="143" t="s">
        <v>272</v>
      </c>
      <c r="F110" s="144"/>
      <c r="G110" s="145">
        <f t="shared" si="11"/>
        <v>27</v>
      </c>
      <c r="H110" s="145">
        <f t="shared" si="11"/>
        <v>27</v>
      </c>
    </row>
    <row r="111" spans="1:8" x14ac:dyDescent="0.2">
      <c r="A111" s="147" t="s">
        <v>132</v>
      </c>
      <c r="B111" s="141">
        <v>650</v>
      </c>
      <c r="C111" s="142">
        <v>3</v>
      </c>
      <c r="D111" s="142">
        <v>4</v>
      </c>
      <c r="E111" s="143" t="s">
        <v>273</v>
      </c>
      <c r="F111" s="144"/>
      <c r="G111" s="145">
        <f t="shared" si="11"/>
        <v>27</v>
      </c>
      <c r="H111" s="145">
        <f t="shared" si="11"/>
        <v>27</v>
      </c>
    </row>
    <row r="112" spans="1:8" ht="33.75" x14ac:dyDescent="0.2">
      <c r="A112" s="140" t="s">
        <v>276</v>
      </c>
      <c r="B112" s="141">
        <v>650</v>
      </c>
      <c r="C112" s="142">
        <v>3</v>
      </c>
      <c r="D112" s="142">
        <v>4</v>
      </c>
      <c r="E112" s="143" t="s">
        <v>275</v>
      </c>
      <c r="F112" s="144"/>
      <c r="G112" s="145">
        <f t="shared" si="11"/>
        <v>27</v>
      </c>
      <c r="H112" s="145">
        <f t="shared" si="11"/>
        <v>27</v>
      </c>
    </row>
    <row r="113" spans="1:8" ht="90" x14ac:dyDescent="0.2">
      <c r="A113" s="140" t="s">
        <v>378</v>
      </c>
      <c r="B113" s="141">
        <v>650</v>
      </c>
      <c r="C113" s="142">
        <v>3</v>
      </c>
      <c r="D113" s="142">
        <v>4</v>
      </c>
      <c r="E113" s="159" t="s">
        <v>274</v>
      </c>
      <c r="F113" s="144"/>
      <c r="G113" s="145">
        <f t="shared" si="11"/>
        <v>27</v>
      </c>
      <c r="H113" s="145">
        <f t="shared" si="11"/>
        <v>27</v>
      </c>
    </row>
    <row r="114" spans="1:8" ht="22.5" x14ac:dyDescent="0.2">
      <c r="A114" s="140" t="s">
        <v>193</v>
      </c>
      <c r="B114" s="141">
        <v>650</v>
      </c>
      <c r="C114" s="142">
        <v>3</v>
      </c>
      <c r="D114" s="142">
        <v>4</v>
      </c>
      <c r="E114" s="159" t="s">
        <v>274</v>
      </c>
      <c r="F114" s="144">
        <v>200</v>
      </c>
      <c r="G114" s="145">
        <f t="shared" si="11"/>
        <v>27</v>
      </c>
      <c r="H114" s="145">
        <f t="shared" si="11"/>
        <v>27</v>
      </c>
    </row>
    <row r="115" spans="1:8" ht="22.5" x14ac:dyDescent="0.2">
      <c r="A115" s="140" t="s">
        <v>119</v>
      </c>
      <c r="B115" s="141">
        <v>650</v>
      </c>
      <c r="C115" s="142">
        <v>3</v>
      </c>
      <c r="D115" s="142">
        <v>4</v>
      </c>
      <c r="E115" s="159" t="s">
        <v>274</v>
      </c>
      <c r="F115" s="144">
        <v>240</v>
      </c>
      <c r="G115" s="145">
        <f t="shared" si="11"/>
        <v>27</v>
      </c>
      <c r="H115" s="145">
        <f t="shared" si="11"/>
        <v>27</v>
      </c>
    </row>
    <row r="116" spans="1:8" ht="22.5" x14ac:dyDescent="0.2">
      <c r="A116" s="140" t="s">
        <v>110</v>
      </c>
      <c r="B116" s="141">
        <v>650</v>
      </c>
      <c r="C116" s="142">
        <v>3</v>
      </c>
      <c r="D116" s="142">
        <v>4</v>
      </c>
      <c r="E116" s="159" t="s">
        <v>274</v>
      </c>
      <c r="F116" s="144">
        <v>244</v>
      </c>
      <c r="G116" s="149">
        <v>27</v>
      </c>
      <c r="H116" s="149">
        <v>27</v>
      </c>
    </row>
    <row r="117" spans="1:8" x14ac:dyDescent="0.2">
      <c r="A117" s="174" t="s">
        <v>559</v>
      </c>
      <c r="B117" s="171">
        <v>650</v>
      </c>
      <c r="C117" s="93">
        <v>3</v>
      </c>
      <c r="D117" s="93">
        <v>9</v>
      </c>
      <c r="E117" s="179"/>
      <c r="F117" s="94"/>
      <c r="G117" s="69">
        <f>G118</f>
        <v>2</v>
      </c>
      <c r="H117" s="69">
        <f>H118</f>
        <v>2</v>
      </c>
    </row>
    <row r="118" spans="1:8" ht="33.75" x14ac:dyDescent="0.2">
      <c r="A118" s="140" t="s">
        <v>471</v>
      </c>
      <c r="B118" s="141">
        <v>650</v>
      </c>
      <c r="C118" s="142">
        <v>3</v>
      </c>
      <c r="D118" s="142">
        <v>9</v>
      </c>
      <c r="E118" s="159">
        <v>7500000000</v>
      </c>
      <c r="F118" s="144"/>
      <c r="G118" s="145">
        <f>G119+G125</f>
        <v>2</v>
      </c>
      <c r="H118" s="145">
        <f>H119+H125</f>
        <v>2</v>
      </c>
    </row>
    <row r="119" spans="1:8" ht="33.75" x14ac:dyDescent="0.2">
      <c r="A119" s="140" t="s">
        <v>322</v>
      </c>
      <c r="B119" s="141">
        <v>650</v>
      </c>
      <c r="C119" s="142">
        <v>3</v>
      </c>
      <c r="D119" s="142">
        <v>9</v>
      </c>
      <c r="E119" s="159">
        <v>7510000000</v>
      </c>
      <c r="F119" s="144"/>
      <c r="G119" s="145">
        <f t="shared" ref="G119:H123" si="12">G120</f>
        <v>1</v>
      </c>
      <c r="H119" s="145">
        <f t="shared" si="12"/>
        <v>1</v>
      </c>
    </row>
    <row r="120" spans="1:8" ht="33.75" x14ac:dyDescent="0.2">
      <c r="A120" s="140" t="s">
        <v>170</v>
      </c>
      <c r="B120" s="141">
        <v>650</v>
      </c>
      <c r="C120" s="142">
        <v>3</v>
      </c>
      <c r="D120" s="142">
        <v>9</v>
      </c>
      <c r="E120" s="159">
        <v>7510100000</v>
      </c>
      <c r="F120" s="144"/>
      <c r="G120" s="145">
        <f t="shared" si="12"/>
        <v>1</v>
      </c>
      <c r="H120" s="145">
        <f t="shared" si="12"/>
        <v>1</v>
      </c>
    </row>
    <row r="121" spans="1:8" ht="22.5" x14ac:dyDescent="0.2">
      <c r="A121" s="140" t="s">
        <v>162</v>
      </c>
      <c r="B121" s="141">
        <v>650</v>
      </c>
      <c r="C121" s="142">
        <v>3</v>
      </c>
      <c r="D121" s="142">
        <v>9</v>
      </c>
      <c r="E121" s="159">
        <v>7510199990</v>
      </c>
      <c r="F121" s="144"/>
      <c r="G121" s="145">
        <f t="shared" si="12"/>
        <v>1</v>
      </c>
      <c r="H121" s="145">
        <f t="shared" si="12"/>
        <v>1</v>
      </c>
    </row>
    <row r="122" spans="1:8" ht="22.5" x14ac:dyDescent="0.2">
      <c r="A122" s="140" t="s">
        <v>193</v>
      </c>
      <c r="B122" s="141">
        <v>650</v>
      </c>
      <c r="C122" s="142">
        <v>3</v>
      </c>
      <c r="D122" s="142">
        <v>9</v>
      </c>
      <c r="E122" s="159">
        <v>7510199990</v>
      </c>
      <c r="F122" s="144">
        <v>200</v>
      </c>
      <c r="G122" s="145">
        <f t="shared" si="12"/>
        <v>1</v>
      </c>
      <c r="H122" s="145">
        <f t="shared" si="12"/>
        <v>1</v>
      </c>
    </row>
    <row r="123" spans="1:8" ht="22.5" x14ac:dyDescent="0.2">
      <c r="A123" s="140" t="s">
        <v>119</v>
      </c>
      <c r="B123" s="141">
        <v>650</v>
      </c>
      <c r="C123" s="142">
        <v>3</v>
      </c>
      <c r="D123" s="142">
        <v>9</v>
      </c>
      <c r="E123" s="159">
        <v>7510199990</v>
      </c>
      <c r="F123" s="144">
        <v>240</v>
      </c>
      <c r="G123" s="145">
        <f t="shared" si="12"/>
        <v>1</v>
      </c>
      <c r="H123" s="145">
        <f t="shared" si="12"/>
        <v>1</v>
      </c>
    </row>
    <row r="124" spans="1:8" ht="22.5" x14ac:dyDescent="0.2">
      <c r="A124" s="140" t="s">
        <v>110</v>
      </c>
      <c r="B124" s="141">
        <v>650</v>
      </c>
      <c r="C124" s="142">
        <v>3</v>
      </c>
      <c r="D124" s="142">
        <v>9</v>
      </c>
      <c r="E124" s="159">
        <v>7510199990</v>
      </c>
      <c r="F124" s="144">
        <v>244</v>
      </c>
      <c r="G124" s="149">
        <v>1</v>
      </c>
      <c r="H124" s="149">
        <v>1</v>
      </c>
    </row>
    <row r="125" spans="1:8" x14ac:dyDescent="0.2">
      <c r="A125" s="140" t="s">
        <v>323</v>
      </c>
      <c r="B125" s="141">
        <v>650</v>
      </c>
      <c r="C125" s="142">
        <v>3</v>
      </c>
      <c r="D125" s="142">
        <v>9</v>
      </c>
      <c r="E125" s="159">
        <v>7520000000</v>
      </c>
      <c r="F125" s="144"/>
      <c r="G125" s="145">
        <f t="shared" ref="G125:H129" si="13">G126</f>
        <v>1</v>
      </c>
      <c r="H125" s="145">
        <f t="shared" si="13"/>
        <v>1</v>
      </c>
    </row>
    <row r="126" spans="1:8" ht="22.5" x14ac:dyDescent="0.2">
      <c r="A126" s="140" t="s">
        <v>324</v>
      </c>
      <c r="B126" s="141">
        <v>650</v>
      </c>
      <c r="C126" s="142">
        <v>3</v>
      </c>
      <c r="D126" s="142">
        <v>9</v>
      </c>
      <c r="E126" s="159">
        <v>7520100000</v>
      </c>
      <c r="F126" s="144"/>
      <c r="G126" s="145">
        <f t="shared" si="13"/>
        <v>1</v>
      </c>
      <c r="H126" s="145">
        <f t="shared" si="13"/>
        <v>1</v>
      </c>
    </row>
    <row r="127" spans="1:8" ht="22.5" x14ac:dyDescent="0.2">
      <c r="A127" s="140" t="s">
        <v>162</v>
      </c>
      <c r="B127" s="141">
        <v>650</v>
      </c>
      <c r="C127" s="142">
        <v>3</v>
      </c>
      <c r="D127" s="142">
        <v>9</v>
      </c>
      <c r="E127" s="159">
        <v>7520199990</v>
      </c>
      <c r="F127" s="144"/>
      <c r="G127" s="145">
        <f t="shared" si="13"/>
        <v>1</v>
      </c>
      <c r="H127" s="145">
        <f t="shared" si="13"/>
        <v>1</v>
      </c>
    </row>
    <row r="128" spans="1:8" ht="22.5" x14ac:dyDescent="0.2">
      <c r="A128" s="140" t="s">
        <v>193</v>
      </c>
      <c r="B128" s="141">
        <v>650</v>
      </c>
      <c r="C128" s="142">
        <v>3</v>
      </c>
      <c r="D128" s="142">
        <v>9</v>
      </c>
      <c r="E128" s="159">
        <v>7520199990</v>
      </c>
      <c r="F128" s="144">
        <v>200</v>
      </c>
      <c r="G128" s="145">
        <f t="shared" si="13"/>
        <v>1</v>
      </c>
      <c r="H128" s="145">
        <f t="shared" si="13"/>
        <v>1</v>
      </c>
    </row>
    <row r="129" spans="1:8" ht="22.5" x14ac:dyDescent="0.2">
      <c r="A129" s="140" t="s">
        <v>119</v>
      </c>
      <c r="B129" s="141">
        <v>650</v>
      </c>
      <c r="C129" s="142">
        <v>3</v>
      </c>
      <c r="D129" s="142">
        <v>9</v>
      </c>
      <c r="E129" s="159">
        <v>7520199990</v>
      </c>
      <c r="F129" s="144">
        <v>240</v>
      </c>
      <c r="G129" s="145">
        <f t="shared" si="13"/>
        <v>1</v>
      </c>
      <c r="H129" s="145">
        <f t="shared" si="13"/>
        <v>1</v>
      </c>
    </row>
    <row r="130" spans="1:8" ht="22.5" x14ac:dyDescent="0.2">
      <c r="A130" s="140" t="s">
        <v>110</v>
      </c>
      <c r="B130" s="141">
        <v>650</v>
      </c>
      <c r="C130" s="142">
        <v>3</v>
      </c>
      <c r="D130" s="142">
        <v>9</v>
      </c>
      <c r="E130" s="159">
        <v>7520199990</v>
      </c>
      <c r="F130" s="144">
        <v>244</v>
      </c>
      <c r="G130" s="149">
        <v>1</v>
      </c>
      <c r="H130" s="149">
        <v>1</v>
      </c>
    </row>
    <row r="131" spans="1:8" ht="22.5" x14ac:dyDescent="0.2">
      <c r="A131" s="174" t="s">
        <v>164</v>
      </c>
      <c r="B131" s="171">
        <v>650</v>
      </c>
      <c r="C131" s="93">
        <v>3</v>
      </c>
      <c r="D131" s="93">
        <v>14</v>
      </c>
      <c r="E131" s="70"/>
      <c r="F131" s="94"/>
      <c r="G131" s="180">
        <f t="shared" ref="G131:H137" si="14">G132</f>
        <v>31.3</v>
      </c>
      <c r="H131" s="180">
        <f t="shared" si="14"/>
        <v>31.3</v>
      </c>
    </row>
    <row r="132" spans="1:8" ht="33.75" x14ac:dyDescent="0.2">
      <c r="A132" s="140" t="s">
        <v>466</v>
      </c>
      <c r="B132" s="141">
        <v>650</v>
      </c>
      <c r="C132" s="142">
        <v>3</v>
      </c>
      <c r="D132" s="142">
        <v>14</v>
      </c>
      <c r="E132" s="143" t="s">
        <v>272</v>
      </c>
      <c r="F132" s="144"/>
      <c r="G132" s="149">
        <f t="shared" si="14"/>
        <v>31.3</v>
      </c>
      <c r="H132" s="149">
        <f t="shared" si="14"/>
        <v>31.3</v>
      </c>
    </row>
    <row r="133" spans="1:8" x14ac:dyDescent="0.2">
      <c r="A133" s="140" t="s">
        <v>132</v>
      </c>
      <c r="B133" s="141">
        <v>650</v>
      </c>
      <c r="C133" s="142">
        <v>3</v>
      </c>
      <c r="D133" s="142">
        <v>14</v>
      </c>
      <c r="E133" s="143" t="s">
        <v>273</v>
      </c>
      <c r="F133" s="144"/>
      <c r="G133" s="145">
        <f t="shared" si="14"/>
        <v>31.3</v>
      </c>
      <c r="H133" s="145">
        <f t="shared" si="14"/>
        <v>31.3</v>
      </c>
    </row>
    <row r="134" spans="1:8" ht="22.5" x14ac:dyDescent="0.2">
      <c r="A134" s="140" t="s">
        <v>278</v>
      </c>
      <c r="B134" s="141">
        <v>650</v>
      </c>
      <c r="C134" s="142">
        <v>3</v>
      </c>
      <c r="D134" s="142">
        <v>14</v>
      </c>
      <c r="E134" s="143" t="s">
        <v>279</v>
      </c>
      <c r="F134" s="144"/>
      <c r="G134" s="145">
        <f>G135+G139</f>
        <v>31.3</v>
      </c>
      <c r="H134" s="145">
        <f>H135+H139</f>
        <v>31.3</v>
      </c>
    </row>
    <row r="135" spans="1:8" ht="22.5" x14ac:dyDescent="0.2">
      <c r="A135" s="140" t="s">
        <v>248</v>
      </c>
      <c r="B135" s="141">
        <v>650</v>
      </c>
      <c r="C135" s="142">
        <v>3</v>
      </c>
      <c r="D135" s="142">
        <v>14</v>
      </c>
      <c r="E135" s="143" t="s">
        <v>280</v>
      </c>
      <c r="F135" s="144"/>
      <c r="G135" s="145">
        <f t="shared" si="14"/>
        <v>25</v>
      </c>
      <c r="H135" s="145">
        <f t="shared" si="14"/>
        <v>25</v>
      </c>
    </row>
    <row r="136" spans="1:8" ht="45" x14ac:dyDescent="0.2">
      <c r="A136" s="140" t="s">
        <v>121</v>
      </c>
      <c r="B136" s="141">
        <v>650</v>
      </c>
      <c r="C136" s="142">
        <v>3</v>
      </c>
      <c r="D136" s="142">
        <v>14</v>
      </c>
      <c r="E136" s="143" t="s">
        <v>280</v>
      </c>
      <c r="F136" s="144">
        <v>100</v>
      </c>
      <c r="G136" s="145">
        <f t="shared" si="14"/>
        <v>25</v>
      </c>
      <c r="H136" s="145">
        <f t="shared" si="14"/>
        <v>25</v>
      </c>
    </row>
    <row r="137" spans="1:8" x14ac:dyDescent="0.2">
      <c r="A137" s="140" t="s">
        <v>123</v>
      </c>
      <c r="B137" s="141">
        <v>650</v>
      </c>
      <c r="C137" s="142">
        <v>3</v>
      </c>
      <c r="D137" s="142">
        <v>14</v>
      </c>
      <c r="E137" s="143" t="s">
        <v>280</v>
      </c>
      <c r="F137" s="144">
        <v>110</v>
      </c>
      <c r="G137" s="145">
        <f t="shared" si="14"/>
        <v>25</v>
      </c>
      <c r="H137" s="145">
        <f t="shared" si="14"/>
        <v>25</v>
      </c>
    </row>
    <row r="138" spans="1:8" ht="33.75" x14ac:dyDescent="0.2">
      <c r="A138" s="140" t="s">
        <v>340</v>
      </c>
      <c r="B138" s="141">
        <v>650</v>
      </c>
      <c r="C138" s="142">
        <v>3</v>
      </c>
      <c r="D138" s="142">
        <v>14</v>
      </c>
      <c r="E138" s="143" t="s">
        <v>280</v>
      </c>
      <c r="F138" s="144">
        <v>113</v>
      </c>
      <c r="G138" s="145">
        <f>'иные мт 22(23)'!B7</f>
        <v>25</v>
      </c>
      <c r="H138" s="145">
        <f>'иные мт 22(23)'!C7</f>
        <v>25</v>
      </c>
    </row>
    <row r="139" spans="1:8" ht="33.75" x14ac:dyDescent="0.2">
      <c r="A139" s="140" t="s">
        <v>249</v>
      </c>
      <c r="B139" s="141">
        <v>650</v>
      </c>
      <c r="C139" s="142">
        <v>3</v>
      </c>
      <c r="D139" s="142">
        <v>14</v>
      </c>
      <c r="E139" s="143" t="s">
        <v>281</v>
      </c>
      <c r="F139" s="144"/>
      <c r="G139" s="149">
        <f t="shared" ref="G139:H141" si="15">G140</f>
        <v>6.3</v>
      </c>
      <c r="H139" s="149">
        <f t="shared" si="15"/>
        <v>6.3</v>
      </c>
    </row>
    <row r="140" spans="1:8" ht="45" x14ac:dyDescent="0.2">
      <c r="A140" s="140" t="s">
        <v>121</v>
      </c>
      <c r="B140" s="141">
        <v>650</v>
      </c>
      <c r="C140" s="142">
        <v>3</v>
      </c>
      <c r="D140" s="142">
        <v>14</v>
      </c>
      <c r="E140" s="143" t="s">
        <v>281</v>
      </c>
      <c r="F140" s="144">
        <v>100</v>
      </c>
      <c r="G140" s="149">
        <f t="shared" si="15"/>
        <v>6.3</v>
      </c>
      <c r="H140" s="149">
        <f t="shared" si="15"/>
        <v>6.3</v>
      </c>
    </row>
    <row r="141" spans="1:8" x14ac:dyDescent="0.2">
      <c r="A141" s="140" t="s">
        <v>123</v>
      </c>
      <c r="B141" s="141">
        <v>650</v>
      </c>
      <c r="C141" s="142">
        <v>3</v>
      </c>
      <c r="D141" s="142">
        <v>14</v>
      </c>
      <c r="E141" s="143" t="s">
        <v>281</v>
      </c>
      <c r="F141" s="144">
        <v>110</v>
      </c>
      <c r="G141" s="145">
        <f t="shared" si="15"/>
        <v>6.3</v>
      </c>
      <c r="H141" s="145">
        <f t="shared" si="15"/>
        <v>6.3</v>
      </c>
    </row>
    <row r="142" spans="1:8" ht="33.75" x14ac:dyDescent="0.2">
      <c r="A142" s="140" t="s">
        <v>340</v>
      </c>
      <c r="B142" s="141">
        <v>650</v>
      </c>
      <c r="C142" s="142">
        <v>3</v>
      </c>
      <c r="D142" s="142">
        <v>14</v>
      </c>
      <c r="E142" s="143" t="s">
        <v>281</v>
      </c>
      <c r="F142" s="144">
        <v>113</v>
      </c>
      <c r="G142" s="149">
        <v>6.3</v>
      </c>
      <c r="H142" s="149">
        <v>6.3</v>
      </c>
    </row>
    <row r="143" spans="1:8" x14ac:dyDescent="0.2">
      <c r="A143" s="87" t="s">
        <v>35</v>
      </c>
      <c r="B143" s="88">
        <v>650</v>
      </c>
      <c r="C143" s="89">
        <v>4</v>
      </c>
      <c r="D143" s="175">
        <v>0</v>
      </c>
      <c r="E143" s="90" t="s">
        <v>117</v>
      </c>
      <c r="F143" s="91" t="s">
        <v>117</v>
      </c>
      <c r="G143" s="176">
        <f>G144+G152+G159</f>
        <v>2719.7999999999997</v>
      </c>
      <c r="H143" s="176">
        <f>H144+H152+H159</f>
        <v>2719.7999999999997</v>
      </c>
    </row>
    <row r="144" spans="1:8" x14ac:dyDescent="0.2">
      <c r="A144" s="174" t="s">
        <v>234</v>
      </c>
      <c r="B144" s="171">
        <v>650</v>
      </c>
      <c r="C144" s="93">
        <v>4</v>
      </c>
      <c r="D144" s="93">
        <v>9</v>
      </c>
      <c r="E144" s="70"/>
      <c r="F144" s="94"/>
      <c r="G144" s="69">
        <f t="shared" ref="G144:H150" si="16">G145</f>
        <v>2305.6</v>
      </c>
      <c r="H144" s="69">
        <f t="shared" si="16"/>
        <v>2305.6</v>
      </c>
    </row>
    <row r="145" spans="1:8" ht="33.75" x14ac:dyDescent="0.2">
      <c r="A145" s="140" t="s">
        <v>462</v>
      </c>
      <c r="B145" s="141">
        <v>650</v>
      </c>
      <c r="C145" s="142">
        <v>4</v>
      </c>
      <c r="D145" s="142">
        <v>9</v>
      </c>
      <c r="E145" s="146">
        <v>8400000000</v>
      </c>
      <c r="F145" s="144"/>
      <c r="G145" s="145">
        <f t="shared" si="16"/>
        <v>2305.6</v>
      </c>
      <c r="H145" s="145">
        <f t="shared" si="16"/>
        <v>2305.6</v>
      </c>
    </row>
    <row r="146" spans="1:8" x14ac:dyDescent="0.2">
      <c r="A146" s="140" t="s">
        <v>231</v>
      </c>
      <c r="B146" s="141">
        <v>650</v>
      </c>
      <c r="C146" s="142">
        <v>4</v>
      </c>
      <c r="D146" s="142">
        <v>9</v>
      </c>
      <c r="E146" s="146">
        <v>8410000000</v>
      </c>
      <c r="F146" s="144"/>
      <c r="G146" s="145">
        <f t="shared" si="16"/>
        <v>2305.6</v>
      </c>
      <c r="H146" s="145">
        <f t="shared" si="16"/>
        <v>2305.6</v>
      </c>
    </row>
    <row r="147" spans="1:8" ht="22.5" x14ac:dyDescent="0.2">
      <c r="A147" s="140" t="s">
        <v>232</v>
      </c>
      <c r="B147" s="141">
        <v>650</v>
      </c>
      <c r="C147" s="142">
        <v>4</v>
      </c>
      <c r="D147" s="142">
        <v>9</v>
      </c>
      <c r="E147" s="146">
        <v>8410100000</v>
      </c>
      <c r="F147" s="144"/>
      <c r="G147" s="145">
        <f t="shared" si="16"/>
        <v>2305.6</v>
      </c>
      <c r="H147" s="145">
        <f t="shared" si="16"/>
        <v>2305.6</v>
      </c>
    </row>
    <row r="148" spans="1:8" ht="22.5" x14ac:dyDescent="0.2">
      <c r="A148" s="140" t="s">
        <v>162</v>
      </c>
      <c r="B148" s="141">
        <v>650</v>
      </c>
      <c r="C148" s="142">
        <v>4</v>
      </c>
      <c r="D148" s="142">
        <v>9</v>
      </c>
      <c r="E148" s="146">
        <v>8410199990</v>
      </c>
      <c r="F148" s="144"/>
      <c r="G148" s="145">
        <f t="shared" si="16"/>
        <v>2305.6</v>
      </c>
      <c r="H148" s="145">
        <f t="shared" si="16"/>
        <v>2305.6</v>
      </c>
    </row>
    <row r="149" spans="1:8" ht="22.5" x14ac:dyDescent="0.2">
      <c r="A149" s="140" t="s">
        <v>193</v>
      </c>
      <c r="B149" s="141">
        <v>650</v>
      </c>
      <c r="C149" s="142">
        <v>4</v>
      </c>
      <c r="D149" s="142">
        <v>9</v>
      </c>
      <c r="E149" s="146">
        <v>8410199990</v>
      </c>
      <c r="F149" s="144">
        <v>200</v>
      </c>
      <c r="G149" s="145">
        <f t="shared" si="16"/>
        <v>2305.6</v>
      </c>
      <c r="H149" s="145">
        <f t="shared" si="16"/>
        <v>2305.6</v>
      </c>
    </row>
    <row r="150" spans="1:8" ht="22.5" x14ac:dyDescent="0.2">
      <c r="A150" s="140" t="s">
        <v>119</v>
      </c>
      <c r="B150" s="141">
        <v>650</v>
      </c>
      <c r="C150" s="142">
        <v>4</v>
      </c>
      <c r="D150" s="142">
        <v>9</v>
      </c>
      <c r="E150" s="146">
        <v>8410199990</v>
      </c>
      <c r="F150" s="144">
        <v>240</v>
      </c>
      <c r="G150" s="145">
        <f t="shared" si="16"/>
        <v>2305.6</v>
      </c>
      <c r="H150" s="145">
        <f t="shared" si="16"/>
        <v>2305.6</v>
      </c>
    </row>
    <row r="151" spans="1:8" ht="22.5" x14ac:dyDescent="0.2">
      <c r="A151" s="140" t="s">
        <v>110</v>
      </c>
      <c r="B151" s="141">
        <v>650</v>
      </c>
      <c r="C151" s="142">
        <v>4</v>
      </c>
      <c r="D151" s="142">
        <v>9</v>
      </c>
      <c r="E151" s="146">
        <v>8410199990</v>
      </c>
      <c r="F151" s="144">
        <v>244</v>
      </c>
      <c r="G151" s="145">
        <f>'ДФ 22(23)'!C18</f>
        <v>2305.6</v>
      </c>
      <c r="H151" s="145">
        <f>'ДФ 22(23)'!D18</f>
        <v>2305.6</v>
      </c>
    </row>
    <row r="152" spans="1:8" x14ac:dyDescent="0.2">
      <c r="A152" s="82" t="s">
        <v>36</v>
      </c>
      <c r="B152" s="171">
        <v>650</v>
      </c>
      <c r="C152" s="93">
        <v>4</v>
      </c>
      <c r="D152" s="93">
        <v>10</v>
      </c>
      <c r="E152" s="70" t="s">
        <v>117</v>
      </c>
      <c r="F152" s="94" t="s">
        <v>117</v>
      </c>
      <c r="G152" s="69">
        <f t="shared" ref="G152:H157" si="17">G153</f>
        <v>414.2</v>
      </c>
      <c r="H152" s="69">
        <f t="shared" si="17"/>
        <v>414.2</v>
      </c>
    </row>
    <row r="153" spans="1:8" ht="33.75" x14ac:dyDescent="0.2">
      <c r="A153" s="148" t="s">
        <v>463</v>
      </c>
      <c r="B153" s="141">
        <v>650</v>
      </c>
      <c r="C153" s="142">
        <v>4</v>
      </c>
      <c r="D153" s="142">
        <v>10</v>
      </c>
      <c r="E153" s="143" t="s">
        <v>260</v>
      </c>
      <c r="F153" s="144" t="s">
        <v>117</v>
      </c>
      <c r="G153" s="145">
        <f t="shared" si="17"/>
        <v>414.2</v>
      </c>
      <c r="H153" s="145">
        <f t="shared" si="17"/>
        <v>414.2</v>
      </c>
    </row>
    <row r="154" spans="1:8" ht="22.5" x14ac:dyDescent="0.2">
      <c r="A154" s="148" t="s">
        <v>379</v>
      </c>
      <c r="B154" s="141">
        <v>650</v>
      </c>
      <c r="C154" s="142">
        <v>4</v>
      </c>
      <c r="D154" s="142">
        <v>10</v>
      </c>
      <c r="E154" s="143" t="s">
        <v>282</v>
      </c>
      <c r="F154" s="144" t="s">
        <v>117</v>
      </c>
      <c r="G154" s="145">
        <f t="shared" si="17"/>
        <v>414.2</v>
      </c>
      <c r="H154" s="145">
        <f t="shared" si="17"/>
        <v>414.2</v>
      </c>
    </row>
    <row r="155" spans="1:8" x14ac:dyDescent="0.2">
      <c r="A155" s="148" t="s">
        <v>113</v>
      </c>
      <c r="B155" s="141">
        <v>650</v>
      </c>
      <c r="C155" s="142">
        <v>4</v>
      </c>
      <c r="D155" s="142">
        <v>10</v>
      </c>
      <c r="E155" s="143" t="s">
        <v>283</v>
      </c>
      <c r="F155" s="144"/>
      <c r="G155" s="145">
        <f t="shared" si="17"/>
        <v>414.2</v>
      </c>
      <c r="H155" s="145">
        <f t="shared" si="17"/>
        <v>414.2</v>
      </c>
    </row>
    <row r="156" spans="1:8" ht="22.5" x14ac:dyDescent="0.2">
      <c r="A156" s="140" t="s">
        <v>193</v>
      </c>
      <c r="B156" s="141">
        <v>650</v>
      </c>
      <c r="C156" s="142">
        <v>4</v>
      </c>
      <c r="D156" s="142">
        <v>10</v>
      </c>
      <c r="E156" s="143" t="s">
        <v>283</v>
      </c>
      <c r="F156" s="144" t="s">
        <v>118</v>
      </c>
      <c r="G156" s="145">
        <f t="shared" si="17"/>
        <v>414.2</v>
      </c>
      <c r="H156" s="145">
        <f t="shared" si="17"/>
        <v>414.2</v>
      </c>
    </row>
    <row r="157" spans="1:8" ht="22.5" x14ac:dyDescent="0.2">
      <c r="A157" s="140" t="s">
        <v>119</v>
      </c>
      <c r="B157" s="141">
        <v>650</v>
      </c>
      <c r="C157" s="142">
        <v>4</v>
      </c>
      <c r="D157" s="142">
        <v>10</v>
      </c>
      <c r="E157" s="143" t="s">
        <v>283</v>
      </c>
      <c r="F157" s="144" t="s">
        <v>120</v>
      </c>
      <c r="G157" s="145">
        <f t="shared" si="17"/>
        <v>414.2</v>
      </c>
      <c r="H157" s="145">
        <f t="shared" si="17"/>
        <v>414.2</v>
      </c>
    </row>
    <row r="158" spans="1:8" ht="22.5" x14ac:dyDescent="0.2">
      <c r="A158" s="140" t="s">
        <v>110</v>
      </c>
      <c r="B158" s="141">
        <v>650</v>
      </c>
      <c r="C158" s="142">
        <v>4</v>
      </c>
      <c r="D158" s="142">
        <v>10</v>
      </c>
      <c r="E158" s="143" t="s">
        <v>283</v>
      </c>
      <c r="F158" s="144">
        <v>244</v>
      </c>
      <c r="G158" s="145">
        <v>414.2</v>
      </c>
      <c r="H158" s="145">
        <v>414.2</v>
      </c>
    </row>
    <row r="159" spans="1:8" x14ac:dyDescent="0.2">
      <c r="A159" s="174" t="s">
        <v>247</v>
      </c>
      <c r="B159" s="171">
        <v>650</v>
      </c>
      <c r="C159" s="93">
        <v>4</v>
      </c>
      <c r="D159" s="93">
        <v>12</v>
      </c>
      <c r="E159" s="70"/>
      <c r="F159" s="94"/>
      <c r="G159" s="69">
        <f t="shared" ref="G159:H163" si="18">G160</f>
        <v>0</v>
      </c>
      <c r="H159" s="69">
        <f t="shared" si="18"/>
        <v>0</v>
      </c>
    </row>
    <row r="160" spans="1:8" ht="33.75" x14ac:dyDescent="0.2">
      <c r="A160" s="148" t="s">
        <v>463</v>
      </c>
      <c r="B160" s="141">
        <v>650</v>
      </c>
      <c r="C160" s="142">
        <v>4</v>
      </c>
      <c r="D160" s="142">
        <v>12</v>
      </c>
      <c r="E160" s="143" t="s">
        <v>260</v>
      </c>
      <c r="F160" s="144"/>
      <c r="G160" s="145">
        <f t="shared" si="18"/>
        <v>0</v>
      </c>
      <c r="H160" s="145">
        <f t="shared" si="18"/>
        <v>0</v>
      </c>
    </row>
    <row r="161" spans="1:8" ht="33.75" x14ac:dyDescent="0.2">
      <c r="A161" s="148" t="s">
        <v>380</v>
      </c>
      <c r="B161" s="141">
        <v>650</v>
      </c>
      <c r="C161" s="142">
        <v>4</v>
      </c>
      <c r="D161" s="142">
        <v>12</v>
      </c>
      <c r="E161" s="143" t="s">
        <v>284</v>
      </c>
      <c r="F161" s="144"/>
      <c r="G161" s="145">
        <f t="shared" si="18"/>
        <v>0</v>
      </c>
      <c r="H161" s="145">
        <f t="shared" si="18"/>
        <v>0</v>
      </c>
    </row>
    <row r="162" spans="1:8" ht="45" x14ac:dyDescent="0.2">
      <c r="A162" s="140" t="s">
        <v>246</v>
      </c>
      <c r="B162" s="141">
        <v>650</v>
      </c>
      <c r="C162" s="142">
        <v>4</v>
      </c>
      <c r="D162" s="142">
        <v>12</v>
      </c>
      <c r="E162" s="159">
        <v>7700189020</v>
      </c>
      <c r="F162" s="144"/>
      <c r="G162" s="149">
        <f t="shared" si="18"/>
        <v>0</v>
      </c>
      <c r="H162" s="149">
        <f t="shared" si="18"/>
        <v>0</v>
      </c>
    </row>
    <row r="163" spans="1:8" x14ac:dyDescent="0.2">
      <c r="A163" s="140" t="s">
        <v>133</v>
      </c>
      <c r="B163" s="141">
        <v>650</v>
      </c>
      <c r="C163" s="142">
        <v>4</v>
      </c>
      <c r="D163" s="142">
        <v>12</v>
      </c>
      <c r="E163" s="159">
        <v>7700189020</v>
      </c>
      <c r="F163" s="144">
        <v>500</v>
      </c>
      <c r="G163" s="145">
        <f t="shared" si="18"/>
        <v>0</v>
      </c>
      <c r="H163" s="145">
        <f t="shared" si="18"/>
        <v>0</v>
      </c>
    </row>
    <row r="164" spans="1:8" x14ac:dyDescent="0.2">
      <c r="A164" s="140" t="s">
        <v>116</v>
      </c>
      <c r="B164" s="141">
        <v>650</v>
      </c>
      <c r="C164" s="142">
        <v>4</v>
      </c>
      <c r="D164" s="142">
        <v>12</v>
      </c>
      <c r="E164" s="159">
        <v>7700189020</v>
      </c>
      <c r="F164" s="144">
        <v>540</v>
      </c>
      <c r="G164" s="145">
        <v>0</v>
      </c>
      <c r="H164" s="145">
        <f>'полномочия 2021'!D8</f>
        <v>0</v>
      </c>
    </row>
    <row r="165" spans="1:8" x14ac:dyDescent="0.2">
      <c r="A165" s="87" t="s">
        <v>37</v>
      </c>
      <c r="B165" s="88">
        <v>650</v>
      </c>
      <c r="C165" s="89">
        <v>5</v>
      </c>
      <c r="D165" s="89">
        <v>0</v>
      </c>
      <c r="E165" s="90" t="s">
        <v>117</v>
      </c>
      <c r="F165" s="91" t="s">
        <v>117</v>
      </c>
      <c r="G165" s="172">
        <f>G166+G174+G189</f>
        <v>879</v>
      </c>
      <c r="H165" s="172">
        <f>H166+H174+H189</f>
        <v>1523.5</v>
      </c>
    </row>
    <row r="166" spans="1:8" x14ac:dyDescent="0.2">
      <c r="A166" s="82" t="s">
        <v>114</v>
      </c>
      <c r="B166" s="171">
        <v>650</v>
      </c>
      <c r="C166" s="93">
        <v>5</v>
      </c>
      <c r="D166" s="93">
        <v>1</v>
      </c>
      <c r="E166" s="70" t="s">
        <v>117</v>
      </c>
      <c r="F166" s="94" t="s">
        <v>117</v>
      </c>
      <c r="G166" s="69">
        <f t="shared" ref="G166:H172" si="19">G167</f>
        <v>250.6</v>
      </c>
      <c r="H166" s="69">
        <f t="shared" si="19"/>
        <v>261.39999999999998</v>
      </c>
    </row>
    <row r="167" spans="1:8" ht="33.75" x14ac:dyDescent="0.2">
      <c r="A167" s="148" t="s">
        <v>467</v>
      </c>
      <c r="B167" s="141">
        <v>650</v>
      </c>
      <c r="C167" s="142">
        <v>5</v>
      </c>
      <c r="D167" s="142">
        <v>1</v>
      </c>
      <c r="E167" s="143" t="s">
        <v>285</v>
      </c>
      <c r="F167" s="144" t="s">
        <v>117</v>
      </c>
      <c r="G167" s="145">
        <f t="shared" si="19"/>
        <v>250.6</v>
      </c>
      <c r="H167" s="145">
        <f t="shared" si="19"/>
        <v>261.39999999999998</v>
      </c>
    </row>
    <row r="168" spans="1:8" ht="22.5" x14ac:dyDescent="0.2">
      <c r="A168" s="148" t="s">
        <v>286</v>
      </c>
      <c r="B168" s="141">
        <v>650</v>
      </c>
      <c r="C168" s="142">
        <v>5</v>
      </c>
      <c r="D168" s="142">
        <v>1</v>
      </c>
      <c r="E168" s="143" t="s">
        <v>287</v>
      </c>
      <c r="F168" s="144" t="s">
        <v>117</v>
      </c>
      <c r="G168" s="145">
        <f t="shared" si="19"/>
        <v>250.6</v>
      </c>
      <c r="H168" s="145">
        <f t="shared" si="19"/>
        <v>261.39999999999998</v>
      </c>
    </row>
    <row r="169" spans="1:8" ht="22.5" x14ac:dyDescent="0.2">
      <c r="A169" s="148" t="s">
        <v>167</v>
      </c>
      <c r="B169" s="141">
        <v>650</v>
      </c>
      <c r="C169" s="142">
        <v>5</v>
      </c>
      <c r="D169" s="142">
        <v>1</v>
      </c>
      <c r="E169" s="143" t="s">
        <v>288</v>
      </c>
      <c r="F169" s="144"/>
      <c r="G169" s="145">
        <f t="shared" si="19"/>
        <v>250.6</v>
      </c>
      <c r="H169" s="145">
        <f t="shared" si="19"/>
        <v>261.39999999999998</v>
      </c>
    </row>
    <row r="170" spans="1:8" ht="22.5" x14ac:dyDescent="0.2">
      <c r="A170" s="148" t="s">
        <v>162</v>
      </c>
      <c r="B170" s="141">
        <v>650</v>
      </c>
      <c r="C170" s="142">
        <v>5</v>
      </c>
      <c r="D170" s="142">
        <v>1</v>
      </c>
      <c r="E170" s="143" t="s">
        <v>311</v>
      </c>
      <c r="F170" s="144"/>
      <c r="G170" s="145">
        <f t="shared" si="19"/>
        <v>250.6</v>
      </c>
      <c r="H170" s="145">
        <f t="shared" si="19"/>
        <v>261.39999999999998</v>
      </c>
    </row>
    <row r="171" spans="1:8" ht="22.5" x14ac:dyDescent="0.2">
      <c r="A171" s="140" t="s">
        <v>193</v>
      </c>
      <c r="B171" s="141">
        <v>650</v>
      </c>
      <c r="C171" s="142">
        <v>5</v>
      </c>
      <c r="D171" s="142">
        <v>1</v>
      </c>
      <c r="E171" s="143" t="s">
        <v>311</v>
      </c>
      <c r="F171" s="144" t="s">
        <v>118</v>
      </c>
      <c r="G171" s="145">
        <f t="shared" si="19"/>
        <v>250.6</v>
      </c>
      <c r="H171" s="145">
        <f t="shared" si="19"/>
        <v>261.39999999999998</v>
      </c>
    </row>
    <row r="172" spans="1:8" ht="22.5" x14ac:dyDescent="0.2">
      <c r="A172" s="140" t="s">
        <v>119</v>
      </c>
      <c r="B172" s="141">
        <v>650</v>
      </c>
      <c r="C172" s="142">
        <v>5</v>
      </c>
      <c r="D172" s="142">
        <v>1</v>
      </c>
      <c r="E172" s="143" t="s">
        <v>311</v>
      </c>
      <c r="F172" s="144" t="s">
        <v>120</v>
      </c>
      <c r="G172" s="145">
        <f t="shared" si="19"/>
        <v>250.6</v>
      </c>
      <c r="H172" s="145">
        <f t="shared" si="19"/>
        <v>261.39999999999998</v>
      </c>
    </row>
    <row r="173" spans="1:8" ht="22.5" x14ac:dyDescent="0.2">
      <c r="A173" s="140" t="s">
        <v>110</v>
      </c>
      <c r="B173" s="141">
        <v>650</v>
      </c>
      <c r="C173" s="142">
        <v>5</v>
      </c>
      <c r="D173" s="142">
        <v>1</v>
      </c>
      <c r="E173" s="143" t="s">
        <v>311</v>
      </c>
      <c r="F173" s="144">
        <v>244</v>
      </c>
      <c r="G173" s="149">
        <v>250.6</v>
      </c>
      <c r="H173" s="149">
        <v>261.39999999999998</v>
      </c>
    </row>
    <row r="174" spans="1:8" x14ac:dyDescent="0.2">
      <c r="A174" s="82" t="s">
        <v>94</v>
      </c>
      <c r="B174" s="171">
        <v>650</v>
      </c>
      <c r="C174" s="93">
        <v>5</v>
      </c>
      <c r="D174" s="93">
        <v>2</v>
      </c>
      <c r="E174" s="70" t="s">
        <v>117</v>
      </c>
      <c r="F174" s="94" t="s">
        <v>117</v>
      </c>
      <c r="G174" s="69">
        <f t="shared" ref="G174:H176" si="20">G175</f>
        <v>0</v>
      </c>
      <c r="H174" s="69">
        <f t="shared" si="20"/>
        <v>0</v>
      </c>
    </row>
    <row r="175" spans="1:8" ht="33.75" x14ac:dyDescent="0.2">
      <c r="A175" s="148" t="s">
        <v>467</v>
      </c>
      <c r="B175" s="141">
        <v>650</v>
      </c>
      <c r="C175" s="142">
        <v>5</v>
      </c>
      <c r="D175" s="142">
        <v>2</v>
      </c>
      <c r="E175" s="143" t="s">
        <v>285</v>
      </c>
      <c r="F175" s="144" t="s">
        <v>117</v>
      </c>
      <c r="G175" s="145">
        <f t="shared" si="20"/>
        <v>0</v>
      </c>
      <c r="H175" s="145">
        <f t="shared" si="20"/>
        <v>0</v>
      </c>
    </row>
    <row r="176" spans="1:8" ht="22.5" x14ac:dyDescent="0.2">
      <c r="A176" s="148" t="s">
        <v>131</v>
      </c>
      <c r="B176" s="141">
        <v>650</v>
      </c>
      <c r="C176" s="142">
        <v>5</v>
      </c>
      <c r="D176" s="142">
        <v>2</v>
      </c>
      <c r="E176" s="143" t="s">
        <v>289</v>
      </c>
      <c r="F176" s="144" t="s">
        <v>117</v>
      </c>
      <c r="G176" s="145">
        <f t="shared" si="20"/>
        <v>0</v>
      </c>
      <c r="H176" s="145">
        <f t="shared" si="20"/>
        <v>0</v>
      </c>
    </row>
    <row r="177" spans="1:8" ht="22.5" x14ac:dyDescent="0.2">
      <c r="A177" s="148" t="s">
        <v>291</v>
      </c>
      <c r="B177" s="141">
        <v>650</v>
      </c>
      <c r="C177" s="142">
        <v>5</v>
      </c>
      <c r="D177" s="142">
        <v>2</v>
      </c>
      <c r="E177" s="143" t="s">
        <v>290</v>
      </c>
      <c r="F177" s="144" t="s">
        <v>117</v>
      </c>
      <c r="G177" s="145">
        <f>G178+G182+G185</f>
        <v>0</v>
      </c>
      <c r="H177" s="145">
        <f>H178+H182+H185</f>
        <v>0</v>
      </c>
    </row>
    <row r="178" spans="1:8" ht="56.25" x14ac:dyDescent="0.2">
      <c r="A178" s="148" t="s">
        <v>292</v>
      </c>
      <c r="B178" s="141">
        <v>650</v>
      </c>
      <c r="C178" s="142">
        <v>5</v>
      </c>
      <c r="D178" s="142">
        <v>2</v>
      </c>
      <c r="E178" s="143" t="s">
        <v>327</v>
      </c>
      <c r="F178" s="144"/>
      <c r="G178" s="149">
        <f t="shared" ref="G178:H180" si="21">G179</f>
        <v>0</v>
      </c>
      <c r="H178" s="149">
        <f t="shared" si="21"/>
        <v>0</v>
      </c>
    </row>
    <row r="179" spans="1:8" ht="22.5" x14ac:dyDescent="0.2">
      <c r="A179" s="140" t="s">
        <v>193</v>
      </c>
      <c r="B179" s="141">
        <v>650</v>
      </c>
      <c r="C179" s="142">
        <v>5</v>
      </c>
      <c r="D179" s="142">
        <v>2</v>
      </c>
      <c r="E179" s="143" t="s">
        <v>327</v>
      </c>
      <c r="F179" s="144" t="s">
        <v>118</v>
      </c>
      <c r="G179" s="149">
        <f t="shared" si="21"/>
        <v>0</v>
      </c>
      <c r="H179" s="149">
        <f t="shared" si="21"/>
        <v>0</v>
      </c>
    </row>
    <row r="180" spans="1:8" ht="22.5" x14ac:dyDescent="0.2">
      <c r="A180" s="140" t="s">
        <v>119</v>
      </c>
      <c r="B180" s="141">
        <v>650</v>
      </c>
      <c r="C180" s="142">
        <v>5</v>
      </c>
      <c r="D180" s="142">
        <v>2</v>
      </c>
      <c r="E180" s="143" t="s">
        <v>327</v>
      </c>
      <c r="F180" s="144" t="s">
        <v>120</v>
      </c>
      <c r="G180" s="149">
        <f t="shared" si="21"/>
        <v>0</v>
      </c>
      <c r="H180" s="149">
        <f t="shared" si="21"/>
        <v>0</v>
      </c>
    </row>
    <row r="181" spans="1:8" ht="22.5" x14ac:dyDescent="0.2">
      <c r="A181" s="140" t="s">
        <v>115</v>
      </c>
      <c r="B181" s="141">
        <v>650</v>
      </c>
      <c r="C181" s="142">
        <v>5</v>
      </c>
      <c r="D181" s="142">
        <v>2</v>
      </c>
      <c r="E181" s="143" t="s">
        <v>327</v>
      </c>
      <c r="F181" s="144">
        <v>243</v>
      </c>
      <c r="G181" s="149">
        <v>0</v>
      </c>
      <c r="H181" s="149">
        <v>0</v>
      </c>
    </row>
    <row r="182" spans="1:8" ht="22.5" x14ac:dyDescent="0.2">
      <c r="A182" s="140" t="s">
        <v>193</v>
      </c>
      <c r="B182" s="141">
        <v>650</v>
      </c>
      <c r="C182" s="142">
        <v>5</v>
      </c>
      <c r="D182" s="142">
        <v>2</v>
      </c>
      <c r="E182" s="143" t="s">
        <v>360</v>
      </c>
      <c r="F182" s="144">
        <v>200</v>
      </c>
      <c r="G182" s="149">
        <f>G183</f>
        <v>0</v>
      </c>
      <c r="H182" s="149">
        <f>H183</f>
        <v>0</v>
      </c>
    </row>
    <row r="183" spans="1:8" ht="22.5" x14ac:dyDescent="0.2">
      <c r="A183" s="140" t="s">
        <v>119</v>
      </c>
      <c r="B183" s="141">
        <v>650</v>
      </c>
      <c r="C183" s="142">
        <v>5</v>
      </c>
      <c r="D183" s="142">
        <v>2</v>
      </c>
      <c r="E183" s="143" t="s">
        <v>360</v>
      </c>
      <c r="F183" s="144">
        <v>240</v>
      </c>
      <c r="G183" s="149">
        <f>G184</f>
        <v>0</v>
      </c>
      <c r="H183" s="149">
        <f>H184</f>
        <v>0</v>
      </c>
    </row>
    <row r="184" spans="1:8" ht="22.5" x14ac:dyDescent="0.2">
      <c r="A184" s="140" t="s">
        <v>115</v>
      </c>
      <c r="B184" s="141">
        <v>650</v>
      </c>
      <c r="C184" s="142">
        <v>5</v>
      </c>
      <c r="D184" s="142">
        <v>2</v>
      </c>
      <c r="E184" s="143" t="s">
        <v>360</v>
      </c>
      <c r="F184" s="144">
        <v>243</v>
      </c>
      <c r="G184" s="149">
        <v>0</v>
      </c>
      <c r="H184" s="149">
        <v>0</v>
      </c>
    </row>
    <row r="185" spans="1:8" ht="56.25" x14ac:dyDescent="0.2">
      <c r="A185" s="140" t="s">
        <v>293</v>
      </c>
      <c r="B185" s="141">
        <v>650</v>
      </c>
      <c r="C185" s="142">
        <v>5</v>
      </c>
      <c r="D185" s="142">
        <v>2</v>
      </c>
      <c r="E185" s="143" t="s">
        <v>328</v>
      </c>
      <c r="F185" s="144"/>
      <c r="G185" s="149">
        <f t="shared" ref="G185:H187" si="22">G186</f>
        <v>0</v>
      </c>
      <c r="H185" s="149">
        <f t="shared" si="22"/>
        <v>0</v>
      </c>
    </row>
    <row r="186" spans="1:8" ht="22.5" x14ac:dyDescent="0.2">
      <c r="A186" s="140" t="s">
        <v>193</v>
      </c>
      <c r="B186" s="141">
        <v>650</v>
      </c>
      <c r="C186" s="142">
        <v>5</v>
      </c>
      <c r="D186" s="142">
        <v>2</v>
      </c>
      <c r="E186" s="143" t="s">
        <v>328</v>
      </c>
      <c r="F186" s="144">
        <v>200</v>
      </c>
      <c r="G186" s="149">
        <f t="shared" si="22"/>
        <v>0</v>
      </c>
      <c r="H186" s="149">
        <f t="shared" si="22"/>
        <v>0</v>
      </c>
    </row>
    <row r="187" spans="1:8" ht="22.5" x14ac:dyDescent="0.2">
      <c r="A187" s="140" t="s">
        <v>119</v>
      </c>
      <c r="B187" s="141">
        <v>650</v>
      </c>
      <c r="C187" s="142">
        <v>5</v>
      </c>
      <c r="D187" s="142">
        <v>2</v>
      </c>
      <c r="E187" s="143" t="s">
        <v>328</v>
      </c>
      <c r="F187" s="144">
        <v>240</v>
      </c>
      <c r="G187" s="149">
        <f t="shared" si="22"/>
        <v>0</v>
      </c>
      <c r="H187" s="149">
        <f t="shared" si="22"/>
        <v>0</v>
      </c>
    </row>
    <row r="188" spans="1:8" ht="22.5" x14ac:dyDescent="0.2">
      <c r="A188" s="140" t="s">
        <v>115</v>
      </c>
      <c r="B188" s="141">
        <v>650</v>
      </c>
      <c r="C188" s="142">
        <v>5</v>
      </c>
      <c r="D188" s="142">
        <v>2</v>
      </c>
      <c r="E188" s="143" t="s">
        <v>328</v>
      </c>
      <c r="F188" s="144">
        <v>243</v>
      </c>
      <c r="G188" s="149">
        <v>0</v>
      </c>
      <c r="H188" s="149">
        <v>0</v>
      </c>
    </row>
    <row r="189" spans="1:8" x14ac:dyDescent="0.2">
      <c r="A189" s="82" t="s">
        <v>38</v>
      </c>
      <c r="B189" s="171">
        <v>650</v>
      </c>
      <c r="C189" s="93">
        <v>5</v>
      </c>
      <c r="D189" s="93">
        <v>3</v>
      </c>
      <c r="E189" s="70" t="s">
        <v>117</v>
      </c>
      <c r="F189" s="94" t="s">
        <v>117</v>
      </c>
      <c r="G189" s="69">
        <f>G190+G205</f>
        <v>628.4</v>
      </c>
      <c r="H189" s="69">
        <f>H190+H205</f>
        <v>1262.0999999999999</v>
      </c>
    </row>
    <row r="190" spans="1:8" ht="22.5" x14ac:dyDescent="0.2">
      <c r="A190" s="148" t="s">
        <v>468</v>
      </c>
      <c r="B190" s="141">
        <v>650</v>
      </c>
      <c r="C190" s="142">
        <v>5</v>
      </c>
      <c r="D190" s="142">
        <v>3</v>
      </c>
      <c r="E190" s="143" t="s">
        <v>294</v>
      </c>
      <c r="F190" s="144" t="s">
        <v>117</v>
      </c>
      <c r="G190" s="145">
        <f>G195+G191+G200</f>
        <v>441.4</v>
      </c>
      <c r="H190" s="145">
        <f>H195+H191+H200</f>
        <v>453.9</v>
      </c>
    </row>
    <row r="191" spans="1:8" ht="22.5" x14ac:dyDescent="0.2">
      <c r="A191" s="148" t="s">
        <v>497</v>
      </c>
      <c r="B191" s="141">
        <v>650</v>
      </c>
      <c r="C191" s="142">
        <v>5</v>
      </c>
      <c r="D191" s="142">
        <v>3</v>
      </c>
      <c r="E191" s="143" t="s">
        <v>496</v>
      </c>
      <c r="F191" s="144"/>
      <c r="G191" s="145">
        <f t="shared" ref="G191:H193" si="23">G192</f>
        <v>27.4</v>
      </c>
      <c r="H191" s="145">
        <f t="shared" si="23"/>
        <v>27.4</v>
      </c>
    </row>
    <row r="192" spans="1:8" ht="22.5" x14ac:dyDescent="0.2">
      <c r="A192" s="140" t="s">
        <v>193</v>
      </c>
      <c r="B192" s="141">
        <v>650</v>
      </c>
      <c r="C192" s="142">
        <v>5</v>
      </c>
      <c r="D192" s="142">
        <v>3</v>
      </c>
      <c r="E192" s="143" t="s">
        <v>495</v>
      </c>
      <c r="F192" s="144">
        <v>200</v>
      </c>
      <c r="G192" s="145">
        <f t="shared" si="23"/>
        <v>27.4</v>
      </c>
      <c r="H192" s="145">
        <f t="shared" si="23"/>
        <v>27.4</v>
      </c>
    </row>
    <row r="193" spans="1:8" ht="22.5" x14ac:dyDescent="0.2">
      <c r="A193" s="140" t="s">
        <v>119</v>
      </c>
      <c r="B193" s="141">
        <v>650</v>
      </c>
      <c r="C193" s="142">
        <v>5</v>
      </c>
      <c r="D193" s="142">
        <v>3</v>
      </c>
      <c r="E193" s="143" t="s">
        <v>495</v>
      </c>
      <c r="F193" s="144">
        <v>240</v>
      </c>
      <c r="G193" s="145">
        <f t="shared" si="23"/>
        <v>27.4</v>
      </c>
      <c r="H193" s="145">
        <f t="shared" si="23"/>
        <v>27.4</v>
      </c>
    </row>
    <row r="194" spans="1:8" ht="22.5" x14ac:dyDescent="0.2">
      <c r="A194" s="140" t="s">
        <v>110</v>
      </c>
      <c r="B194" s="141">
        <v>650</v>
      </c>
      <c r="C194" s="142">
        <v>5</v>
      </c>
      <c r="D194" s="142">
        <v>3</v>
      </c>
      <c r="E194" s="143" t="s">
        <v>495</v>
      </c>
      <c r="F194" s="144">
        <v>244</v>
      </c>
      <c r="G194" s="145">
        <v>27.4</v>
      </c>
      <c r="H194" s="145">
        <v>27.4</v>
      </c>
    </row>
    <row r="195" spans="1:8" ht="33.75" x14ac:dyDescent="0.2">
      <c r="A195" s="140" t="s">
        <v>197</v>
      </c>
      <c r="B195" s="141">
        <v>650</v>
      </c>
      <c r="C195" s="142">
        <v>5</v>
      </c>
      <c r="D195" s="142">
        <v>3</v>
      </c>
      <c r="E195" s="143" t="s">
        <v>295</v>
      </c>
      <c r="F195" s="144"/>
      <c r="G195" s="145">
        <f t="shared" ref="G195:H198" si="24">G196</f>
        <v>414</v>
      </c>
      <c r="H195" s="145">
        <f t="shared" si="24"/>
        <v>426.5</v>
      </c>
    </row>
    <row r="196" spans="1:8" ht="22.5" x14ac:dyDescent="0.2">
      <c r="A196" s="140" t="s">
        <v>162</v>
      </c>
      <c r="B196" s="141">
        <v>650</v>
      </c>
      <c r="C196" s="142">
        <v>5</v>
      </c>
      <c r="D196" s="142">
        <v>3</v>
      </c>
      <c r="E196" s="143" t="s">
        <v>512</v>
      </c>
      <c r="F196" s="144"/>
      <c r="G196" s="145">
        <f t="shared" si="24"/>
        <v>414</v>
      </c>
      <c r="H196" s="145">
        <f t="shared" si="24"/>
        <v>426.5</v>
      </c>
    </row>
    <row r="197" spans="1:8" ht="22.5" x14ac:dyDescent="0.2">
      <c r="A197" s="140" t="s">
        <v>193</v>
      </c>
      <c r="B197" s="141">
        <v>650</v>
      </c>
      <c r="C197" s="142">
        <v>5</v>
      </c>
      <c r="D197" s="142">
        <v>3</v>
      </c>
      <c r="E197" s="143" t="s">
        <v>512</v>
      </c>
      <c r="F197" s="144" t="s">
        <v>118</v>
      </c>
      <c r="G197" s="145">
        <f t="shared" si="24"/>
        <v>414</v>
      </c>
      <c r="H197" s="145">
        <f t="shared" si="24"/>
        <v>426.5</v>
      </c>
    </row>
    <row r="198" spans="1:8" ht="22.5" x14ac:dyDescent="0.2">
      <c r="A198" s="140" t="s">
        <v>119</v>
      </c>
      <c r="B198" s="141">
        <v>650</v>
      </c>
      <c r="C198" s="142">
        <v>5</v>
      </c>
      <c r="D198" s="142">
        <v>3</v>
      </c>
      <c r="E198" s="143" t="s">
        <v>512</v>
      </c>
      <c r="F198" s="144" t="s">
        <v>120</v>
      </c>
      <c r="G198" s="145">
        <f t="shared" si="24"/>
        <v>414</v>
      </c>
      <c r="H198" s="145">
        <f t="shared" si="24"/>
        <v>426.5</v>
      </c>
    </row>
    <row r="199" spans="1:8" ht="22.5" x14ac:dyDescent="0.2">
      <c r="A199" s="140" t="s">
        <v>110</v>
      </c>
      <c r="B199" s="141">
        <v>650</v>
      </c>
      <c r="C199" s="142">
        <v>5</v>
      </c>
      <c r="D199" s="142">
        <v>3</v>
      </c>
      <c r="E199" s="143" t="s">
        <v>512</v>
      </c>
      <c r="F199" s="144">
        <v>244</v>
      </c>
      <c r="G199" s="145">
        <v>414</v>
      </c>
      <c r="H199" s="145">
        <v>426.5</v>
      </c>
    </row>
    <row r="200" spans="1:8" ht="39.75" customHeight="1" x14ac:dyDescent="0.2">
      <c r="A200" s="140" t="s">
        <v>513</v>
      </c>
      <c r="B200" s="141">
        <v>650</v>
      </c>
      <c r="C200" s="142">
        <v>5</v>
      </c>
      <c r="D200" s="142">
        <v>3</v>
      </c>
      <c r="E200" s="143" t="s">
        <v>510</v>
      </c>
      <c r="F200" s="144"/>
      <c r="G200" s="145">
        <f t="shared" ref="G200:H203" si="25">G201</f>
        <v>0</v>
      </c>
      <c r="H200" s="145">
        <f t="shared" si="25"/>
        <v>0</v>
      </c>
    </row>
    <row r="201" spans="1:8" ht="22.5" x14ac:dyDescent="0.2">
      <c r="A201" s="140" t="s">
        <v>162</v>
      </c>
      <c r="B201" s="141">
        <v>650</v>
      </c>
      <c r="C201" s="142">
        <v>5</v>
      </c>
      <c r="D201" s="142">
        <v>3</v>
      </c>
      <c r="E201" s="143" t="s">
        <v>515</v>
      </c>
      <c r="F201" s="144"/>
      <c r="G201" s="145">
        <f t="shared" si="25"/>
        <v>0</v>
      </c>
      <c r="H201" s="145">
        <f t="shared" si="25"/>
        <v>0</v>
      </c>
    </row>
    <row r="202" spans="1:8" ht="22.5" x14ac:dyDescent="0.2">
      <c r="A202" s="140" t="s">
        <v>193</v>
      </c>
      <c r="B202" s="141">
        <v>650</v>
      </c>
      <c r="C202" s="142">
        <v>5</v>
      </c>
      <c r="D202" s="142">
        <v>3</v>
      </c>
      <c r="E202" s="143" t="s">
        <v>515</v>
      </c>
      <c r="F202" s="144" t="s">
        <v>118</v>
      </c>
      <c r="G202" s="145">
        <f t="shared" si="25"/>
        <v>0</v>
      </c>
      <c r="H202" s="145">
        <f t="shared" si="25"/>
        <v>0</v>
      </c>
    </row>
    <row r="203" spans="1:8" ht="22.5" x14ac:dyDescent="0.2">
      <c r="A203" s="140" t="s">
        <v>119</v>
      </c>
      <c r="B203" s="141">
        <v>650</v>
      </c>
      <c r="C203" s="142">
        <v>5</v>
      </c>
      <c r="D203" s="142">
        <v>3</v>
      </c>
      <c r="E203" s="143" t="s">
        <v>515</v>
      </c>
      <c r="F203" s="144" t="s">
        <v>120</v>
      </c>
      <c r="G203" s="145">
        <f t="shared" si="25"/>
        <v>0</v>
      </c>
      <c r="H203" s="145">
        <f t="shared" si="25"/>
        <v>0</v>
      </c>
    </row>
    <row r="204" spans="1:8" ht="22.5" x14ac:dyDescent="0.2">
      <c r="A204" s="140" t="s">
        <v>110</v>
      </c>
      <c r="B204" s="141">
        <v>650</v>
      </c>
      <c r="C204" s="142">
        <v>5</v>
      </c>
      <c r="D204" s="142">
        <v>3</v>
      </c>
      <c r="E204" s="143" t="s">
        <v>515</v>
      </c>
      <c r="F204" s="144">
        <v>244</v>
      </c>
      <c r="G204" s="145">
        <v>0</v>
      </c>
      <c r="H204" s="145">
        <v>0</v>
      </c>
    </row>
    <row r="205" spans="1:8" ht="22.5" x14ac:dyDescent="0.2">
      <c r="A205" s="140" t="s">
        <v>501</v>
      </c>
      <c r="B205" s="141">
        <v>650</v>
      </c>
      <c r="C205" s="142">
        <v>5</v>
      </c>
      <c r="D205" s="142">
        <v>3</v>
      </c>
      <c r="E205" s="143" t="s">
        <v>502</v>
      </c>
      <c r="F205" s="144"/>
      <c r="G205" s="190">
        <f>G206</f>
        <v>187</v>
      </c>
      <c r="H205" s="190">
        <f>H206</f>
        <v>808.2</v>
      </c>
    </row>
    <row r="206" spans="1:8" x14ac:dyDescent="0.2">
      <c r="A206" s="140" t="s">
        <v>509</v>
      </c>
      <c r="B206" s="141">
        <v>650</v>
      </c>
      <c r="C206" s="142">
        <v>5</v>
      </c>
      <c r="D206" s="142">
        <v>3</v>
      </c>
      <c r="E206" s="143" t="s">
        <v>508</v>
      </c>
      <c r="F206" s="144"/>
      <c r="G206" s="190">
        <f>G207</f>
        <v>187</v>
      </c>
      <c r="H206" s="190">
        <f>H207</f>
        <v>808.2</v>
      </c>
    </row>
    <row r="207" spans="1:8" ht="33.75" x14ac:dyDescent="0.2">
      <c r="A207" s="140" t="s">
        <v>503</v>
      </c>
      <c r="B207" s="141">
        <v>650</v>
      </c>
      <c r="C207" s="142">
        <v>5</v>
      </c>
      <c r="D207" s="142">
        <v>3</v>
      </c>
      <c r="E207" s="143" t="s">
        <v>504</v>
      </c>
      <c r="F207" s="144"/>
      <c r="G207" s="190">
        <f>G208+G213</f>
        <v>187</v>
      </c>
      <c r="H207" s="190">
        <f>H208+H213</f>
        <v>808.2</v>
      </c>
    </row>
    <row r="208" spans="1:8" ht="22.5" x14ac:dyDescent="0.2">
      <c r="A208" s="140" t="s">
        <v>498</v>
      </c>
      <c r="B208" s="141">
        <v>650</v>
      </c>
      <c r="C208" s="142">
        <v>5</v>
      </c>
      <c r="D208" s="142">
        <v>3</v>
      </c>
      <c r="E208" s="143" t="s">
        <v>505</v>
      </c>
      <c r="F208" s="144"/>
      <c r="G208" s="190">
        <f>G209</f>
        <v>50</v>
      </c>
      <c r="H208" s="190">
        <f>H209</f>
        <v>216.1</v>
      </c>
    </row>
    <row r="209" spans="1:8" ht="45" x14ac:dyDescent="0.2">
      <c r="A209" s="140" t="s">
        <v>121</v>
      </c>
      <c r="B209" s="141">
        <v>650</v>
      </c>
      <c r="C209" s="142">
        <v>5</v>
      </c>
      <c r="D209" s="142">
        <v>3</v>
      </c>
      <c r="E209" s="143" t="s">
        <v>505</v>
      </c>
      <c r="F209" s="144">
        <v>100</v>
      </c>
      <c r="G209" s="190">
        <f>G210</f>
        <v>50</v>
      </c>
      <c r="H209" s="190">
        <f>H210</f>
        <v>216.1</v>
      </c>
    </row>
    <row r="210" spans="1:8" x14ac:dyDescent="0.2">
      <c r="A210" s="140" t="s">
        <v>123</v>
      </c>
      <c r="B210" s="141">
        <v>650</v>
      </c>
      <c r="C210" s="142">
        <v>5</v>
      </c>
      <c r="D210" s="142">
        <v>3</v>
      </c>
      <c r="E210" s="143" t="s">
        <v>505</v>
      </c>
      <c r="F210" s="144">
        <v>110</v>
      </c>
      <c r="G210" s="190">
        <f>G211+G212</f>
        <v>50</v>
      </c>
      <c r="H210" s="190">
        <v>216.1</v>
      </c>
    </row>
    <row r="211" spans="1:8" x14ac:dyDescent="0.2">
      <c r="A211" s="140" t="s">
        <v>173</v>
      </c>
      <c r="B211" s="141">
        <v>650</v>
      </c>
      <c r="C211" s="142">
        <v>5</v>
      </c>
      <c r="D211" s="142">
        <v>3</v>
      </c>
      <c r="E211" s="143" t="s">
        <v>505</v>
      </c>
      <c r="F211" s="144">
        <v>111</v>
      </c>
      <c r="G211" s="190">
        <v>38.4</v>
      </c>
      <c r="H211" s="190">
        <v>50.1</v>
      </c>
    </row>
    <row r="212" spans="1:8" ht="33.75" x14ac:dyDescent="0.2">
      <c r="A212" s="140" t="s">
        <v>174</v>
      </c>
      <c r="B212" s="141">
        <v>650</v>
      </c>
      <c r="C212" s="142">
        <v>5</v>
      </c>
      <c r="D212" s="142">
        <v>3</v>
      </c>
      <c r="E212" s="143" t="s">
        <v>505</v>
      </c>
      <c r="F212" s="144">
        <v>119</v>
      </c>
      <c r="G212" s="190">
        <v>11.6</v>
      </c>
      <c r="H212" s="190">
        <v>11.6</v>
      </c>
    </row>
    <row r="213" spans="1:8" ht="22.5" x14ac:dyDescent="0.2">
      <c r="A213" s="140" t="s">
        <v>506</v>
      </c>
      <c r="B213" s="141">
        <v>650</v>
      </c>
      <c r="C213" s="142">
        <v>5</v>
      </c>
      <c r="D213" s="142">
        <v>3</v>
      </c>
      <c r="E213" s="143" t="s">
        <v>507</v>
      </c>
      <c r="F213" s="144"/>
      <c r="G213" s="190">
        <f>G214</f>
        <v>137</v>
      </c>
      <c r="H213" s="190">
        <f>H214</f>
        <v>592.1</v>
      </c>
    </row>
    <row r="214" spans="1:8" ht="45" x14ac:dyDescent="0.2">
      <c r="A214" s="140" t="s">
        <v>121</v>
      </c>
      <c r="B214" s="141">
        <v>650</v>
      </c>
      <c r="C214" s="142">
        <v>5</v>
      </c>
      <c r="D214" s="142">
        <v>3</v>
      </c>
      <c r="E214" s="143" t="s">
        <v>507</v>
      </c>
      <c r="F214" s="144">
        <v>100</v>
      </c>
      <c r="G214" s="190">
        <f>G215</f>
        <v>137</v>
      </c>
      <c r="H214" s="190">
        <f>H215</f>
        <v>592.1</v>
      </c>
    </row>
    <row r="215" spans="1:8" x14ac:dyDescent="0.2">
      <c r="A215" s="140" t="s">
        <v>123</v>
      </c>
      <c r="B215" s="141">
        <v>650</v>
      </c>
      <c r="C215" s="142">
        <v>5</v>
      </c>
      <c r="D215" s="142">
        <v>3</v>
      </c>
      <c r="E215" s="143" t="s">
        <v>507</v>
      </c>
      <c r="F215" s="144">
        <v>110</v>
      </c>
      <c r="G215" s="190">
        <f>G216+G217</f>
        <v>137</v>
      </c>
      <c r="H215" s="190">
        <f>H216+H217</f>
        <v>592.1</v>
      </c>
    </row>
    <row r="216" spans="1:8" x14ac:dyDescent="0.2">
      <c r="A216" s="140" t="s">
        <v>173</v>
      </c>
      <c r="B216" s="141">
        <v>650</v>
      </c>
      <c r="C216" s="142">
        <v>5</v>
      </c>
      <c r="D216" s="142">
        <v>3</v>
      </c>
      <c r="E216" s="143" t="s">
        <v>507</v>
      </c>
      <c r="F216" s="144">
        <v>111</v>
      </c>
      <c r="G216" s="190">
        <v>105.2</v>
      </c>
      <c r="H216" s="190">
        <v>454.7</v>
      </c>
    </row>
    <row r="217" spans="1:8" ht="33.75" x14ac:dyDescent="0.2">
      <c r="A217" s="140" t="s">
        <v>174</v>
      </c>
      <c r="B217" s="141">
        <v>650</v>
      </c>
      <c r="C217" s="142">
        <v>5</v>
      </c>
      <c r="D217" s="142">
        <v>3</v>
      </c>
      <c r="E217" s="143" t="s">
        <v>507</v>
      </c>
      <c r="F217" s="144">
        <v>119</v>
      </c>
      <c r="G217" s="190">
        <v>31.8</v>
      </c>
      <c r="H217" s="190">
        <v>137.4</v>
      </c>
    </row>
    <row r="218" spans="1:8" x14ac:dyDescent="0.2">
      <c r="A218" s="198" t="s">
        <v>361</v>
      </c>
      <c r="B218" s="88">
        <v>650</v>
      </c>
      <c r="C218" s="89">
        <v>6</v>
      </c>
      <c r="D218" s="89"/>
      <c r="E218" s="90"/>
      <c r="F218" s="91"/>
      <c r="G218" s="92">
        <f t="shared" ref="G218:H224" si="26">G219</f>
        <v>1.504</v>
      </c>
      <c r="H218" s="92">
        <f t="shared" si="26"/>
        <v>1.504</v>
      </c>
    </row>
    <row r="219" spans="1:8" x14ac:dyDescent="0.2">
      <c r="A219" s="174" t="s">
        <v>362</v>
      </c>
      <c r="B219" s="171">
        <v>650</v>
      </c>
      <c r="C219" s="93">
        <v>6</v>
      </c>
      <c r="D219" s="93">
        <v>5</v>
      </c>
      <c r="E219" s="70"/>
      <c r="F219" s="94"/>
      <c r="G219" s="69">
        <f t="shared" ref="G219:H222" si="27">G220</f>
        <v>1.504</v>
      </c>
      <c r="H219" s="69">
        <f t="shared" si="27"/>
        <v>1.504</v>
      </c>
    </row>
    <row r="220" spans="1:8" ht="22.5" x14ac:dyDescent="0.2">
      <c r="A220" s="147" t="s">
        <v>469</v>
      </c>
      <c r="B220" s="141">
        <v>650</v>
      </c>
      <c r="C220" s="142">
        <v>6</v>
      </c>
      <c r="D220" s="142">
        <v>5</v>
      </c>
      <c r="E220" s="143" t="s">
        <v>354</v>
      </c>
      <c r="F220" s="144"/>
      <c r="G220" s="145">
        <f t="shared" si="27"/>
        <v>1.504</v>
      </c>
      <c r="H220" s="145">
        <f t="shared" si="27"/>
        <v>1.504</v>
      </c>
    </row>
    <row r="221" spans="1:8" ht="22.5" x14ac:dyDescent="0.2">
      <c r="A221" s="147" t="s">
        <v>400</v>
      </c>
      <c r="B221" s="141" t="s">
        <v>396</v>
      </c>
      <c r="C221" s="142">
        <v>6</v>
      </c>
      <c r="D221" s="142">
        <v>5</v>
      </c>
      <c r="E221" s="143" t="s">
        <v>401</v>
      </c>
      <c r="F221" s="144"/>
      <c r="G221" s="145">
        <f t="shared" si="27"/>
        <v>1.504</v>
      </c>
      <c r="H221" s="145">
        <f t="shared" si="27"/>
        <v>1.504</v>
      </c>
    </row>
    <row r="222" spans="1:8" ht="45" x14ac:dyDescent="0.2">
      <c r="A222" s="147" t="s">
        <v>399</v>
      </c>
      <c r="B222" s="141">
        <v>650</v>
      </c>
      <c r="C222" s="142">
        <v>6</v>
      </c>
      <c r="D222" s="142">
        <v>5</v>
      </c>
      <c r="E222" s="143" t="s">
        <v>356</v>
      </c>
      <c r="F222" s="144"/>
      <c r="G222" s="145">
        <f t="shared" si="27"/>
        <v>1.504</v>
      </c>
      <c r="H222" s="145">
        <f t="shared" si="27"/>
        <v>1.504</v>
      </c>
    </row>
    <row r="223" spans="1:8" ht="22.5" x14ac:dyDescent="0.2">
      <c r="A223" s="140" t="s">
        <v>193</v>
      </c>
      <c r="B223" s="141">
        <v>650</v>
      </c>
      <c r="C223" s="142">
        <v>6</v>
      </c>
      <c r="D223" s="142">
        <v>5</v>
      </c>
      <c r="E223" s="143" t="s">
        <v>356</v>
      </c>
      <c r="F223" s="144">
        <v>200</v>
      </c>
      <c r="G223" s="145">
        <f t="shared" si="26"/>
        <v>1.504</v>
      </c>
      <c r="H223" s="145">
        <f t="shared" si="26"/>
        <v>1.504</v>
      </c>
    </row>
    <row r="224" spans="1:8" ht="22.5" x14ac:dyDescent="0.2">
      <c r="A224" s="140" t="s">
        <v>119</v>
      </c>
      <c r="B224" s="141">
        <v>650</v>
      </c>
      <c r="C224" s="142">
        <v>6</v>
      </c>
      <c r="D224" s="142">
        <v>5</v>
      </c>
      <c r="E224" s="143" t="s">
        <v>356</v>
      </c>
      <c r="F224" s="144">
        <v>240</v>
      </c>
      <c r="G224" s="145">
        <f t="shared" si="26"/>
        <v>1.504</v>
      </c>
      <c r="H224" s="145">
        <f t="shared" si="26"/>
        <v>1.504</v>
      </c>
    </row>
    <row r="225" spans="1:8" ht="22.5" x14ac:dyDescent="0.2">
      <c r="A225" s="140" t="s">
        <v>110</v>
      </c>
      <c r="B225" s="141">
        <v>650</v>
      </c>
      <c r="C225" s="142">
        <v>6</v>
      </c>
      <c r="D225" s="142">
        <v>5</v>
      </c>
      <c r="E225" s="143" t="s">
        <v>356</v>
      </c>
      <c r="F225" s="144">
        <v>244</v>
      </c>
      <c r="G225" s="145">
        <f>'иные мт 22(23)'!B15</f>
        <v>1.504</v>
      </c>
      <c r="H225" s="145">
        <f>'иные мт 22(23)'!C15</f>
        <v>1.504</v>
      </c>
    </row>
    <row r="226" spans="1:8" x14ac:dyDescent="0.2">
      <c r="A226" s="87" t="s">
        <v>106</v>
      </c>
      <c r="B226" s="88">
        <v>650</v>
      </c>
      <c r="C226" s="89">
        <v>8</v>
      </c>
      <c r="D226" s="89">
        <v>0</v>
      </c>
      <c r="E226" s="90" t="s">
        <v>117</v>
      </c>
      <c r="F226" s="91"/>
      <c r="G226" s="92">
        <f>G227</f>
        <v>1318.6</v>
      </c>
      <c r="H226" s="92">
        <f>H227</f>
        <v>1270.8</v>
      </c>
    </row>
    <row r="227" spans="1:8" x14ac:dyDescent="0.2">
      <c r="A227" s="82" t="s">
        <v>39</v>
      </c>
      <c r="B227" s="171">
        <v>650</v>
      </c>
      <c r="C227" s="93">
        <v>8</v>
      </c>
      <c r="D227" s="93">
        <v>1</v>
      </c>
      <c r="E227" s="70" t="s">
        <v>117</v>
      </c>
      <c r="F227" s="94"/>
      <c r="G227" s="69">
        <f>G228</f>
        <v>1318.6</v>
      </c>
      <c r="H227" s="69">
        <f>H228</f>
        <v>1270.8</v>
      </c>
    </row>
    <row r="228" spans="1:8" ht="33.75" x14ac:dyDescent="0.2">
      <c r="A228" s="148" t="s">
        <v>470</v>
      </c>
      <c r="B228" s="141">
        <v>650</v>
      </c>
      <c r="C228" s="142">
        <v>8</v>
      </c>
      <c r="D228" s="142">
        <v>1</v>
      </c>
      <c r="E228" s="143" t="s">
        <v>296</v>
      </c>
      <c r="F228" s="144"/>
      <c r="G228" s="145">
        <f>G229+G248</f>
        <v>1318.6</v>
      </c>
      <c r="H228" s="145">
        <f>H229+H248</f>
        <v>1270.8</v>
      </c>
    </row>
    <row r="229" spans="1:8" ht="22.5" x14ac:dyDescent="0.2">
      <c r="A229" s="148" t="s">
        <v>298</v>
      </c>
      <c r="B229" s="141">
        <v>650</v>
      </c>
      <c r="C229" s="142">
        <v>8</v>
      </c>
      <c r="D229" s="142">
        <v>1</v>
      </c>
      <c r="E229" s="143" t="s">
        <v>297</v>
      </c>
      <c r="F229" s="144" t="s">
        <v>117</v>
      </c>
      <c r="G229" s="145">
        <f>G230</f>
        <v>1268.5999999999999</v>
      </c>
      <c r="H229" s="145">
        <f>H230</f>
        <v>1220.8</v>
      </c>
    </row>
    <row r="230" spans="1:8" x14ac:dyDescent="0.2">
      <c r="A230" s="148" t="s">
        <v>165</v>
      </c>
      <c r="B230" s="141">
        <v>650</v>
      </c>
      <c r="C230" s="142">
        <v>8</v>
      </c>
      <c r="D230" s="142">
        <v>1</v>
      </c>
      <c r="E230" s="143" t="s">
        <v>299</v>
      </c>
      <c r="F230" s="144"/>
      <c r="G230" s="145">
        <f>G231+G240+G244</f>
        <v>1268.5999999999999</v>
      </c>
      <c r="H230" s="145">
        <f>H231+H240+H244</f>
        <v>1220.8</v>
      </c>
    </row>
    <row r="231" spans="1:8" ht="22.5" x14ac:dyDescent="0.2">
      <c r="A231" s="148" t="s">
        <v>301</v>
      </c>
      <c r="B231" s="141">
        <v>650</v>
      </c>
      <c r="C231" s="142">
        <v>8</v>
      </c>
      <c r="D231" s="142">
        <v>1</v>
      </c>
      <c r="E231" s="143" t="s">
        <v>300</v>
      </c>
      <c r="F231" s="144" t="s">
        <v>117</v>
      </c>
      <c r="G231" s="145">
        <f>G232+G237</f>
        <v>1268.5999999999999</v>
      </c>
      <c r="H231" s="145">
        <f>H232+H237</f>
        <v>1220.8</v>
      </c>
    </row>
    <row r="232" spans="1:8" ht="45" x14ac:dyDescent="0.2">
      <c r="A232" s="140" t="s">
        <v>121</v>
      </c>
      <c r="B232" s="141">
        <v>650</v>
      </c>
      <c r="C232" s="142">
        <v>8</v>
      </c>
      <c r="D232" s="142">
        <v>1</v>
      </c>
      <c r="E232" s="143" t="s">
        <v>300</v>
      </c>
      <c r="F232" s="144" t="s">
        <v>122</v>
      </c>
      <c r="G232" s="149">
        <f>G233</f>
        <v>961</v>
      </c>
      <c r="H232" s="149">
        <f>H233</f>
        <v>911</v>
      </c>
    </row>
    <row r="233" spans="1:8" x14ac:dyDescent="0.2">
      <c r="A233" s="140" t="s">
        <v>123</v>
      </c>
      <c r="B233" s="141">
        <v>650</v>
      </c>
      <c r="C233" s="142">
        <v>8</v>
      </c>
      <c r="D233" s="142">
        <v>1</v>
      </c>
      <c r="E233" s="143" t="s">
        <v>300</v>
      </c>
      <c r="F233" s="144" t="s">
        <v>124</v>
      </c>
      <c r="G233" s="149">
        <f>G234+G236+G235</f>
        <v>961</v>
      </c>
      <c r="H233" s="149">
        <f>H234+H236+H235</f>
        <v>911</v>
      </c>
    </row>
    <row r="234" spans="1:8" x14ac:dyDescent="0.2">
      <c r="A234" s="140" t="s">
        <v>173</v>
      </c>
      <c r="B234" s="141">
        <v>650</v>
      </c>
      <c r="C234" s="142">
        <v>8</v>
      </c>
      <c r="D234" s="142">
        <v>1</v>
      </c>
      <c r="E234" s="143" t="s">
        <v>300</v>
      </c>
      <c r="F234" s="144">
        <v>111</v>
      </c>
      <c r="G234" s="145">
        <v>702</v>
      </c>
      <c r="H234" s="145">
        <v>702</v>
      </c>
    </row>
    <row r="235" spans="1:8" ht="26.25" customHeight="1" x14ac:dyDescent="0.2">
      <c r="A235" s="140" t="s">
        <v>112</v>
      </c>
      <c r="B235" s="141">
        <v>650</v>
      </c>
      <c r="C235" s="142">
        <v>8</v>
      </c>
      <c r="D235" s="142">
        <v>1</v>
      </c>
      <c r="E235" s="143" t="s">
        <v>300</v>
      </c>
      <c r="F235" s="144">
        <v>112</v>
      </c>
      <c r="G235" s="145">
        <v>50</v>
      </c>
      <c r="H235" s="145">
        <v>0</v>
      </c>
    </row>
    <row r="236" spans="1:8" ht="33.75" x14ac:dyDescent="0.2">
      <c r="A236" s="140" t="s">
        <v>174</v>
      </c>
      <c r="B236" s="141">
        <v>650</v>
      </c>
      <c r="C236" s="142">
        <v>8</v>
      </c>
      <c r="D236" s="142">
        <v>1</v>
      </c>
      <c r="E236" s="143" t="s">
        <v>300</v>
      </c>
      <c r="F236" s="144">
        <v>119</v>
      </c>
      <c r="G236" s="145">
        <v>209</v>
      </c>
      <c r="H236" s="145">
        <v>209</v>
      </c>
    </row>
    <row r="237" spans="1:8" ht="22.5" x14ac:dyDescent="0.2">
      <c r="A237" s="140" t="s">
        <v>193</v>
      </c>
      <c r="B237" s="141">
        <v>650</v>
      </c>
      <c r="C237" s="142">
        <v>8</v>
      </c>
      <c r="D237" s="142">
        <v>1</v>
      </c>
      <c r="E237" s="143" t="s">
        <v>300</v>
      </c>
      <c r="F237" s="144" t="s">
        <v>118</v>
      </c>
      <c r="G237" s="145">
        <f>G238</f>
        <v>307.60000000000002</v>
      </c>
      <c r="H237" s="145">
        <f>H238</f>
        <v>309.8</v>
      </c>
    </row>
    <row r="238" spans="1:8" ht="22.5" x14ac:dyDescent="0.2">
      <c r="A238" s="140" t="s">
        <v>119</v>
      </c>
      <c r="B238" s="141">
        <v>650</v>
      </c>
      <c r="C238" s="142">
        <v>8</v>
      </c>
      <c r="D238" s="142">
        <v>1</v>
      </c>
      <c r="E238" s="143" t="s">
        <v>300</v>
      </c>
      <c r="F238" s="144" t="s">
        <v>120</v>
      </c>
      <c r="G238" s="145">
        <f>G239</f>
        <v>307.60000000000002</v>
      </c>
      <c r="H238" s="145">
        <f>H239</f>
        <v>309.8</v>
      </c>
    </row>
    <row r="239" spans="1:8" ht="22.5" x14ac:dyDescent="0.2">
      <c r="A239" s="140" t="s">
        <v>110</v>
      </c>
      <c r="B239" s="141" t="s">
        <v>396</v>
      </c>
      <c r="C239" s="142">
        <v>8</v>
      </c>
      <c r="D239" s="142">
        <v>1</v>
      </c>
      <c r="E239" s="143" t="s">
        <v>300</v>
      </c>
      <c r="F239" s="144">
        <v>244</v>
      </c>
      <c r="G239" s="149">
        <v>307.60000000000002</v>
      </c>
      <c r="H239" s="149">
        <v>309.8</v>
      </c>
    </row>
    <row r="240" spans="1:8" ht="22.5" x14ac:dyDescent="0.2">
      <c r="A240" s="140" t="s">
        <v>363</v>
      </c>
      <c r="B240" s="141">
        <v>650</v>
      </c>
      <c r="C240" s="142">
        <v>8</v>
      </c>
      <c r="D240" s="142">
        <v>1</v>
      </c>
      <c r="E240" s="183" t="s">
        <v>364</v>
      </c>
      <c r="F240" s="144"/>
      <c r="G240" s="149">
        <f t="shared" ref="G240:H242" si="28">G241</f>
        <v>0</v>
      </c>
      <c r="H240" s="149">
        <f t="shared" si="28"/>
        <v>0</v>
      </c>
    </row>
    <row r="241" spans="1:8" ht="22.5" x14ac:dyDescent="0.2">
      <c r="A241" s="140" t="s">
        <v>193</v>
      </c>
      <c r="B241" s="141">
        <v>650</v>
      </c>
      <c r="C241" s="142">
        <v>8</v>
      </c>
      <c r="D241" s="142">
        <v>1</v>
      </c>
      <c r="E241" s="183" t="s">
        <v>364</v>
      </c>
      <c r="F241" s="144">
        <v>200</v>
      </c>
      <c r="G241" s="149">
        <f t="shared" si="28"/>
        <v>0</v>
      </c>
      <c r="H241" s="149">
        <f t="shared" si="28"/>
        <v>0</v>
      </c>
    </row>
    <row r="242" spans="1:8" ht="22.5" x14ac:dyDescent="0.2">
      <c r="A242" s="140" t="s">
        <v>119</v>
      </c>
      <c r="B242" s="141">
        <v>650</v>
      </c>
      <c r="C242" s="142">
        <v>8</v>
      </c>
      <c r="D242" s="142">
        <v>1</v>
      </c>
      <c r="E242" s="183" t="s">
        <v>364</v>
      </c>
      <c r="F242" s="144">
        <v>240</v>
      </c>
      <c r="G242" s="149">
        <f t="shared" si="28"/>
        <v>0</v>
      </c>
      <c r="H242" s="149">
        <f t="shared" si="28"/>
        <v>0</v>
      </c>
    </row>
    <row r="243" spans="1:8" ht="22.5" x14ac:dyDescent="0.2">
      <c r="A243" s="140" t="s">
        <v>110</v>
      </c>
      <c r="B243" s="141">
        <v>650</v>
      </c>
      <c r="C243" s="142">
        <v>8</v>
      </c>
      <c r="D243" s="142">
        <v>1</v>
      </c>
      <c r="E243" s="183" t="s">
        <v>364</v>
      </c>
      <c r="F243" s="144">
        <v>244</v>
      </c>
      <c r="G243" s="149">
        <v>0</v>
      </c>
      <c r="H243" s="149">
        <v>0</v>
      </c>
    </row>
    <row r="244" spans="1:8" ht="33.75" x14ac:dyDescent="0.2">
      <c r="A244" s="140" t="s">
        <v>365</v>
      </c>
      <c r="B244" s="141">
        <v>650</v>
      </c>
      <c r="C244" s="142">
        <v>8</v>
      </c>
      <c r="D244" s="142">
        <v>1</v>
      </c>
      <c r="E244" s="183" t="s">
        <v>366</v>
      </c>
      <c r="F244" s="144"/>
      <c r="G244" s="145">
        <f t="shared" ref="G244:H246" si="29">G245</f>
        <v>0</v>
      </c>
      <c r="H244" s="145">
        <f t="shared" si="29"/>
        <v>0</v>
      </c>
    </row>
    <row r="245" spans="1:8" ht="22.5" x14ac:dyDescent="0.2">
      <c r="A245" s="140" t="s">
        <v>193</v>
      </c>
      <c r="B245" s="141">
        <v>650</v>
      </c>
      <c r="C245" s="142">
        <v>8</v>
      </c>
      <c r="D245" s="142">
        <v>1</v>
      </c>
      <c r="E245" s="183" t="s">
        <v>366</v>
      </c>
      <c r="F245" s="144">
        <v>200</v>
      </c>
      <c r="G245" s="149">
        <f t="shared" si="29"/>
        <v>0</v>
      </c>
      <c r="H245" s="149">
        <f t="shared" si="29"/>
        <v>0</v>
      </c>
    </row>
    <row r="246" spans="1:8" ht="22.5" x14ac:dyDescent="0.2">
      <c r="A246" s="140" t="s">
        <v>119</v>
      </c>
      <c r="B246" s="141">
        <v>650</v>
      </c>
      <c r="C246" s="142">
        <v>8</v>
      </c>
      <c r="D246" s="142">
        <v>1</v>
      </c>
      <c r="E246" s="183" t="s">
        <v>366</v>
      </c>
      <c r="F246" s="144">
        <v>240</v>
      </c>
      <c r="G246" s="149">
        <f t="shared" si="29"/>
        <v>0</v>
      </c>
      <c r="H246" s="149">
        <f t="shared" si="29"/>
        <v>0</v>
      </c>
    </row>
    <row r="247" spans="1:8" ht="22.5" x14ac:dyDescent="0.2">
      <c r="A247" s="140" t="s">
        <v>110</v>
      </c>
      <c r="B247" s="141">
        <v>650</v>
      </c>
      <c r="C247" s="142">
        <v>8</v>
      </c>
      <c r="D247" s="142">
        <v>1</v>
      </c>
      <c r="E247" s="183" t="s">
        <v>366</v>
      </c>
      <c r="F247" s="144">
        <v>244</v>
      </c>
      <c r="G247" s="149">
        <v>0</v>
      </c>
      <c r="H247" s="149">
        <v>0</v>
      </c>
    </row>
    <row r="248" spans="1:8" x14ac:dyDescent="0.2">
      <c r="A248" s="148" t="s">
        <v>166</v>
      </c>
      <c r="B248" s="141">
        <v>650</v>
      </c>
      <c r="C248" s="142">
        <v>8</v>
      </c>
      <c r="D248" s="142">
        <v>1</v>
      </c>
      <c r="E248" s="143" t="s">
        <v>303</v>
      </c>
      <c r="F248" s="144" t="s">
        <v>117</v>
      </c>
      <c r="G248" s="149">
        <f t="shared" ref="G248:H252" si="30">G249</f>
        <v>50</v>
      </c>
      <c r="H248" s="149">
        <f t="shared" si="30"/>
        <v>50</v>
      </c>
    </row>
    <row r="249" spans="1:8" ht="22.5" x14ac:dyDescent="0.2">
      <c r="A249" s="148" t="s">
        <v>304</v>
      </c>
      <c r="B249" s="141">
        <v>650</v>
      </c>
      <c r="C249" s="142">
        <v>8</v>
      </c>
      <c r="D249" s="142">
        <v>1</v>
      </c>
      <c r="E249" s="143" t="s">
        <v>305</v>
      </c>
      <c r="F249" s="144" t="s">
        <v>117</v>
      </c>
      <c r="G249" s="149">
        <f t="shared" si="30"/>
        <v>50</v>
      </c>
      <c r="H249" s="149">
        <f t="shared" si="30"/>
        <v>50</v>
      </c>
    </row>
    <row r="250" spans="1:8" ht="22.5" x14ac:dyDescent="0.2">
      <c r="A250" s="140" t="s">
        <v>301</v>
      </c>
      <c r="B250" s="141">
        <v>650</v>
      </c>
      <c r="C250" s="142">
        <v>8</v>
      </c>
      <c r="D250" s="142">
        <v>1</v>
      </c>
      <c r="E250" s="159" t="s">
        <v>302</v>
      </c>
      <c r="F250" s="144"/>
      <c r="G250" s="149">
        <f t="shared" si="30"/>
        <v>50</v>
      </c>
      <c r="H250" s="149">
        <f t="shared" si="30"/>
        <v>50</v>
      </c>
    </row>
    <row r="251" spans="1:8" ht="22.5" x14ac:dyDescent="0.2">
      <c r="A251" s="140" t="s">
        <v>193</v>
      </c>
      <c r="B251" s="141">
        <v>650</v>
      </c>
      <c r="C251" s="142">
        <v>8</v>
      </c>
      <c r="D251" s="142">
        <v>1</v>
      </c>
      <c r="E251" s="159" t="s">
        <v>302</v>
      </c>
      <c r="F251" s="144">
        <v>200</v>
      </c>
      <c r="G251" s="149">
        <f t="shared" si="30"/>
        <v>50</v>
      </c>
      <c r="H251" s="149">
        <f t="shared" si="30"/>
        <v>50</v>
      </c>
    </row>
    <row r="252" spans="1:8" ht="22.5" x14ac:dyDescent="0.2">
      <c r="A252" s="140" t="s">
        <v>119</v>
      </c>
      <c r="B252" s="141">
        <v>650</v>
      </c>
      <c r="C252" s="142">
        <v>8</v>
      </c>
      <c r="D252" s="142">
        <v>1</v>
      </c>
      <c r="E252" s="159" t="s">
        <v>302</v>
      </c>
      <c r="F252" s="144">
        <v>240</v>
      </c>
      <c r="G252" s="149">
        <f t="shared" si="30"/>
        <v>50</v>
      </c>
      <c r="H252" s="149">
        <f t="shared" si="30"/>
        <v>50</v>
      </c>
    </row>
    <row r="253" spans="1:8" ht="22.5" x14ac:dyDescent="0.2">
      <c r="A253" s="140" t="s">
        <v>110</v>
      </c>
      <c r="B253" s="141">
        <v>650</v>
      </c>
      <c r="C253" s="142">
        <v>8</v>
      </c>
      <c r="D253" s="142">
        <v>1</v>
      </c>
      <c r="E253" s="159" t="s">
        <v>302</v>
      </c>
      <c r="F253" s="144">
        <v>244</v>
      </c>
      <c r="G253" s="149">
        <v>50</v>
      </c>
      <c r="H253" s="149">
        <v>50</v>
      </c>
    </row>
    <row r="254" spans="1:8" x14ac:dyDescent="0.2">
      <c r="A254" s="87" t="s">
        <v>107</v>
      </c>
      <c r="B254" s="88">
        <v>650</v>
      </c>
      <c r="C254" s="89">
        <v>11</v>
      </c>
      <c r="D254" s="89">
        <v>0</v>
      </c>
      <c r="E254" s="90" t="s">
        <v>117</v>
      </c>
      <c r="F254" s="91" t="s">
        <v>117</v>
      </c>
      <c r="G254" s="92">
        <f t="shared" ref="G254:H258" si="31">G255</f>
        <v>6660.8</v>
      </c>
      <c r="H254" s="92">
        <f t="shared" si="31"/>
        <v>6685.3</v>
      </c>
    </row>
    <row r="255" spans="1:8" x14ac:dyDescent="0.2">
      <c r="A255" s="82" t="s">
        <v>40</v>
      </c>
      <c r="B255" s="171">
        <v>650</v>
      </c>
      <c r="C255" s="93">
        <v>11</v>
      </c>
      <c r="D255" s="93">
        <v>1</v>
      </c>
      <c r="E255" s="70" t="s">
        <v>117</v>
      </c>
      <c r="F255" s="94" t="s">
        <v>117</v>
      </c>
      <c r="G255" s="69">
        <f t="shared" si="31"/>
        <v>6660.8</v>
      </c>
      <c r="H255" s="69">
        <f t="shared" si="31"/>
        <v>6685.3</v>
      </c>
    </row>
    <row r="256" spans="1:8" ht="33.75" x14ac:dyDescent="0.2">
      <c r="A256" s="148" t="s">
        <v>470</v>
      </c>
      <c r="B256" s="141">
        <v>650</v>
      </c>
      <c r="C256" s="142">
        <v>11</v>
      </c>
      <c r="D256" s="142">
        <v>1</v>
      </c>
      <c r="E256" s="143" t="s">
        <v>296</v>
      </c>
      <c r="F256" s="144" t="s">
        <v>117</v>
      </c>
      <c r="G256" s="145">
        <f t="shared" si="31"/>
        <v>6660.8</v>
      </c>
      <c r="H256" s="145">
        <f t="shared" si="31"/>
        <v>6685.3</v>
      </c>
    </row>
    <row r="257" spans="1:8" x14ac:dyDescent="0.2">
      <c r="A257" s="148" t="s">
        <v>306</v>
      </c>
      <c r="B257" s="141">
        <v>650</v>
      </c>
      <c r="C257" s="142">
        <v>11</v>
      </c>
      <c r="D257" s="142">
        <v>1</v>
      </c>
      <c r="E257" s="143" t="s">
        <v>307</v>
      </c>
      <c r="F257" s="144" t="s">
        <v>117</v>
      </c>
      <c r="G257" s="145">
        <f t="shared" si="31"/>
        <v>6660.8</v>
      </c>
      <c r="H257" s="145">
        <f t="shared" si="31"/>
        <v>6685.3</v>
      </c>
    </row>
    <row r="258" spans="1:8" ht="22.5" x14ac:dyDescent="0.2">
      <c r="A258" s="148" t="s">
        <v>381</v>
      </c>
      <c r="B258" s="141">
        <v>650</v>
      </c>
      <c r="C258" s="142">
        <v>11</v>
      </c>
      <c r="D258" s="142">
        <v>1</v>
      </c>
      <c r="E258" s="143" t="s">
        <v>308</v>
      </c>
      <c r="F258" s="144"/>
      <c r="G258" s="145">
        <f t="shared" si="31"/>
        <v>6660.8</v>
      </c>
      <c r="H258" s="145">
        <f t="shared" si="31"/>
        <v>6685.3</v>
      </c>
    </row>
    <row r="259" spans="1:8" ht="22.5" x14ac:dyDescent="0.2">
      <c r="A259" s="148" t="s">
        <v>301</v>
      </c>
      <c r="B259" s="141">
        <v>650</v>
      </c>
      <c r="C259" s="142">
        <v>11</v>
      </c>
      <c r="D259" s="142">
        <v>1</v>
      </c>
      <c r="E259" s="143" t="s">
        <v>309</v>
      </c>
      <c r="F259" s="144" t="s">
        <v>117</v>
      </c>
      <c r="G259" s="145">
        <f>G260+G265+G268</f>
        <v>6660.8</v>
      </c>
      <c r="H259" s="145">
        <f>H260+H265+H268</f>
        <v>6685.3</v>
      </c>
    </row>
    <row r="260" spans="1:8" ht="45" x14ac:dyDescent="0.2">
      <c r="A260" s="140" t="s">
        <v>121</v>
      </c>
      <c r="B260" s="141">
        <v>650</v>
      </c>
      <c r="C260" s="142">
        <v>11</v>
      </c>
      <c r="D260" s="142">
        <v>1</v>
      </c>
      <c r="E260" s="143" t="s">
        <v>309</v>
      </c>
      <c r="F260" s="144" t="s">
        <v>122</v>
      </c>
      <c r="G260" s="145">
        <f>G261</f>
        <v>5660</v>
      </c>
      <c r="H260" s="145">
        <f>H261</f>
        <v>5660</v>
      </c>
    </row>
    <row r="261" spans="1:8" x14ac:dyDescent="0.2">
      <c r="A261" s="140" t="s">
        <v>123</v>
      </c>
      <c r="B261" s="141">
        <v>650</v>
      </c>
      <c r="C261" s="142">
        <v>11</v>
      </c>
      <c r="D261" s="142">
        <v>1</v>
      </c>
      <c r="E261" s="143" t="s">
        <v>309</v>
      </c>
      <c r="F261" s="144" t="s">
        <v>124</v>
      </c>
      <c r="G261" s="149">
        <f>G262+G263+G264</f>
        <v>5660</v>
      </c>
      <c r="H261" s="149">
        <f>H262+H263+H264</f>
        <v>5660</v>
      </c>
    </row>
    <row r="262" spans="1:8" x14ac:dyDescent="0.2">
      <c r="A262" s="140" t="s">
        <v>173</v>
      </c>
      <c r="B262" s="141">
        <v>650</v>
      </c>
      <c r="C262" s="142">
        <v>11</v>
      </c>
      <c r="D262" s="142">
        <v>1</v>
      </c>
      <c r="E262" s="143" t="s">
        <v>309</v>
      </c>
      <c r="F262" s="144">
        <v>111</v>
      </c>
      <c r="G262" s="145">
        <v>4195</v>
      </c>
      <c r="H262" s="145">
        <v>4195</v>
      </c>
    </row>
    <row r="263" spans="1:8" ht="22.5" x14ac:dyDescent="0.2">
      <c r="A263" s="140" t="s">
        <v>112</v>
      </c>
      <c r="B263" s="141">
        <v>650</v>
      </c>
      <c r="C263" s="142">
        <v>11</v>
      </c>
      <c r="D263" s="142">
        <v>1</v>
      </c>
      <c r="E263" s="143" t="s">
        <v>309</v>
      </c>
      <c r="F263" s="144">
        <v>112</v>
      </c>
      <c r="G263" s="145">
        <v>204</v>
      </c>
      <c r="H263" s="145">
        <v>204</v>
      </c>
    </row>
    <row r="264" spans="1:8" ht="33.75" x14ac:dyDescent="0.2">
      <c r="A264" s="140" t="s">
        <v>174</v>
      </c>
      <c r="B264" s="141">
        <v>650</v>
      </c>
      <c r="C264" s="142">
        <v>11</v>
      </c>
      <c r="D264" s="142">
        <v>1</v>
      </c>
      <c r="E264" s="143" t="s">
        <v>309</v>
      </c>
      <c r="F264" s="144">
        <v>119</v>
      </c>
      <c r="G264" s="145">
        <v>1261</v>
      </c>
      <c r="H264" s="145">
        <v>1261</v>
      </c>
    </row>
    <row r="265" spans="1:8" ht="22.5" x14ac:dyDescent="0.2">
      <c r="A265" s="140" t="s">
        <v>193</v>
      </c>
      <c r="B265" s="141">
        <v>650</v>
      </c>
      <c r="C265" s="142">
        <v>11</v>
      </c>
      <c r="D265" s="142">
        <v>1</v>
      </c>
      <c r="E265" s="143" t="s">
        <v>309</v>
      </c>
      <c r="F265" s="144" t="s">
        <v>118</v>
      </c>
      <c r="G265" s="149">
        <f>G266</f>
        <v>998.3</v>
      </c>
      <c r="H265" s="149">
        <f>H266</f>
        <v>1022.8</v>
      </c>
    </row>
    <row r="266" spans="1:8" ht="22.5" x14ac:dyDescent="0.2">
      <c r="A266" s="140" t="s">
        <v>119</v>
      </c>
      <c r="B266" s="141">
        <v>650</v>
      </c>
      <c r="C266" s="142">
        <v>11</v>
      </c>
      <c r="D266" s="142">
        <v>1</v>
      </c>
      <c r="E266" s="143" t="s">
        <v>309</v>
      </c>
      <c r="F266" s="144" t="s">
        <v>120</v>
      </c>
      <c r="G266" s="149">
        <f>G267</f>
        <v>998.3</v>
      </c>
      <c r="H266" s="149">
        <f>H267</f>
        <v>1022.8</v>
      </c>
    </row>
    <row r="267" spans="1:8" ht="22.5" x14ac:dyDescent="0.2">
      <c r="A267" s="140" t="s">
        <v>110</v>
      </c>
      <c r="B267" s="141">
        <v>650</v>
      </c>
      <c r="C267" s="142">
        <v>11</v>
      </c>
      <c r="D267" s="142">
        <v>1</v>
      </c>
      <c r="E267" s="143" t="s">
        <v>309</v>
      </c>
      <c r="F267" s="144">
        <v>244</v>
      </c>
      <c r="G267" s="149">
        <v>998.3</v>
      </c>
      <c r="H267" s="149">
        <v>1022.8</v>
      </c>
    </row>
    <row r="268" spans="1:8" x14ac:dyDescent="0.2">
      <c r="A268" s="140" t="s">
        <v>127</v>
      </c>
      <c r="B268" s="141">
        <v>650</v>
      </c>
      <c r="C268" s="142">
        <v>11</v>
      </c>
      <c r="D268" s="142">
        <v>1</v>
      </c>
      <c r="E268" s="143" t="s">
        <v>309</v>
      </c>
      <c r="F268" s="144" t="s">
        <v>128</v>
      </c>
      <c r="G268" s="149">
        <f>G269</f>
        <v>2.5</v>
      </c>
      <c r="H268" s="149">
        <f>H269</f>
        <v>2.5</v>
      </c>
    </row>
    <row r="269" spans="1:8" x14ac:dyDescent="0.2">
      <c r="A269" s="140" t="s">
        <v>129</v>
      </c>
      <c r="B269" s="141">
        <v>650</v>
      </c>
      <c r="C269" s="142">
        <v>11</v>
      </c>
      <c r="D269" s="142">
        <v>1</v>
      </c>
      <c r="E269" s="143" t="s">
        <v>309</v>
      </c>
      <c r="F269" s="144" t="s">
        <v>130</v>
      </c>
      <c r="G269" s="149">
        <f>G270</f>
        <v>2.5</v>
      </c>
      <c r="H269" s="149">
        <f>H270</f>
        <v>2.5</v>
      </c>
    </row>
    <row r="270" spans="1:8" x14ac:dyDescent="0.2">
      <c r="A270" s="140" t="s">
        <v>176</v>
      </c>
      <c r="B270" s="141">
        <v>650</v>
      </c>
      <c r="C270" s="142">
        <v>11</v>
      </c>
      <c r="D270" s="142">
        <v>1</v>
      </c>
      <c r="E270" s="143" t="s">
        <v>309</v>
      </c>
      <c r="F270" s="144">
        <v>853</v>
      </c>
      <c r="G270" s="149">
        <v>2.5</v>
      </c>
      <c r="H270" s="149">
        <v>2.5</v>
      </c>
    </row>
    <row r="271" spans="1:8" x14ac:dyDescent="0.2">
      <c r="A271" s="182" t="s">
        <v>177</v>
      </c>
      <c r="B271" s="184"/>
      <c r="C271" s="184"/>
      <c r="D271" s="184"/>
      <c r="E271" s="185"/>
      <c r="F271" s="184"/>
      <c r="G271" s="172">
        <f>G254+G226+G218+G165+G143+G108+G96+G7</f>
        <v>30962.803999999996</v>
      </c>
      <c r="H271" s="172">
        <f>H254+H226+H218+H165+H143+H108+H96+H7</f>
        <v>32540.304</v>
      </c>
    </row>
    <row r="273" spans="7:8" x14ac:dyDescent="0.2">
      <c r="G273" s="12">
        <f>'[1]свод по статьям (после комис.)'!$K$405</f>
        <v>30962.754000000001</v>
      </c>
      <c r="H273" s="12">
        <f>'[1]свод по статьям (после комис.)'!$L$405</f>
        <v>32540.254000000001</v>
      </c>
    </row>
  </sheetData>
  <autoFilter ref="A6:G271"/>
  <mergeCells count="9">
    <mergeCell ref="G1:H1"/>
    <mergeCell ref="B5:B6"/>
    <mergeCell ref="A5:A6"/>
    <mergeCell ref="C5:C6"/>
    <mergeCell ref="D5:D6"/>
    <mergeCell ref="E5:E6"/>
    <mergeCell ref="F5:F6"/>
    <mergeCell ref="G5:H5"/>
    <mergeCell ref="A2:H2"/>
  </mergeCells>
  <pageMargins left="0" right="0" top="0" bottom="0" header="0" footer="0"/>
  <pageSetup paperSize="9"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Layout" topLeftCell="A13" zoomScaleNormal="110" workbookViewId="0">
      <selection activeCell="C27" sqref="C27"/>
    </sheetView>
  </sheetViews>
  <sheetFormatPr defaultRowHeight="15.75" x14ac:dyDescent="0.25"/>
  <cols>
    <col min="1" max="1" width="5.42578125" style="19" customWidth="1"/>
    <col min="2" max="2" width="66.140625" style="20" customWidth="1"/>
    <col min="3" max="3" width="17.7109375" style="22" customWidth="1"/>
    <col min="4" max="16384" width="9.140625" style="21"/>
  </cols>
  <sheetData>
    <row r="1" spans="1:4" ht="72.75" customHeight="1" x14ac:dyDescent="0.25">
      <c r="A1" s="46"/>
      <c r="B1" s="31"/>
      <c r="C1" s="119" t="s">
        <v>440</v>
      </c>
      <c r="D1" s="15"/>
    </row>
    <row r="2" spans="1:4" ht="42.75" customHeight="1" x14ac:dyDescent="0.25">
      <c r="A2" s="282" t="s">
        <v>438</v>
      </c>
      <c r="B2" s="282"/>
      <c r="C2" s="282"/>
      <c r="D2" s="15"/>
    </row>
    <row r="3" spans="1:4" ht="12.75" customHeight="1" x14ac:dyDescent="0.25">
      <c r="A3" s="15"/>
      <c r="B3" s="126"/>
      <c r="C3" s="127" t="s">
        <v>199</v>
      </c>
      <c r="D3" s="15"/>
    </row>
    <row r="4" spans="1:4" s="2" customFormat="1" ht="15" x14ac:dyDescent="0.25">
      <c r="A4" s="122" t="s">
        <v>200</v>
      </c>
      <c r="B4" s="122" t="s">
        <v>201</v>
      </c>
      <c r="C4" s="122" t="s">
        <v>439</v>
      </c>
      <c r="D4" s="15"/>
    </row>
    <row r="5" spans="1:4" s="2" customFormat="1" ht="15" x14ac:dyDescent="0.25">
      <c r="A5" s="122">
        <v>1</v>
      </c>
      <c r="B5" s="122">
        <v>2</v>
      </c>
      <c r="C5" s="125">
        <v>3</v>
      </c>
      <c r="D5" s="15"/>
    </row>
    <row r="6" spans="1:4" x14ac:dyDescent="0.25">
      <c r="A6" s="128" t="s">
        <v>202</v>
      </c>
      <c r="B6" s="129" t="s">
        <v>203</v>
      </c>
      <c r="C6" s="124">
        <v>0</v>
      </c>
      <c r="D6" s="15"/>
    </row>
    <row r="7" spans="1:4" x14ac:dyDescent="0.25">
      <c r="A7" s="128" t="s">
        <v>204</v>
      </c>
      <c r="B7" s="129" t="s">
        <v>205</v>
      </c>
      <c r="C7" s="124">
        <f>SUM(C8:C16)</f>
        <v>2151.1</v>
      </c>
      <c r="D7" s="15"/>
    </row>
    <row r="8" spans="1:4" ht="33.75" x14ac:dyDescent="0.25">
      <c r="A8" s="128" t="s">
        <v>214</v>
      </c>
      <c r="B8" s="10" t="s">
        <v>219</v>
      </c>
      <c r="C8" s="123">
        <v>0</v>
      </c>
      <c r="D8" s="15"/>
    </row>
    <row r="9" spans="1:4" ht="33.75" x14ac:dyDescent="0.25">
      <c r="A9" s="130" t="s">
        <v>427</v>
      </c>
      <c r="B9" s="10" t="s">
        <v>435</v>
      </c>
      <c r="C9" s="123">
        <v>0</v>
      </c>
      <c r="D9" s="15"/>
    </row>
    <row r="10" spans="1:4" ht="33.75" x14ac:dyDescent="0.25">
      <c r="A10" s="128" t="s">
        <v>215</v>
      </c>
      <c r="B10" s="10" t="s">
        <v>220</v>
      </c>
      <c r="C10" s="123">
        <v>0</v>
      </c>
      <c r="D10" s="15"/>
    </row>
    <row r="11" spans="1:4" ht="33.75" x14ac:dyDescent="0.25">
      <c r="A11" s="128" t="s">
        <v>216</v>
      </c>
      <c r="B11" s="10" t="s">
        <v>221</v>
      </c>
      <c r="C11" s="123">
        <v>0</v>
      </c>
      <c r="D11" s="15"/>
    </row>
    <row r="12" spans="1:4" ht="67.5" x14ac:dyDescent="0.25">
      <c r="A12" s="130" t="s">
        <v>428</v>
      </c>
      <c r="B12" s="10" t="s">
        <v>222</v>
      </c>
      <c r="C12" s="123">
        <v>0</v>
      </c>
      <c r="D12" s="15"/>
    </row>
    <row r="13" spans="1:4" ht="67.5" x14ac:dyDescent="0.25">
      <c r="A13" s="130" t="s">
        <v>429</v>
      </c>
      <c r="B13" s="10" t="s">
        <v>223</v>
      </c>
      <c r="C13" s="123">
        <v>0</v>
      </c>
      <c r="D13" s="15"/>
    </row>
    <row r="14" spans="1:4" ht="33.75" x14ac:dyDescent="0.25">
      <c r="A14" s="128" t="s">
        <v>217</v>
      </c>
      <c r="B14" s="10" t="s">
        <v>218</v>
      </c>
      <c r="C14" s="123">
        <f>'доходы 2021'!C7</f>
        <v>2093.6999999999998</v>
      </c>
      <c r="D14" s="15"/>
    </row>
    <row r="15" spans="1:4" x14ac:dyDescent="0.25">
      <c r="A15" s="128" t="s">
        <v>392</v>
      </c>
      <c r="B15" s="10" t="s">
        <v>430</v>
      </c>
      <c r="C15" s="72">
        <v>2.4</v>
      </c>
      <c r="D15" s="15"/>
    </row>
    <row r="16" spans="1:4" x14ac:dyDescent="0.25">
      <c r="A16" s="128" t="s">
        <v>393</v>
      </c>
      <c r="B16" s="10" t="s">
        <v>394</v>
      </c>
      <c r="C16" s="72">
        <v>55</v>
      </c>
      <c r="D16" s="15"/>
    </row>
    <row r="17" spans="1:4" x14ac:dyDescent="0.25">
      <c r="A17" s="128"/>
      <c r="B17" s="131" t="s">
        <v>206</v>
      </c>
      <c r="C17" s="124">
        <f>C6+C7</f>
        <v>2151.1</v>
      </c>
      <c r="D17" s="15"/>
    </row>
    <row r="18" spans="1:4" x14ac:dyDescent="0.25">
      <c r="A18" s="132"/>
      <c r="B18" s="131" t="s">
        <v>207</v>
      </c>
      <c r="C18" s="124">
        <f>C19</f>
        <v>2151.1</v>
      </c>
      <c r="D18" s="15"/>
    </row>
    <row r="19" spans="1:4" x14ac:dyDescent="0.25">
      <c r="A19" s="132"/>
      <c r="B19" s="129" t="s">
        <v>208</v>
      </c>
      <c r="C19" s="123">
        <f>C26+C28</f>
        <v>2151.1</v>
      </c>
      <c r="D19" s="15"/>
    </row>
    <row r="20" spans="1:4" ht="33.75" x14ac:dyDescent="0.25">
      <c r="A20" s="128" t="s">
        <v>202</v>
      </c>
      <c r="B20" s="10" t="s">
        <v>224</v>
      </c>
      <c r="C20" s="123">
        <v>0</v>
      </c>
      <c r="D20" s="15"/>
    </row>
    <row r="21" spans="1:4" ht="33.75" x14ac:dyDescent="0.25">
      <c r="A21" s="128" t="s">
        <v>204</v>
      </c>
      <c r="B21" s="10" t="s">
        <v>225</v>
      </c>
      <c r="C21" s="123">
        <v>0</v>
      </c>
      <c r="D21" s="15"/>
    </row>
    <row r="22" spans="1:4" ht="33.75" x14ac:dyDescent="0.25">
      <c r="A22" s="128" t="s">
        <v>209</v>
      </c>
      <c r="B22" s="10" t="s">
        <v>226</v>
      </c>
      <c r="C22" s="123">
        <v>0</v>
      </c>
      <c r="D22" s="15"/>
    </row>
    <row r="23" spans="1:4" x14ac:dyDescent="0.25">
      <c r="A23" s="128" t="s">
        <v>210</v>
      </c>
      <c r="B23" s="10" t="s">
        <v>227</v>
      </c>
      <c r="C23" s="123">
        <v>0</v>
      </c>
      <c r="D23" s="15"/>
    </row>
    <row r="24" spans="1:4" ht="33.75" x14ac:dyDescent="0.25">
      <c r="A24" s="128" t="s">
        <v>211</v>
      </c>
      <c r="B24" s="10" t="s">
        <v>230</v>
      </c>
      <c r="C24" s="123">
        <v>0</v>
      </c>
      <c r="D24" s="15"/>
    </row>
    <row r="25" spans="1:4" ht="22.5" x14ac:dyDescent="0.25">
      <c r="A25" s="128" t="s">
        <v>212</v>
      </c>
      <c r="B25" s="10" t="s">
        <v>228</v>
      </c>
      <c r="C25" s="123">
        <v>0</v>
      </c>
      <c r="D25" s="15"/>
    </row>
    <row r="26" spans="1:4" ht="35.25" customHeight="1" x14ac:dyDescent="0.25">
      <c r="A26" s="128" t="s">
        <v>213</v>
      </c>
      <c r="B26" s="10" t="s">
        <v>229</v>
      </c>
      <c r="C26" s="123">
        <v>1151.0999999999999</v>
      </c>
      <c r="D26" s="15"/>
    </row>
    <row r="27" spans="1:4" ht="54" customHeight="1" x14ac:dyDescent="0.25">
      <c r="A27" s="128" t="s">
        <v>431</v>
      </c>
      <c r="B27" s="10" t="s">
        <v>432</v>
      </c>
      <c r="C27" s="32">
        <v>0</v>
      </c>
      <c r="D27" s="15"/>
    </row>
    <row r="28" spans="1:4" ht="58.5" customHeight="1" x14ac:dyDescent="0.25">
      <c r="A28" s="133" t="s">
        <v>433</v>
      </c>
      <c r="B28" s="10" t="s">
        <v>434</v>
      </c>
      <c r="C28" s="32">
        <v>1000</v>
      </c>
      <c r="D28" s="15"/>
    </row>
  </sheetData>
  <mergeCells count="1">
    <mergeCell ref="A2:C2"/>
  </mergeCells>
  <pageMargins left="1.0236220472440944" right="0.23622047244094491" top="0.74803149606299213" bottom="0.74803149606299213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Layout" zoomScaleNormal="110" workbookViewId="0">
      <selection activeCell="C28" sqref="C28"/>
    </sheetView>
  </sheetViews>
  <sheetFormatPr defaultRowHeight="15.75" x14ac:dyDescent="0.25"/>
  <cols>
    <col min="1" max="1" width="5.42578125" style="19" customWidth="1"/>
    <col min="2" max="2" width="91.28515625" style="20" customWidth="1"/>
    <col min="3" max="3" width="18.42578125" style="22" customWidth="1"/>
    <col min="4" max="4" width="19" style="21" customWidth="1"/>
    <col min="5" max="16384" width="9.140625" style="21"/>
  </cols>
  <sheetData>
    <row r="1" spans="1:7" ht="72.75" customHeight="1" x14ac:dyDescent="0.25">
      <c r="A1" s="46"/>
      <c r="B1" s="31"/>
      <c r="C1" s="271" t="s">
        <v>436</v>
      </c>
      <c r="D1" s="271"/>
      <c r="E1" s="15"/>
      <c r="F1" s="15"/>
      <c r="G1" s="15"/>
    </row>
    <row r="2" spans="1:7" ht="42.75" customHeight="1" x14ac:dyDescent="0.25">
      <c r="A2" s="282" t="s">
        <v>437</v>
      </c>
      <c r="B2" s="282"/>
      <c r="C2" s="282"/>
      <c r="D2" s="282"/>
      <c r="E2" s="15"/>
      <c r="F2" s="15"/>
      <c r="G2" s="15"/>
    </row>
    <row r="3" spans="1:7" ht="12.75" customHeight="1" x14ac:dyDescent="0.25">
      <c r="A3" s="15"/>
      <c r="B3" s="126"/>
      <c r="C3" s="127" t="s">
        <v>233</v>
      </c>
      <c r="D3" s="15"/>
      <c r="E3" s="15"/>
      <c r="F3" s="15"/>
      <c r="G3" s="15"/>
    </row>
    <row r="4" spans="1:7" s="2" customFormat="1" ht="15" x14ac:dyDescent="0.25">
      <c r="A4" s="283" t="s">
        <v>200</v>
      </c>
      <c r="B4" s="283" t="s">
        <v>201</v>
      </c>
      <c r="C4" s="283" t="s">
        <v>254</v>
      </c>
      <c r="D4" s="283"/>
      <c r="E4" s="15"/>
      <c r="F4" s="15"/>
      <c r="G4" s="15"/>
    </row>
    <row r="5" spans="1:7" s="2" customFormat="1" ht="15" x14ac:dyDescent="0.25">
      <c r="A5" s="283"/>
      <c r="B5" s="283"/>
      <c r="C5" s="122" t="s">
        <v>343</v>
      </c>
      <c r="D5" s="122" t="s">
        <v>418</v>
      </c>
      <c r="E5" s="15"/>
      <c r="F5" s="15"/>
      <c r="G5" s="15"/>
    </row>
    <row r="6" spans="1:7" x14ac:dyDescent="0.25">
      <c r="A6" s="128" t="s">
        <v>202</v>
      </c>
      <c r="B6" s="129" t="s">
        <v>203</v>
      </c>
      <c r="C6" s="124">
        <v>0</v>
      </c>
      <c r="D6" s="124">
        <v>0</v>
      </c>
      <c r="E6" s="15"/>
      <c r="F6" s="15"/>
      <c r="G6" s="15"/>
    </row>
    <row r="7" spans="1:7" x14ac:dyDescent="0.25">
      <c r="A7" s="128" t="s">
        <v>204</v>
      </c>
      <c r="B7" s="129" t="s">
        <v>205</v>
      </c>
      <c r="C7" s="124">
        <f>SUM(C8:C16)</f>
        <v>2305.6</v>
      </c>
      <c r="D7" s="124">
        <f>SUM(D8:D16)</f>
        <v>2305.6</v>
      </c>
      <c r="E7" s="15"/>
      <c r="F7" s="15"/>
      <c r="G7" s="15"/>
    </row>
    <row r="8" spans="1:7" ht="33.75" x14ac:dyDescent="0.25">
      <c r="A8" s="128" t="s">
        <v>214</v>
      </c>
      <c r="B8" s="10" t="s">
        <v>219</v>
      </c>
      <c r="C8" s="123">
        <v>0</v>
      </c>
      <c r="D8" s="123">
        <v>0</v>
      </c>
      <c r="E8" s="15"/>
      <c r="F8" s="15"/>
      <c r="G8" s="15"/>
    </row>
    <row r="9" spans="1:7" ht="22.5" x14ac:dyDescent="0.25">
      <c r="A9" s="130" t="s">
        <v>427</v>
      </c>
      <c r="B9" s="10" t="s">
        <v>435</v>
      </c>
      <c r="C9" s="123">
        <v>0</v>
      </c>
      <c r="D9" s="123">
        <v>0</v>
      </c>
      <c r="E9" s="15"/>
      <c r="F9" s="15"/>
      <c r="G9" s="15"/>
    </row>
    <row r="10" spans="1:7" ht="22.5" x14ac:dyDescent="0.25">
      <c r="A10" s="128" t="s">
        <v>215</v>
      </c>
      <c r="B10" s="10" t="s">
        <v>220</v>
      </c>
      <c r="C10" s="123">
        <v>0</v>
      </c>
      <c r="D10" s="123">
        <v>0</v>
      </c>
      <c r="E10" s="15"/>
      <c r="F10" s="15"/>
      <c r="G10" s="15"/>
    </row>
    <row r="11" spans="1:7" ht="33.75" x14ac:dyDescent="0.25">
      <c r="A11" s="128" t="s">
        <v>216</v>
      </c>
      <c r="B11" s="10" t="s">
        <v>221</v>
      </c>
      <c r="C11" s="123">
        <v>0</v>
      </c>
      <c r="D11" s="123">
        <v>0</v>
      </c>
      <c r="E11" s="15"/>
      <c r="F11" s="15"/>
      <c r="G11" s="15"/>
    </row>
    <row r="12" spans="1:7" ht="55.5" customHeight="1" x14ac:dyDescent="0.25">
      <c r="A12" s="130" t="s">
        <v>428</v>
      </c>
      <c r="B12" s="10" t="s">
        <v>222</v>
      </c>
      <c r="C12" s="123">
        <v>0</v>
      </c>
      <c r="D12" s="123">
        <v>0</v>
      </c>
      <c r="E12" s="15"/>
      <c r="F12" s="15"/>
      <c r="G12" s="15"/>
    </row>
    <row r="13" spans="1:7" ht="45" x14ac:dyDescent="0.25">
      <c r="A13" s="130" t="s">
        <v>429</v>
      </c>
      <c r="B13" s="10" t="s">
        <v>223</v>
      </c>
      <c r="C13" s="123">
        <v>0</v>
      </c>
      <c r="D13" s="123">
        <v>0</v>
      </c>
      <c r="E13" s="15"/>
      <c r="F13" s="15"/>
      <c r="G13" s="15"/>
    </row>
    <row r="14" spans="1:7" ht="22.5" x14ac:dyDescent="0.25">
      <c r="A14" s="128" t="s">
        <v>217</v>
      </c>
      <c r="B14" s="10" t="s">
        <v>218</v>
      </c>
      <c r="C14" s="123">
        <f>'доходы 22(23)'!C8</f>
        <v>2248.1999999999998</v>
      </c>
      <c r="D14" s="123">
        <f>'доходы 22(23)'!D8</f>
        <v>2248.1999999999998</v>
      </c>
      <c r="E14" s="15"/>
      <c r="F14" s="15"/>
      <c r="G14" s="15"/>
    </row>
    <row r="15" spans="1:7" x14ac:dyDescent="0.25">
      <c r="A15" s="128" t="s">
        <v>392</v>
      </c>
      <c r="B15" s="10" t="s">
        <v>430</v>
      </c>
      <c r="C15" s="72">
        <v>2.4</v>
      </c>
      <c r="D15" s="72">
        <v>2.4</v>
      </c>
      <c r="E15" s="15"/>
      <c r="F15" s="15"/>
      <c r="G15" s="15"/>
    </row>
    <row r="16" spans="1:7" x14ac:dyDescent="0.25">
      <c r="A16" s="128" t="s">
        <v>393</v>
      </c>
      <c r="B16" s="10" t="s">
        <v>394</v>
      </c>
      <c r="C16" s="72">
        <v>55</v>
      </c>
      <c r="D16" s="72">
        <v>55</v>
      </c>
      <c r="E16" s="15"/>
      <c r="F16" s="15"/>
      <c r="G16" s="15"/>
    </row>
    <row r="17" spans="1:7" x14ac:dyDescent="0.25">
      <c r="A17" s="128"/>
      <c r="B17" s="131" t="s">
        <v>206</v>
      </c>
      <c r="C17" s="124">
        <f>C6+C7</f>
        <v>2305.6</v>
      </c>
      <c r="D17" s="124">
        <f>D6+D7</f>
        <v>2305.6</v>
      </c>
      <c r="E17" s="15"/>
      <c r="F17" s="15"/>
      <c r="G17" s="15"/>
    </row>
    <row r="18" spans="1:7" x14ac:dyDescent="0.25">
      <c r="A18" s="132"/>
      <c r="B18" s="131" t="s">
        <v>207</v>
      </c>
      <c r="C18" s="124">
        <f>C19</f>
        <v>2305.6</v>
      </c>
      <c r="D18" s="124">
        <f>D19</f>
        <v>2305.6</v>
      </c>
      <c r="E18" s="15"/>
      <c r="F18" s="15"/>
      <c r="G18" s="15"/>
    </row>
    <row r="19" spans="1:7" x14ac:dyDescent="0.25">
      <c r="A19" s="132"/>
      <c r="B19" s="129" t="s">
        <v>208</v>
      </c>
      <c r="C19" s="123">
        <f>C26</f>
        <v>2305.6</v>
      </c>
      <c r="D19" s="123">
        <f>D26</f>
        <v>2305.6</v>
      </c>
      <c r="E19" s="15"/>
      <c r="F19" s="15"/>
      <c r="G19" s="15"/>
    </row>
    <row r="20" spans="1:7" ht="22.5" x14ac:dyDescent="0.25">
      <c r="A20" s="128" t="s">
        <v>202</v>
      </c>
      <c r="B20" s="10" t="s">
        <v>224</v>
      </c>
      <c r="C20" s="123">
        <v>0</v>
      </c>
      <c r="D20" s="123">
        <v>0</v>
      </c>
      <c r="E20" s="15"/>
      <c r="F20" s="15"/>
      <c r="G20" s="15"/>
    </row>
    <row r="21" spans="1:7" ht="22.5" x14ac:dyDescent="0.25">
      <c r="A21" s="128" t="s">
        <v>204</v>
      </c>
      <c r="B21" s="10" t="s">
        <v>225</v>
      </c>
      <c r="C21" s="123">
        <v>0</v>
      </c>
      <c r="D21" s="123">
        <v>0</v>
      </c>
      <c r="E21" s="15"/>
      <c r="F21" s="15"/>
      <c r="G21" s="15"/>
    </row>
    <row r="22" spans="1:7" ht="22.5" x14ac:dyDescent="0.25">
      <c r="A22" s="128" t="s">
        <v>209</v>
      </c>
      <c r="B22" s="10" t="s">
        <v>226</v>
      </c>
      <c r="C22" s="123">
        <v>0</v>
      </c>
      <c r="D22" s="123">
        <v>0</v>
      </c>
      <c r="E22" s="15"/>
      <c r="F22" s="15"/>
      <c r="G22" s="15"/>
    </row>
    <row r="23" spans="1:7" x14ac:dyDescent="0.25">
      <c r="A23" s="128" t="s">
        <v>210</v>
      </c>
      <c r="B23" s="10" t="s">
        <v>227</v>
      </c>
      <c r="C23" s="123">
        <v>0</v>
      </c>
      <c r="D23" s="123">
        <v>0</v>
      </c>
      <c r="E23" s="15"/>
      <c r="F23" s="15"/>
      <c r="G23" s="15"/>
    </row>
    <row r="24" spans="1:7" ht="22.5" x14ac:dyDescent="0.25">
      <c r="A24" s="128" t="s">
        <v>211</v>
      </c>
      <c r="B24" s="10" t="s">
        <v>230</v>
      </c>
      <c r="C24" s="123">
        <v>0</v>
      </c>
      <c r="D24" s="123">
        <v>0</v>
      </c>
      <c r="E24" s="15"/>
      <c r="F24" s="15"/>
      <c r="G24" s="15"/>
    </row>
    <row r="25" spans="1:7" ht="22.5" x14ac:dyDescent="0.25">
      <c r="A25" s="128" t="s">
        <v>212</v>
      </c>
      <c r="B25" s="10" t="s">
        <v>228</v>
      </c>
      <c r="C25" s="123">
        <v>0</v>
      </c>
      <c r="D25" s="123">
        <v>0</v>
      </c>
      <c r="E25" s="15"/>
      <c r="F25" s="15"/>
      <c r="G25" s="15"/>
    </row>
    <row r="26" spans="1:7" ht="22.5" x14ac:dyDescent="0.25">
      <c r="A26" s="128" t="s">
        <v>213</v>
      </c>
      <c r="B26" s="10" t="s">
        <v>229</v>
      </c>
      <c r="C26" s="123">
        <f>C17</f>
        <v>2305.6</v>
      </c>
      <c r="D26" s="123">
        <f>D17</f>
        <v>2305.6</v>
      </c>
      <c r="E26" s="15"/>
      <c r="F26" s="15"/>
      <c r="G26" s="15"/>
    </row>
    <row r="27" spans="1:7" ht="41.25" customHeight="1" x14ac:dyDescent="0.25">
      <c r="A27" s="128" t="s">
        <v>431</v>
      </c>
      <c r="B27" s="10" t="s">
        <v>432</v>
      </c>
      <c r="C27" s="32">
        <v>0</v>
      </c>
      <c r="D27" s="32">
        <v>0</v>
      </c>
      <c r="E27" s="15"/>
      <c r="F27" s="15"/>
      <c r="G27" s="15"/>
    </row>
    <row r="28" spans="1:7" ht="45" x14ac:dyDescent="0.25">
      <c r="A28" s="133" t="s">
        <v>433</v>
      </c>
      <c r="B28" s="10" t="s">
        <v>434</v>
      </c>
      <c r="C28" s="32">
        <v>0</v>
      </c>
      <c r="D28" s="32">
        <v>0</v>
      </c>
      <c r="E28" s="15"/>
      <c r="F28" s="15"/>
      <c r="G28" s="15"/>
    </row>
    <row r="29" spans="1:7" x14ac:dyDescent="0.25">
      <c r="A29" s="46"/>
      <c r="B29" s="134"/>
      <c r="C29" s="135"/>
      <c r="D29" s="15"/>
      <c r="E29" s="15"/>
      <c r="F29" s="15"/>
      <c r="G29" s="15"/>
    </row>
    <row r="30" spans="1:7" x14ac:dyDescent="0.25">
      <c r="A30" s="46"/>
      <c r="B30" s="134"/>
      <c r="C30" s="135"/>
      <c r="D30" s="15"/>
      <c r="E30" s="15"/>
      <c r="F30" s="15"/>
      <c r="G30" s="15"/>
    </row>
  </sheetData>
  <mergeCells count="5">
    <mergeCell ref="A4:A5"/>
    <mergeCell ref="B4:B5"/>
    <mergeCell ref="C4:D4"/>
    <mergeCell ref="C1:D1"/>
    <mergeCell ref="A2:D2"/>
  </mergeCells>
  <pageMargins left="1.0236220472440944" right="0.23622047244094491" top="0.74803149606299213" bottom="0.74803149606299213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view="pageLayout" topLeftCell="A8" zoomScaleNormal="100" workbookViewId="0">
      <selection activeCell="A26" sqref="A26"/>
    </sheetView>
  </sheetViews>
  <sheetFormatPr defaultRowHeight="11.25" x14ac:dyDescent="0.2"/>
  <cols>
    <col min="1" max="1" width="64.85546875" style="14" customWidth="1"/>
    <col min="2" max="2" width="18" style="14" customWidth="1"/>
    <col min="3" max="16384" width="9.140625" style="14"/>
  </cols>
  <sheetData>
    <row r="1" spans="1:2" ht="93" customHeight="1" x14ac:dyDescent="0.2">
      <c r="B1" s="24" t="s">
        <v>425</v>
      </c>
    </row>
    <row r="2" spans="1:2" ht="30.75" customHeight="1" x14ac:dyDescent="0.2">
      <c r="A2" s="286" t="s">
        <v>426</v>
      </c>
      <c r="B2" s="286"/>
    </row>
    <row r="3" spans="1:2" x14ac:dyDescent="0.2">
      <c r="B3" s="27" t="s">
        <v>367</v>
      </c>
    </row>
    <row r="4" spans="1:2" x14ac:dyDescent="0.2">
      <c r="A4" s="28" t="s">
        <v>21</v>
      </c>
      <c r="B4" s="29" t="s">
        <v>423</v>
      </c>
    </row>
    <row r="5" spans="1:2" x14ac:dyDescent="0.2">
      <c r="A5" s="29" t="s">
        <v>116</v>
      </c>
      <c r="B5" s="55">
        <f>SUM(B6:B11)</f>
        <v>2086.4</v>
      </c>
    </row>
    <row r="6" spans="1:2" ht="23.25" customHeight="1" x14ac:dyDescent="0.2">
      <c r="A6" s="284" t="s">
        <v>374</v>
      </c>
      <c r="B6" s="285">
        <v>11.4</v>
      </c>
    </row>
    <row r="7" spans="1:2" ht="24" hidden="1" customHeight="1" x14ac:dyDescent="0.2">
      <c r="A7" s="284"/>
      <c r="B7" s="285"/>
    </row>
    <row r="8" spans="1:2" ht="13.5" customHeight="1" x14ac:dyDescent="0.2">
      <c r="A8" s="284"/>
      <c r="B8" s="285"/>
    </row>
    <row r="9" spans="1:2" ht="15" customHeight="1" x14ac:dyDescent="0.2">
      <c r="A9" s="103" t="s">
        <v>330</v>
      </c>
      <c r="B9" s="123">
        <v>25</v>
      </c>
    </row>
    <row r="10" spans="1:2" ht="45" customHeight="1" x14ac:dyDescent="0.2">
      <c r="A10" s="164" t="s">
        <v>331</v>
      </c>
      <c r="B10" s="123">
        <v>2000</v>
      </c>
    </row>
    <row r="11" spans="1:2" ht="18" customHeight="1" x14ac:dyDescent="0.2">
      <c r="A11" s="140" t="s">
        <v>499</v>
      </c>
      <c r="B11" s="167">
        <v>50</v>
      </c>
    </row>
    <row r="12" spans="1:2" ht="15.75" customHeight="1" x14ac:dyDescent="0.2">
      <c r="A12" s="160" t="s">
        <v>189</v>
      </c>
      <c r="B12" s="124">
        <f>B13</f>
        <v>8223.5300000000007</v>
      </c>
    </row>
    <row r="13" spans="1:2" ht="21" customHeight="1" x14ac:dyDescent="0.2">
      <c r="A13" s="161" t="s">
        <v>187</v>
      </c>
      <c r="B13" s="123">
        <f>'доходы 2021'!C34</f>
        <v>8223.5300000000007</v>
      </c>
    </row>
    <row r="14" spans="1:2" ht="16.5" customHeight="1" x14ac:dyDescent="0.2">
      <c r="A14" s="168" t="s">
        <v>186</v>
      </c>
      <c r="B14" s="177">
        <f>B15+B16+B17</f>
        <v>494.904</v>
      </c>
    </row>
    <row r="15" spans="1:2" ht="28.5" customHeight="1" x14ac:dyDescent="0.2">
      <c r="A15" s="166" t="s">
        <v>188</v>
      </c>
      <c r="B15" s="163">
        <f>'доходы 2021'!C37</f>
        <v>466.4</v>
      </c>
    </row>
    <row r="16" spans="1:2" ht="57.75" customHeight="1" x14ac:dyDescent="0.2">
      <c r="A16" s="166" t="s">
        <v>190</v>
      </c>
      <c r="B16" s="163">
        <v>27</v>
      </c>
    </row>
    <row r="17" spans="1:2" ht="32.25" customHeight="1" x14ac:dyDescent="0.2">
      <c r="A17" s="166" t="s">
        <v>375</v>
      </c>
      <c r="B17" s="163">
        <v>1.504</v>
      </c>
    </row>
    <row r="18" spans="1:2" x14ac:dyDescent="0.2">
      <c r="A18" s="168" t="s">
        <v>41</v>
      </c>
      <c r="B18" s="124">
        <f>B14+B12+B5</f>
        <v>10804.834000000001</v>
      </c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Normal="100" workbookViewId="0">
      <selection activeCell="K35" sqref="K35"/>
    </sheetView>
  </sheetViews>
  <sheetFormatPr defaultRowHeight="11.25" x14ac:dyDescent="0.2"/>
  <cols>
    <col min="1" max="1" width="63.7109375" style="14" customWidth="1"/>
    <col min="2" max="3" width="12.5703125" style="12" customWidth="1"/>
    <col min="4" max="16384" width="9.140625" style="14"/>
  </cols>
  <sheetData>
    <row r="1" spans="1:3" ht="93" customHeight="1" x14ac:dyDescent="0.2">
      <c r="B1" s="271" t="s">
        <v>424</v>
      </c>
      <c r="C1" s="271"/>
    </row>
    <row r="2" spans="1:3" ht="30.75" customHeight="1" x14ac:dyDescent="0.2">
      <c r="A2" s="286" t="s">
        <v>408</v>
      </c>
      <c r="B2" s="286"/>
      <c r="C2" s="286"/>
    </row>
    <row r="3" spans="1:3" x14ac:dyDescent="0.2">
      <c r="C3" s="12" t="s">
        <v>367</v>
      </c>
    </row>
    <row r="4" spans="1:3" ht="27" customHeight="1" x14ac:dyDescent="0.2">
      <c r="A4" s="273" t="s">
        <v>21</v>
      </c>
      <c r="B4" s="279" t="s">
        <v>256</v>
      </c>
      <c r="C4" s="279"/>
    </row>
    <row r="5" spans="1:3" ht="27" customHeight="1" x14ac:dyDescent="0.2">
      <c r="A5" s="273"/>
      <c r="B5" s="47" t="s">
        <v>343</v>
      </c>
      <c r="C5" s="29" t="s">
        <v>418</v>
      </c>
    </row>
    <row r="6" spans="1:3" x14ac:dyDescent="0.2">
      <c r="A6" s="168" t="s">
        <v>116</v>
      </c>
      <c r="B6" s="124">
        <f>SUM(B7:B9)</f>
        <v>75</v>
      </c>
      <c r="C6" s="124">
        <f>SUM(C7:C9)</f>
        <v>241.1</v>
      </c>
    </row>
    <row r="7" spans="1:3" ht="16.5" customHeight="1" x14ac:dyDescent="0.2">
      <c r="A7" s="166" t="s">
        <v>376</v>
      </c>
      <c r="B7" s="167">
        <v>25</v>
      </c>
      <c r="C7" s="167">
        <v>25</v>
      </c>
    </row>
    <row r="8" spans="1:3" ht="47.25" customHeight="1" x14ac:dyDescent="0.2">
      <c r="A8" s="103" t="s">
        <v>332</v>
      </c>
      <c r="B8" s="123">
        <v>0</v>
      </c>
      <c r="C8" s="123">
        <v>0</v>
      </c>
    </row>
    <row r="9" spans="1:3" ht="15.75" customHeight="1" x14ac:dyDescent="0.2">
      <c r="A9" s="178" t="s">
        <v>500</v>
      </c>
      <c r="B9" s="167">
        <v>50</v>
      </c>
      <c r="C9" s="167">
        <v>216.1</v>
      </c>
    </row>
    <row r="10" spans="1:3" ht="15.75" customHeight="1" x14ac:dyDescent="0.2">
      <c r="A10" s="168" t="s">
        <v>189</v>
      </c>
      <c r="B10" s="124">
        <f>B11</f>
        <v>8034.07</v>
      </c>
      <c r="C10" s="124">
        <f>C11</f>
        <v>7682.45</v>
      </c>
    </row>
    <row r="11" spans="1:3" ht="21" customHeight="1" x14ac:dyDescent="0.2">
      <c r="A11" s="169" t="s">
        <v>187</v>
      </c>
      <c r="B11" s="53">
        <f>'доходы 22(23)'!C35</f>
        <v>8034.07</v>
      </c>
      <c r="C11" s="32">
        <f>'доходы 22(23)'!D35</f>
        <v>7682.45</v>
      </c>
    </row>
    <row r="12" spans="1:3" ht="16.5" customHeight="1" x14ac:dyDescent="0.2">
      <c r="A12" s="168" t="s">
        <v>186</v>
      </c>
      <c r="B12" s="124">
        <f>B13+B14+B15</f>
        <v>494.904</v>
      </c>
      <c r="C12" s="124">
        <f>C13+C14+C15</f>
        <v>509.70400000000001</v>
      </c>
    </row>
    <row r="13" spans="1:3" ht="30.75" customHeight="1" x14ac:dyDescent="0.2">
      <c r="A13" s="166" t="s">
        <v>188</v>
      </c>
      <c r="B13" s="167">
        <f>'доходы 22(23)'!C38</f>
        <v>466.4</v>
      </c>
      <c r="C13" s="32">
        <f>'доходы 22(23)'!D38</f>
        <v>481.2</v>
      </c>
    </row>
    <row r="14" spans="1:3" ht="61.5" customHeight="1" x14ac:dyDescent="0.2">
      <c r="A14" s="166" t="s">
        <v>190</v>
      </c>
      <c r="B14" s="167">
        <v>27</v>
      </c>
      <c r="C14" s="32">
        <v>27</v>
      </c>
    </row>
    <row r="15" spans="1:3" ht="30" customHeight="1" x14ac:dyDescent="0.2">
      <c r="A15" s="103" t="s">
        <v>375</v>
      </c>
      <c r="B15" s="123">
        <v>1.504</v>
      </c>
      <c r="C15" s="32">
        <v>1.504</v>
      </c>
    </row>
    <row r="16" spans="1:3" x14ac:dyDescent="0.2">
      <c r="A16" s="54" t="s">
        <v>41</v>
      </c>
      <c r="B16" s="55">
        <f>B12+B10+B6</f>
        <v>8603.9740000000002</v>
      </c>
      <c r="C16" s="55">
        <f>C12+C10+C6</f>
        <v>8433.2540000000008</v>
      </c>
    </row>
    <row r="20" spans="1:1" x14ac:dyDescent="0.2">
      <c r="A20" s="14" t="s">
        <v>498</v>
      </c>
    </row>
  </sheetData>
  <mergeCells count="4">
    <mergeCell ref="B1:C1"/>
    <mergeCell ref="A4:A5"/>
    <mergeCell ref="B4:C4"/>
    <mergeCell ref="A2:C2"/>
  </mergeCells>
  <pageMargins left="0.7" right="0.7" top="0.75" bottom="0.75" header="0.3" footer="0.3"/>
  <pageSetup paperSize="9"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Layout" zoomScaleNormal="100" workbookViewId="0">
      <selection activeCell="D11" sqref="D11:E11"/>
    </sheetView>
  </sheetViews>
  <sheetFormatPr defaultRowHeight="11.25" x14ac:dyDescent="0.2"/>
  <cols>
    <col min="1" max="1" width="9.85546875" style="14" customWidth="1"/>
    <col min="2" max="2" width="24.140625" style="14" customWidth="1"/>
    <col min="3" max="3" width="40.140625" style="14" customWidth="1"/>
    <col min="4" max="4" width="11.42578125" style="14" customWidth="1"/>
    <col min="5" max="5" width="6.5703125" style="14" customWidth="1"/>
    <col min="6" max="16384" width="9.140625" style="14"/>
  </cols>
  <sheetData>
    <row r="1" spans="1:5" ht="57" customHeight="1" x14ac:dyDescent="0.2">
      <c r="C1" s="271" t="s">
        <v>422</v>
      </c>
      <c r="D1" s="271"/>
      <c r="E1" s="271"/>
    </row>
    <row r="3" spans="1:5" ht="32.25" customHeight="1" x14ac:dyDescent="0.2">
      <c r="A3" s="270" t="s">
        <v>421</v>
      </c>
      <c r="B3" s="270"/>
      <c r="C3" s="270"/>
      <c r="D3" s="270"/>
      <c r="E3" s="270"/>
    </row>
    <row r="4" spans="1:5" ht="19.5" customHeight="1" x14ac:dyDescent="0.2">
      <c r="D4" s="289" t="s">
        <v>353</v>
      </c>
      <c r="E4" s="289"/>
    </row>
    <row r="5" spans="1:5" ht="48.75" customHeight="1" x14ac:dyDescent="0.2">
      <c r="A5" s="39" t="s">
        <v>85</v>
      </c>
      <c r="B5" s="39" t="s">
        <v>75</v>
      </c>
      <c r="C5" s="39" t="s">
        <v>86</v>
      </c>
      <c r="D5" s="279" t="s">
        <v>423</v>
      </c>
      <c r="E5" s="279"/>
    </row>
    <row r="6" spans="1:5" x14ac:dyDescent="0.2">
      <c r="A6" s="25">
        <v>1</v>
      </c>
      <c r="B6" s="25">
        <v>2</v>
      </c>
      <c r="C6" s="25">
        <v>3</v>
      </c>
      <c r="D6" s="287">
        <v>4</v>
      </c>
      <c r="E6" s="287"/>
    </row>
    <row r="7" spans="1:5" ht="31.5" customHeight="1" x14ac:dyDescent="0.2">
      <c r="A7" s="29">
        <v>650</v>
      </c>
      <c r="B7" s="102" t="s">
        <v>194</v>
      </c>
      <c r="C7" s="34" t="s">
        <v>46</v>
      </c>
      <c r="D7" s="279"/>
      <c r="E7" s="279"/>
    </row>
    <row r="8" spans="1:5" ht="22.5" x14ac:dyDescent="0.2">
      <c r="A8" s="38" t="s">
        <v>92</v>
      </c>
      <c r="B8" s="25" t="s">
        <v>87</v>
      </c>
      <c r="C8" s="34" t="s">
        <v>88</v>
      </c>
      <c r="D8" s="288">
        <f>D9+D10</f>
        <v>321.86999999999534</v>
      </c>
      <c r="E8" s="288"/>
    </row>
    <row r="9" spans="1:5" ht="22.5" x14ac:dyDescent="0.2">
      <c r="A9" s="25">
        <v>650</v>
      </c>
      <c r="B9" s="25" t="s">
        <v>139</v>
      </c>
      <c r="C9" s="40" t="s">
        <v>89</v>
      </c>
      <c r="D9" s="285">
        <v>0</v>
      </c>
      <c r="E9" s="285"/>
    </row>
    <row r="10" spans="1:5" ht="22.5" x14ac:dyDescent="0.2">
      <c r="A10" s="25">
        <v>650</v>
      </c>
      <c r="B10" s="25" t="s">
        <v>140</v>
      </c>
      <c r="C10" s="36" t="s">
        <v>90</v>
      </c>
      <c r="D10" s="285">
        <f>'расходы 2021'!F219-'доходы 2021'!C43</f>
        <v>321.86999999999534</v>
      </c>
      <c r="E10" s="285"/>
    </row>
    <row r="11" spans="1:5" ht="22.5" x14ac:dyDescent="0.2">
      <c r="A11" s="25"/>
      <c r="B11" s="25"/>
      <c r="C11" s="41" t="s">
        <v>91</v>
      </c>
      <c r="D11" s="288">
        <f>D8</f>
        <v>321.86999999999534</v>
      </c>
      <c r="E11" s="288"/>
    </row>
    <row r="12" spans="1:5" x14ac:dyDescent="0.2">
      <c r="A12" s="42"/>
    </row>
  </sheetData>
  <mergeCells count="10">
    <mergeCell ref="D8:E8"/>
    <mergeCell ref="D9:E9"/>
    <mergeCell ref="D10:E10"/>
    <mergeCell ref="D11:E11"/>
    <mergeCell ref="D4:E4"/>
    <mergeCell ref="A3:E3"/>
    <mergeCell ref="D5:E5"/>
    <mergeCell ref="D6:E6"/>
    <mergeCell ref="D7:E7"/>
    <mergeCell ref="C1:E1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Layout" zoomScaleNormal="100" workbookViewId="0">
      <selection activeCell="E16" sqref="E16"/>
    </sheetView>
  </sheetViews>
  <sheetFormatPr defaultRowHeight="15" x14ac:dyDescent="0.25"/>
  <cols>
    <col min="1" max="1" width="9.85546875" style="1" customWidth="1"/>
    <col min="2" max="2" width="24.140625" style="1" customWidth="1"/>
    <col min="3" max="3" width="40.140625" style="1" customWidth="1"/>
    <col min="4" max="5" width="16.5703125" style="1" customWidth="1"/>
    <col min="6" max="16384" width="9.140625" style="1"/>
  </cols>
  <sheetData>
    <row r="1" spans="1:5" ht="76.5" customHeight="1" x14ac:dyDescent="0.25">
      <c r="D1" s="292" t="s">
        <v>420</v>
      </c>
      <c r="E1" s="292"/>
    </row>
    <row r="3" spans="1:5" ht="32.25" customHeight="1" x14ac:dyDescent="0.25">
      <c r="A3" s="293" t="s">
        <v>419</v>
      </c>
      <c r="B3" s="293"/>
      <c r="C3" s="293"/>
      <c r="D3" s="293"/>
      <c r="E3" s="293"/>
    </row>
    <row r="4" spans="1:5" ht="46.5" customHeight="1" x14ac:dyDescent="0.25">
      <c r="A4" s="14"/>
      <c r="B4" s="14"/>
      <c r="C4" s="14"/>
      <c r="D4" s="289" t="s">
        <v>353</v>
      </c>
      <c r="E4" s="289"/>
    </row>
    <row r="5" spans="1:5" ht="48.75" customHeight="1" x14ac:dyDescent="0.25">
      <c r="A5" s="290" t="s">
        <v>85</v>
      </c>
      <c r="B5" s="290" t="s">
        <v>75</v>
      </c>
      <c r="C5" s="290" t="s">
        <v>86</v>
      </c>
      <c r="D5" s="279" t="s">
        <v>256</v>
      </c>
      <c r="E5" s="279"/>
    </row>
    <row r="6" spans="1:5" ht="27" customHeight="1" x14ac:dyDescent="0.25">
      <c r="A6" s="291"/>
      <c r="B6" s="291"/>
      <c r="C6" s="291"/>
      <c r="D6" s="102" t="s">
        <v>343</v>
      </c>
      <c r="E6" s="101" t="s">
        <v>418</v>
      </c>
    </row>
    <row r="7" spans="1:5" ht="31.5" customHeight="1" x14ac:dyDescent="0.25">
      <c r="A7" s="102">
        <v>650</v>
      </c>
      <c r="B7" s="113" t="s">
        <v>194</v>
      </c>
      <c r="C7" s="34" t="s">
        <v>46</v>
      </c>
      <c r="D7" s="37"/>
      <c r="E7" s="37"/>
    </row>
    <row r="8" spans="1:5" ht="22.5" x14ac:dyDescent="0.25">
      <c r="A8" s="38" t="s">
        <v>92</v>
      </c>
      <c r="B8" s="104" t="s">
        <v>87</v>
      </c>
      <c r="C8" s="34" t="s">
        <v>88</v>
      </c>
      <c r="D8" s="124">
        <f>D9+D10</f>
        <v>-936.57000000000698</v>
      </c>
      <c r="E8" s="124">
        <f>E9+E10</f>
        <v>623.20000000000005</v>
      </c>
    </row>
    <row r="9" spans="1:5" ht="22.5" x14ac:dyDescent="0.25">
      <c r="A9" s="104">
        <v>650</v>
      </c>
      <c r="B9" s="104" t="s">
        <v>139</v>
      </c>
      <c r="C9" s="103" t="s">
        <v>89</v>
      </c>
      <c r="D9" s="192">
        <v>0</v>
      </c>
      <c r="E9" s="192">
        <v>0</v>
      </c>
    </row>
    <row r="10" spans="1:5" ht="22.5" x14ac:dyDescent="0.25">
      <c r="A10" s="104">
        <v>650</v>
      </c>
      <c r="B10" s="104" t="s">
        <v>140</v>
      </c>
      <c r="C10" s="36" t="s">
        <v>90</v>
      </c>
      <c r="D10" s="192">
        <f>'расходы 2022(23)'!F218-'доходы 22(23)'!C44</f>
        <v>-936.57000000000698</v>
      </c>
      <c r="E10" s="192">
        <v>623.20000000000005</v>
      </c>
    </row>
    <row r="11" spans="1:5" s="14" customFormat="1" ht="22.5" x14ac:dyDescent="0.2">
      <c r="A11" s="104"/>
      <c r="B11" s="104"/>
      <c r="C11" s="41" t="s">
        <v>91</v>
      </c>
      <c r="D11" s="124">
        <f>D8</f>
        <v>-936.57000000000698</v>
      </c>
      <c r="E11" s="124">
        <f>E8</f>
        <v>623.20000000000005</v>
      </c>
    </row>
    <row r="12" spans="1:5" x14ac:dyDescent="0.25">
      <c r="A12" s="4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4"/>
  <sheetViews>
    <sheetView view="pageLayout" topLeftCell="A10" zoomScaleNormal="100" workbookViewId="0">
      <selection activeCell="C16" sqref="C16"/>
    </sheetView>
  </sheetViews>
  <sheetFormatPr defaultRowHeight="11.25" x14ac:dyDescent="0.2"/>
  <cols>
    <col min="1" max="1" width="17.140625" style="14" customWidth="1"/>
    <col min="2" max="2" width="20.28515625" style="14" customWidth="1"/>
    <col min="3" max="3" width="54.5703125" style="14" customWidth="1"/>
    <col min="4" max="16384" width="9.140625" style="14"/>
  </cols>
  <sheetData>
    <row r="1" spans="1:3" ht="45" x14ac:dyDescent="0.2">
      <c r="C1" s="43" t="s">
        <v>417</v>
      </c>
    </row>
    <row r="3" spans="1:3" x14ac:dyDescent="0.2">
      <c r="A3" s="294" t="s">
        <v>93</v>
      </c>
      <c r="B3" s="294"/>
      <c r="C3" s="294"/>
    </row>
    <row r="4" spans="1:3" x14ac:dyDescent="0.2">
      <c r="A4" s="158"/>
      <c r="B4" s="158"/>
      <c r="C4" s="158"/>
    </row>
    <row r="5" spans="1:3" x14ac:dyDescent="0.2">
      <c r="A5" s="26"/>
      <c r="B5" s="26"/>
      <c r="C5" s="26"/>
    </row>
    <row r="6" spans="1:3" ht="28.5" customHeight="1" x14ac:dyDescent="0.2">
      <c r="A6" s="297" t="s">
        <v>42</v>
      </c>
      <c r="B6" s="297"/>
      <c r="C6" s="193" t="s">
        <v>329</v>
      </c>
    </row>
    <row r="7" spans="1:3" ht="33.75" x14ac:dyDescent="0.2">
      <c r="A7" s="59" t="s">
        <v>43</v>
      </c>
      <c r="B7" s="59" t="s">
        <v>44</v>
      </c>
      <c r="C7" s="193" t="s">
        <v>45</v>
      </c>
    </row>
    <row r="8" spans="1:3" x14ac:dyDescent="0.2">
      <c r="A8" s="133">
        <v>1</v>
      </c>
      <c r="B8" s="133">
        <v>2</v>
      </c>
      <c r="C8" s="194">
        <v>3</v>
      </c>
    </row>
    <row r="9" spans="1:3" x14ac:dyDescent="0.2">
      <c r="A9" s="59">
        <v>650</v>
      </c>
      <c r="B9" s="59"/>
      <c r="C9" s="193" t="s">
        <v>46</v>
      </c>
    </row>
    <row r="10" spans="1:3" ht="45" x14ac:dyDescent="0.2">
      <c r="A10" s="133">
        <v>650</v>
      </c>
      <c r="B10" s="195" t="s">
        <v>477</v>
      </c>
      <c r="C10" s="191" t="s">
        <v>14</v>
      </c>
    </row>
    <row r="11" spans="1:3" ht="45" x14ac:dyDescent="0.2">
      <c r="A11" s="133">
        <v>650</v>
      </c>
      <c r="B11" s="195" t="s">
        <v>478</v>
      </c>
      <c r="C11" s="191" t="s">
        <v>14</v>
      </c>
    </row>
    <row r="12" spans="1:3" ht="33.75" x14ac:dyDescent="0.2">
      <c r="A12" s="133">
        <v>650</v>
      </c>
      <c r="B12" s="244" t="s">
        <v>47</v>
      </c>
      <c r="C12" s="36" t="s">
        <v>142</v>
      </c>
    </row>
    <row r="13" spans="1:3" ht="45" x14ac:dyDescent="0.2">
      <c r="A13" s="133">
        <v>650</v>
      </c>
      <c r="B13" s="244" t="s">
        <v>48</v>
      </c>
      <c r="C13" s="36" t="s">
        <v>147</v>
      </c>
    </row>
    <row r="14" spans="1:3" ht="33.75" x14ac:dyDescent="0.2">
      <c r="A14" s="133">
        <v>650</v>
      </c>
      <c r="B14" s="244" t="s">
        <v>49</v>
      </c>
      <c r="C14" s="36" t="s">
        <v>148</v>
      </c>
    </row>
    <row r="15" spans="1:3" ht="56.25" x14ac:dyDescent="0.2">
      <c r="A15" s="133">
        <v>650</v>
      </c>
      <c r="B15" s="244" t="s">
        <v>50</v>
      </c>
      <c r="C15" s="36" t="s">
        <v>149</v>
      </c>
    </row>
    <row r="16" spans="1:3" ht="61.5" customHeight="1" x14ac:dyDescent="0.2">
      <c r="A16" s="133">
        <v>650</v>
      </c>
      <c r="B16" s="244" t="s">
        <v>551</v>
      </c>
      <c r="C16" s="36" t="s">
        <v>150</v>
      </c>
    </row>
    <row r="17" spans="1:3" ht="33.75" customHeight="1" x14ac:dyDescent="0.2">
      <c r="A17" s="133">
        <v>650</v>
      </c>
      <c r="B17" s="245" t="s">
        <v>521</v>
      </c>
      <c r="C17" s="248" t="s">
        <v>520</v>
      </c>
    </row>
    <row r="18" spans="1:3" ht="24" customHeight="1" x14ac:dyDescent="0.2">
      <c r="A18" s="133">
        <v>650</v>
      </c>
      <c r="B18" s="244" t="s">
        <v>51</v>
      </c>
      <c r="C18" s="36" t="s">
        <v>151</v>
      </c>
    </row>
    <row r="19" spans="1:3" x14ac:dyDescent="0.2">
      <c r="A19" s="133">
        <v>650</v>
      </c>
      <c r="B19" s="244" t="s">
        <v>52</v>
      </c>
      <c r="C19" s="36" t="s">
        <v>350</v>
      </c>
    </row>
    <row r="20" spans="1:3" ht="56.25" x14ac:dyDescent="0.2">
      <c r="A20" s="133">
        <v>650</v>
      </c>
      <c r="B20" s="244" t="s">
        <v>53</v>
      </c>
      <c r="C20" s="36" t="s">
        <v>391</v>
      </c>
    </row>
    <row r="21" spans="1:3" ht="67.5" x14ac:dyDescent="0.2">
      <c r="A21" s="133">
        <v>650</v>
      </c>
      <c r="B21" s="245" t="s">
        <v>523</v>
      </c>
      <c r="C21" s="248" t="s">
        <v>522</v>
      </c>
    </row>
    <row r="22" spans="1:3" ht="56.25" x14ac:dyDescent="0.2">
      <c r="A22" s="133">
        <v>650</v>
      </c>
      <c r="B22" s="245" t="s">
        <v>524</v>
      </c>
      <c r="C22" s="248" t="s">
        <v>389</v>
      </c>
    </row>
    <row r="23" spans="1:3" ht="56.25" x14ac:dyDescent="0.2">
      <c r="A23" s="133">
        <v>650</v>
      </c>
      <c r="B23" s="245" t="s">
        <v>479</v>
      </c>
      <c r="C23" s="248" t="s">
        <v>525</v>
      </c>
    </row>
    <row r="24" spans="1:3" ht="67.5" x14ac:dyDescent="0.2">
      <c r="A24" s="133">
        <v>650</v>
      </c>
      <c r="B24" s="245" t="s">
        <v>55</v>
      </c>
      <c r="C24" s="248" t="s">
        <v>526</v>
      </c>
    </row>
    <row r="25" spans="1:3" ht="67.5" x14ac:dyDescent="0.2">
      <c r="A25" s="133">
        <v>650</v>
      </c>
      <c r="B25" s="244" t="s">
        <v>54</v>
      </c>
      <c r="C25" s="191" t="s">
        <v>390</v>
      </c>
    </row>
    <row r="26" spans="1:3" ht="33.75" x14ac:dyDescent="0.2">
      <c r="A26" s="133">
        <v>650</v>
      </c>
      <c r="B26" s="244" t="s">
        <v>56</v>
      </c>
      <c r="C26" s="36" t="s">
        <v>152</v>
      </c>
    </row>
    <row r="27" spans="1:3" ht="33.75" x14ac:dyDescent="0.2">
      <c r="A27" s="133">
        <v>650</v>
      </c>
      <c r="B27" s="244" t="s">
        <v>257</v>
      </c>
      <c r="C27" s="191" t="s">
        <v>347</v>
      </c>
    </row>
    <row r="28" spans="1:3" ht="56.25" x14ac:dyDescent="0.2">
      <c r="A28" s="133">
        <v>650</v>
      </c>
      <c r="B28" s="195" t="s">
        <v>482</v>
      </c>
      <c r="C28" s="236" t="s">
        <v>483</v>
      </c>
    </row>
    <row r="29" spans="1:3" ht="33.75" x14ac:dyDescent="0.2">
      <c r="A29" s="133">
        <v>650</v>
      </c>
      <c r="B29" s="244" t="s">
        <v>480</v>
      </c>
      <c r="C29" s="36" t="s">
        <v>481</v>
      </c>
    </row>
    <row r="30" spans="1:3" ht="18" customHeight="1" x14ac:dyDescent="0.2">
      <c r="A30" s="287">
        <v>650</v>
      </c>
      <c r="B30" s="300" t="s">
        <v>57</v>
      </c>
      <c r="C30" s="284" t="s">
        <v>153</v>
      </c>
    </row>
    <row r="31" spans="1:3" ht="12" customHeight="1" x14ac:dyDescent="0.2">
      <c r="A31" s="287"/>
      <c r="B31" s="300"/>
      <c r="C31" s="284"/>
    </row>
    <row r="32" spans="1:3" x14ac:dyDescent="0.2">
      <c r="A32" s="194">
        <v>650</v>
      </c>
      <c r="B32" s="195" t="s">
        <v>58</v>
      </c>
      <c r="C32" s="191" t="s">
        <v>154</v>
      </c>
    </row>
    <row r="33" spans="1:3" ht="22.5" x14ac:dyDescent="0.2">
      <c r="A33" s="133">
        <v>650</v>
      </c>
      <c r="B33" s="244" t="s">
        <v>485</v>
      </c>
      <c r="C33" s="249" t="s">
        <v>528</v>
      </c>
    </row>
    <row r="34" spans="1:3" ht="25.5" customHeight="1" x14ac:dyDescent="0.2">
      <c r="A34" s="133">
        <v>650</v>
      </c>
      <c r="B34" s="246" t="s">
        <v>484</v>
      </c>
      <c r="C34" s="249" t="s">
        <v>527</v>
      </c>
    </row>
    <row r="35" spans="1:3" ht="22.5" x14ac:dyDescent="0.2">
      <c r="A35" s="133">
        <v>650</v>
      </c>
      <c r="B35" s="244" t="s">
        <v>530</v>
      </c>
      <c r="C35" s="249" t="s">
        <v>529</v>
      </c>
    </row>
    <row r="36" spans="1:3" ht="22.5" x14ac:dyDescent="0.2">
      <c r="A36" s="133">
        <v>650</v>
      </c>
      <c r="B36" s="244" t="s">
        <v>532</v>
      </c>
      <c r="C36" s="249" t="s">
        <v>531</v>
      </c>
    </row>
    <row r="37" spans="1:3" x14ac:dyDescent="0.2">
      <c r="A37" s="133">
        <v>650</v>
      </c>
      <c r="B37" s="244" t="s">
        <v>533</v>
      </c>
      <c r="C37" s="249" t="s">
        <v>534</v>
      </c>
    </row>
    <row r="38" spans="1:3" ht="33.75" x14ac:dyDescent="0.2">
      <c r="A38" s="133">
        <v>650</v>
      </c>
      <c r="B38" s="244" t="s">
        <v>536</v>
      </c>
      <c r="C38" s="249" t="s">
        <v>535</v>
      </c>
    </row>
    <row r="39" spans="1:3" ht="33.75" x14ac:dyDescent="0.2">
      <c r="A39" s="133">
        <v>650</v>
      </c>
      <c r="B39" s="244" t="s">
        <v>537</v>
      </c>
      <c r="C39" s="249" t="s">
        <v>538</v>
      </c>
    </row>
    <row r="40" spans="1:3" ht="22.5" x14ac:dyDescent="0.2">
      <c r="A40" s="133">
        <v>650</v>
      </c>
      <c r="B40" s="244" t="s">
        <v>486</v>
      </c>
      <c r="C40" s="36" t="s">
        <v>352</v>
      </c>
    </row>
    <row r="41" spans="1:3" ht="33.75" x14ac:dyDescent="0.2">
      <c r="A41" s="133">
        <v>650</v>
      </c>
      <c r="B41" s="247" t="s">
        <v>487</v>
      </c>
      <c r="C41" s="36" t="s">
        <v>145</v>
      </c>
    </row>
    <row r="42" spans="1:3" ht="22.5" x14ac:dyDescent="0.2">
      <c r="A42" s="133">
        <v>650</v>
      </c>
      <c r="B42" s="247" t="s">
        <v>488</v>
      </c>
      <c r="C42" s="36" t="s">
        <v>144</v>
      </c>
    </row>
    <row r="43" spans="1:3" ht="33.75" x14ac:dyDescent="0.2">
      <c r="A43" s="133">
        <v>650</v>
      </c>
      <c r="B43" s="247" t="s">
        <v>489</v>
      </c>
      <c r="C43" s="36" t="s">
        <v>490</v>
      </c>
    </row>
    <row r="44" spans="1:3" ht="22.5" x14ac:dyDescent="0.2">
      <c r="A44" s="133">
        <v>650</v>
      </c>
      <c r="B44" s="247" t="s">
        <v>491</v>
      </c>
      <c r="C44" s="36" t="s">
        <v>492</v>
      </c>
    </row>
    <row r="45" spans="1:3" ht="22.5" x14ac:dyDescent="0.2">
      <c r="A45" s="133">
        <v>650</v>
      </c>
      <c r="B45" s="245" t="s">
        <v>544</v>
      </c>
      <c r="C45" s="248" t="s">
        <v>545</v>
      </c>
    </row>
    <row r="46" spans="1:3" ht="22.5" x14ac:dyDescent="0.2">
      <c r="A46" s="133">
        <v>650</v>
      </c>
      <c r="B46" s="245" t="s">
        <v>542</v>
      </c>
      <c r="C46" s="248" t="s">
        <v>543</v>
      </c>
    </row>
    <row r="47" spans="1:3" x14ac:dyDescent="0.2">
      <c r="A47" s="133">
        <v>650</v>
      </c>
      <c r="B47" s="244" t="s">
        <v>541</v>
      </c>
      <c r="C47" s="248" t="s">
        <v>155</v>
      </c>
    </row>
    <row r="48" spans="1:3" ht="36" customHeight="1" x14ac:dyDescent="0.2">
      <c r="A48" s="133">
        <v>650</v>
      </c>
      <c r="B48" s="243" t="s">
        <v>546</v>
      </c>
      <c r="C48" s="241" t="s">
        <v>548</v>
      </c>
    </row>
    <row r="49" spans="1:3" ht="33.75" x14ac:dyDescent="0.2">
      <c r="A49" s="133">
        <v>650</v>
      </c>
      <c r="B49" s="243" t="s">
        <v>547</v>
      </c>
      <c r="C49" s="241" t="s">
        <v>549</v>
      </c>
    </row>
    <row r="50" spans="1:3" ht="14.25" x14ac:dyDescent="0.2">
      <c r="A50" s="240"/>
      <c r="B50" s="242"/>
      <c r="C50" s="242"/>
    </row>
    <row r="51" spans="1:3" x14ac:dyDescent="0.2">
      <c r="A51" s="298"/>
      <c r="B51" s="298"/>
      <c r="C51" s="298"/>
    </row>
    <row r="52" spans="1:3" x14ac:dyDescent="0.2">
      <c r="A52" s="295" t="s">
        <v>59</v>
      </c>
      <c r="B52" s="295"/>
      <c r="C52" s="295"/>
    </row>
    <row r="53" spans="1:3" x14ac:dyDescent="0.2">
      <c r="A53" s="295" t="s">
        <v>60</v>
      </c>
      <c r="B53" s="295"/>
      <c r="C53" s="295"/>
    </row>
    <row r="54" spans="1:3" x14ac:dyDescent="0.2">
      <c r="A54" s="299"/>
      <c r="B54" s="299"/>
      <c r="C54" s="299"/>
    </row>
    <row r="55" spans="1:3" ht="34.5" customHeight="1" x14ac:dyDescent="0.2">
      <c r="A55" s="286" t="s">
        <v>237</v>
      </c>
      <c r="B55" s="286"/>
      <c r="C55" s="286"/>
    </row>
    <row r="56" spans="1:3" x14ac:dyDescent="0.2">
      <c r="A56" s="50"/>
      <c r="B56" s="12"/>
      <c r="C56" s="12"/>
    </row>
    <row r="57" spans="1:3" x14ac:dyDescent="0.2">
      <c r="A57" s="162" t="s">
        <v>475</v>
      </c>
      <c r="B57" s="193"/>
      <c r="C57" s="193" t="s">
        <v>61</v>
      </c>
    </row>
    <row r="58" spans="1:3" ht="45" x14ac:dyDescent="0.2">
      <c r="A58" s="38" t="s">
        <v>475</v>
      </c>
      <c r="B58" s="194" t="s">
        <v>476</v>
      </c>
      <c r="C58" s="35" t="s">
        <v>156</v>
      </c>
    </row>
    <row r="59" spans="1:3" x14ac:dyDescent="0.2">
      <c r="A59" s="50"/>
      <c r="B59" s="12"/>
      <c r="C59" s="12"/>
    </row>
    <row r="60" spans="1:3" x14ac:dyDescent="0.2">
      <c r="A60" s="295" t="s">
        <v>62</v>
      </c>
      <c r="B60" s="295"/>
      <c r="C60" s="295"/>
    </row>
    <row r="61" spans="1:3" x14ac:dyDescent="0.2">
      <c r="A61" s="50"/>
      <c r="B61" s="12"/>
      <c r="C61" s="12"/>
    </row>
    <row r="62" spans="1:3" ht="41.25" customHeight="1" x14ac:dyDescent="0.2">
      <c r="A62" s="286" t="s">
        <v>539</v>
      </c>
      <c r="B62" s="286"/>
      <c r="C62" s="286"/>
    </row>
    <row r="63" spans="1:3" x14ac:dyDescent="0.2">
      <c r="A63" s="50"/>
      <c r="B63" s="12"/>
      <c r="C63" s="12"/>
    </row>
    <row r="64" spans="1:3" x14ac:dyDescent="0.2">
      <c r="A64" s="193">
        <v>182</v>
      </c>
      <c r="B64" s="194"/>
      <c r="C64" s="239" t="s">
        <v>518</v>
      </c>
    </row>
    <row r="65" spans="1:3" x14ac:dyDescent="0.2">
      <c r="A65" s="194">
        <v>182</v>
      </c>
      <c r="B65" s="194" t="s">
        <v>63</v>
      </c>
      <c r="C65" s="194" t="s">
        <v>64</v>
      </c>
    </row>
    <row r="66" spans="1:3" x14ac:dyDescent="0.2">
      <c r="A66" s="194">
        <v>182</v>
      </c>
      <c r="B66" s="194" t="s">
        <v>65</v>
      </c>
      <c r="C66" s="194" t="s">
        <v>66</v>
      </c>
    </row>
    <row r="67" spans="1:3" x14ac:dyDescent="0.2">
      <c r="A67" s="194">
        <v>182</v>
      </c>
      <c r="B67" s="53" t="s">
        <v>385</v>
      </c>
      <c r="C67" s="33" t="s">
        <v>386</v>
      </c>
    </row>
    <row r="68" spans="1:3" x14ac:dyDescent="0.2">
      <c r="A68" s="194">
        <v>182</v>
      </c>
      <c r="B68" s="194" t="s">
        <v>67</v>
      </c>
      <c r="C68" s="194" t="s">
        <v>68</v>
      </c>
    </row>
    <row r="69" spans="1:3" x14ac:dyDescent="0.2">
      <c r="A69" s="194">
        <v>182</v>
      </c>
      <c r="B69" s="194" t="s">
        <v>69</v>
      </c>
      <c r="C69" s="194" t="s">
        <v>70</v>
      </c>
    </row>
    <row r="70" spans="1:3" ht="22.5" x14ac:dyDescent="0.2">
      <c r="A70" s="194">
        <v>182</v>
      </c>
      <c r="B70" s="194" t="s">
        <v>71</v>
      </c>
      <c r="C70" s="194" t="s">
        <v>72</v>
      </c>
    </row>
    <row r="71" spans="1:3" x14ac:dyDescent="0.2">
      <c r="A71" s="50"/>
      <c r="B71" s="12"/>
      <c r="C71" s="12"/>
    </row>
    <row r="72" spans="1:3" x14ac:dyDescent="0.2">
      <c r="A72" s="296" t="s">
        <v>73</v>
      </c>
      <c r="B72" s="296"/>
      <c r="C72" s="296"/>
    </row>
    <row r="73" spans="1:3" x14ac:dyDescent="0.2">
      <c r="A73" s="50"/>
      <c r="B73" s="12"/>
      <c r="C73" s="12"/>
    </row>
    <row r="74" spans="1:3" x14ac:dyDescent="0.2">
      <c r="A74" s="193">
        <v>100</v>
      </c>
      <c r="B74" s="194"/>
      <c r="C74" s="193" t="s">
        <v>519</v>
      </c>
    </row>
    <row r="75" spans="1:3" ht="45" x14ac:dyDescent="0.2">
      <c r="A75" s="194">
        <v>100</v>
      </c>
      <c r="B75" s="85" t="s">
        <v>240</v>
      </c>
      <c r="C75" s="237" t="s">
        <v>241</v>
      </c>
    </row>
    <row r="76" spans="1:3" ht="56.25" x14ac:dyDescent="0.2">
      <c r="A76" s="194">
        <v>100</v>
      </c>
      <c r="B76" s="85" t="s">
        <v>244</v>
      </c>
      <c r="C76" s="237" t="s">
        <v>242</v>
      </c>
    </row>
    <row r="77" spans="1:3" ht="45" x14ac:dyDescent="0.2">
      <c r="A77" s="194">
        <v>100</v>
      </c>
      <c r="B77" s="85" t="s">
        <v>245</v>
      </c>
      <c r="C77" s="237" t="s">
        <v>243</v>
      </c>
    </row>
    <row r="78" spans="1:3" ht="45" x14ac:dyDescent="0.2">
      <c r="A78" s="194">
        <v>100</v>
      </c>
      <c r="B78" s="85" t="s">
        <v>341</v>
      </c>
      <c r="C78" s="238" t="s">
        <v>251</v>
      </c>
    </row>
    <row r="81" spans="1:3" ht="41.25" customHeight="1" x14ac:dyDescent="0.2">
      <c r="A81" s="286" t="s">
        <v>540</v>
      </c>
      <c r="B81" s="286"/>
      <c r="C81" s="286"/>
    </row>
    <row r="83" spans="1:3" x14ac:dyDescent="0.2">
      <c r="A83" s="162" t="s">
        <v>493</v>
      </c>
      <c r="B83" s="165"/>
      <c r="C83" s="193" t="s">
        <v>494</v>
      </c>
    </row>
    <row r="84" spans="1:3" ht="45" x14ac:dyDescent="0.2">
      <c r="A84" s="38" t="s">
        <v>493</v>
      </c>
      <c r="B84" s="170">
        <v>1.1602010102E+17</v>
      </c>
      <c r="C84" s="235" t="s">
        <v>517</v>
      </c>
    </row>
  </sheetData>
  <mergeCells count="14">
    <mergeCell ref="A81:C81"/>
    <mergeCell ref="A3:C3"/>
    <mergeCell ref="A55:C55"/>
    <mergeCell ref="A60:C60"/>
    <mergeCell ref="A62:C62"/>
    <mergeCell ref="A72:C72"/>
    <mergeCell ref="A6:B6"/>
    <mergeCell ref="A51:C51"/>
    <mergeCell ref="A52:C52"/>
    <mergeCell ref="A53:C53"/>
    <mergeCell ref="A54:C54"/>
    <mergeCell ref="A30:A31"/>
    <mergeCell ref="B30:B31"/>
    <mergeCell ref="C30:C31"/>
  </mergeCells>
  <hyperlinks>
    <hyperlink ref="C28" r:id="rId1" location="dst100376" display="http://www.consultant.ru/document/cons_doc_LAW_346760/a964ea800eaa74c96cf8a9c7731a071da06f4a8a/ - dst100376"/>
  </hyperlinks>
  <pageMargins left="0" right="0" top="0" bottom="0" header="0" footer="0"/>
  <pageSetup paperSize="9" fitToHeight="0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view="pageLayout" zoomScaleNormal="100" workbookViewId="0">
      <selection activeCell="C10" sqref="C10"/>
    </sheetView>
  </sheetViews>
  <sheetFormatPr defaultRowHeight="11.25" x14ac:dyDescent="0.2"/>
  <cols>
    <col min="1" max="1" width="11" style="14" customWidth="1"/>
    <col min="2" max="2" width="27.140625" style="14" customWidth="1"/>
    <col min="3" max="3" width="51.28515625" style="14" customWidth="1"/>
    <col min="4" max="16384" width="9.140625" style="14"/>
  </cols>
  <sheetData>
    <row r="1" spans="1:3" ht="45" x14ac:dyDescent="0.2">
      <c r="C1" s="24" t="s">
        <v>416</v>
      </c>
    </row>
    <row r="3" spans="1:3" ht="39" customHeight="1" x14ac:dyDescent="0.2">
      <c r="A3" s="286" t="s">
        <v>79</v>
      </c>
      <c r="B3" s="286"/>
      <c r="C3" s="286"/>
    </row>
    <row r="5" spans="1:3" ht="28.5" customHeight="1" x14ac:dyDescent="0.2">
      <c r="A5" s="279" t="s">
        <v>74</v>
      </c>
      <c r="B5" s="279" t="s">
        <v>75</v>
      </c>
      <c r="C5" s="29" t="s">
        <v>370</v>
      </c>
    </row>
    <row r="6" spans="1:3" x14ac:dyDescent="0.2">
      <c r="A6" s="279"/>
      <c r="B6" s="279"/>
      <c r="C6" s="29" t="s">
        <v>76</v>
      </c>
    </row>
    <row r="7" spans="1:3" x14ac:dyDescent="0.2">
      <c r="A7" s="23"/>
      <c r="B7" s="33"/>
      <c r="C7" s="33"/>
    </row>
    <row r="8" spans="1:3" x14ac:dyDescent="0.2">
      <c r="A8" s="25">
        <v>1</v>
      </c>
      <c r="B8" s="25">
        <v>2</v>
      </c>
      <c r="C8" s="25">
        <v>3</v>
      </c>
    </row>
    <row r="9" spans="1:3" x14ac:dyDescent="0.2">
      <c r="A9" s="29">
        <v>650</v>
      </c>
      <c r="B9" s="25"/>
      <c r="C9" s="34" t="s">
        <v>46</v>
      </c>
    </row>
    <row r="10" spans="1:3" ht="27.75" customHeight="1" x14ac:dyDescent="0.2">
      <c r="A10" s="25">
        <v>650</v>
      </c>
      <c r="B10" s="25" t="s">
        <v>77</v>
      </c>
      <c r="C10" s="35" t="s">
        <v>157</v>
      </c>
    </row>
    <row r="11" spans="1:3" ht="22.5" x14ac:dyDescent="0.2">
      <c r="A11" s="25">
        <v>650</v>
      </c>
      <c r="B11" s="25" t="s">
        <v>78</v>
      </c>
      <c r="C11" s="36" t="s">
        <v>238</v>
      </c>
    </row>
  </sheetData>
  <mergeCells count="3">
    <mergeCell ref="A5:A6"/>
    <mergeCell ref="B5:B6"/>
    <mergeCell ref="A3:C3"/>
  </mergeCells>
  <pageMargins left="0.7" right="0.7" top="0.75" bottom="0.75" header="0.3" footer="0.3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view="pageLayout" topLeftCell="A4" zoomScale="75" zoomScaleNormal="100" zoomScalePageLayoutView="75" workbookViewId="0">
      <selection activeCell="C7" sqref="C7"/>
    </sheetView>
  </sheetViews>
  <sheetFormatPr defaultRowHeight="11.25" x14ac:dyDescent="0.2"/>
  <cols>
    <col min="1" max="1" width="6.140625" style="14" customWidth="1"/>
    <col min="2" max="2" width="101" style="14" customWidth="1"/>
    <col min="3" max="3" width="21.5703125" style="14" customWidth="1"/>
    <col min="4" max="16384" width="9.140625" style="14"/>
  </cols>
  <sheetData>
    <row r="1" spans="1:3" ht="67.5" x14ac:dyDescent="0.2">
      <c r="C1" s="24" t="s">
        <v>413</v>
      </c>
    </row>
    <row r="3" spans="1:3" ht="37.5" customHeight="1" x14ac:dyDescent="0.2">
      <c r="A3" s="301" t="s">
        <v>415</v>
      </c>
      <c r="B3" s="301"/>
      <c r="C3" s="301"/>
    </row>
    <row r="4" spans="1:3" x14ac:dyDescent="0.2">
      <c r="C4" s="27" t="s">
        <v>353</v>
      </c>
    </row>
    <row r="5" spans="1:3" x14ac:dyDescent="0.2">
      <c r="A5" s="157" t="s">
        <v>80</v>
      </c>
      <c r="B5" s="53" t="s">
        <v>81</v>
      </c>
      <c r="C5" s="157" t="s">
        <v>414</v>
      </c>
    </row>
    <row r="6" spans="1:3" ht="45" x14ac:dyDescent="0.2">
      <c r="A6" s="157">
        <v>1</v>
      </c>
      <c r="B6" s="103" t="s">
        <v>472</v>
      </c>
      <c r="C6" s="123">
        <v>16.600000000000001</v>
      </c>
    </row>
    <row r="7" spans="1:3" ht="409.6" customHeight="1" x14ac:dyDescent="0.2">
      <c r="A7" s="157">
        <v>2</v>
      </c>
      <c r="B7" s="103" t="s">
        <v>474</v>
      </c>
      <c r="C7" s="123">
        <v>7.3</v>
      </c>
    </row>
    <row r="8" spans="1:3" ht="92.25" customHeight="1" x14ac:dyDescent="0.2">
      <c r="A8" s="157">
        <v>3</v>
      </c>
      <c r="B8" s="103" t="s">
        <v>473</v>
      </c>
      <c r="C8" s="32">
        <v>19.8</v>
      </c>
    </row>
    <row r="9" spans="1:3" x14ac:dyDescent="0.2">
      <c r="A9" s="156"/>
      <c r="B9" s="155" t="s">
        <v>82</v>
      </c>
      <c r="C9" s="32">
        <f>SUM(C6:C8)</f>
        <v>43.7</v>
      </c>
    </row>
  </sheetData>
  <mergeCells count="1">
    <mergeCell ref="A3:C3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37" zoomScaleNormal="100" workbookViewId="0">
      <selection activeCell="A28" sqref="A28"/>
    </sheetView>
  </sheetViews>
  <sheetFormatPr defaultRowHeight="15" x14ac:dyDescent="0.25"/>
  <cols>
    <col min="1" max="1" width="25.7109375" style="2" customWidth="1"/>
    <col min="2" max="2" width="57.42578125" style="2" customWidth="1"/>
    <col min="3" max="3" width="10.85546875" style="2" customWidth="1"/>
    <col min="4" max="4" width="10.85546875" style="46" customWidth="1"/>
    <col min="5" max="16384" width="9.140625" style="2"/>
  </cols>
  <sheetData>
    <row r="1" spans="1:9" ht="62.25" customHeight="1" x14ac:dyDescent="0.25">
      <c r="C1" s="269" t="s">
        <v>460</v>
      </c>
      <c r="D1" s="269"/>
    </row>
    <row r="2" spans="1:9" ht="20.25" customHeight="1" x14ac:dyDescent="0.25">
      <c r="C2" s="44"/>
    </row>
    <row r="3" spans="1:9" x14ac:dyDescent="0.25">
      <c r="A3" s="262" t="s">
        <v>461</v>
      </c>
      <c r="B3" s="262"/>
      <c r="C3" s="262"/>
    </row>
    <row r="4" spans="1:9" x14ac:dyDescent="0.25">
      <c r="C4" s="3" t="s">
        <v>95</v>
      </c>
    </row>
    <row r="5" spans="1:9" ht="24" customHeight="1" x14ac:dyDescent="0.25">
      <c r="A5" s="263" t="s">
        <v>0</v>
      </c>
      <c r="B5" s="265" t="s">
        <v>1</v>
      </c>
      <c r="C5" s="267" t="s">
        <v>255</v>
      </c>
      <c r="D5" s="268"/>
    </row>
    <row r="6" spans="1:9" ht="20.25" customHeight="1" x14ac:dyDescent="0.25">
      <c r="A6" s="264"/>
      <c r="B6" s="266"/>
      <c r="C6" s="7">
        <v>2022</v>
      </c>
      <c r="D6" s="7">
        <v>2023</v>
      </c>
    </row>
    <row r="7" spans="1:9" x14ac:dyDescent="0.25">
      <c r="A7" s="75"/>
      <c r="B7" s="78" t="s">
        <v>372</v>
      </c>
      <c r="C7" s="77">
        <f>C8+C13+C16+C22</f>
        <v>21715.7</v>
      </c>
      <c r="D7" s="77">
        <f>D8+D13+D16+D22</f>
        <v>21904.1</v>
      </c>
    </row>
    <row r="8" spans="1:9" ht="31.5" customHeight="1" x14ac:dyDescent="0.25">
      <c r="A8" s="6" t="s">
        <v>239</v>
      </c>
      <c r="B8" s="67" t="s">
        <v>196</v>
      </c>
      <c r="C8" s="71">
        <f>C9+C10+C11+C12</f>
        <v>2248.1999999999998</v>
      </c>
      <c r="D8" s="71">
        <f>D9+D10+D11+D12</f>
        <v>2248.1999999999998</v>
      </c>
    </row>
    <row r="9" spans="1:9" ht="52.5" customHeight="1" x14ac:dyDescent="0.25">
      <c r="A9" s="9" t="s">
        <v>240</v>
      </c>
      <c r="B9" s="68" t="s">
        <v>241</v>
      </c>
      <c r="C9" s="72">
        <v>1034.8</v>
      </c>
      <c r="D9" s="72">
        <v>1034.8</v>
      </c>
    </row>
    <row r="10" spans="1:9" ht="55.5" customHeight="1" x14ac:dyDescent="0.25">
      <c r="A10" s="9" t="s">
        <v>244</v>
      </c>
      <c r="B10" s="68" t="s">
        <v>242</v>
      </c>
      <c r="C10" s="72">
        <v>5.0999999999999996</v>
      </c>
      <c r="D10" s="72">
        <v>5.0999999999999996</v>
      </c>
      <c r="I10" s="45"/>
    </row>
    <row r="11" spans="1:9" ht="45.75" customHeight="1" x14ac:dyDescent="0.25">
      <c r="A11" s="9" t="s">
        <v>245</v>
      </c>
      <c r="B11" s="68" t="s">
        <v>243</v>
      </c>
      <c r="C11" s="72">
        <v>1339.7</v>
      </c>
      <c r="D11" s="72">
        <v>1339.7</v>
      </c>
      <c r="I11" s="58"/>
    </row>
    <row r="12" spans="1:9" ht="49.5" customHeight="1" x14ac:dyDescent="0.25">
      <c r="A12" s="9" t="s">
        <v>250</v>
      </c>
      <c r="B12" s="68" t="s">
        <v>251</v>
      </c>
      <c r="C12" s="72">
        <v>-131.4</v>
      </c>
      <c r="D12" s="72">
        <v>-131.4</v>
      </c>
    </row>
    <row r="13" spans="1:9" ht="15.75" customHeight="1" x14ac:dyDescent="0.25">
      <c r="A13" s="6" t="s">
        <v>2</v>
      </c>
      <c r="B13" s="61" t="s">
        <v>3</v>
      </c>
      <c r="C13" s="71">
        <f>C14</f>
        <v>18840.7</v>
      </c>
      <c r="D13" s="71">
        <f>D14</f>
        <v>19029.099999999999</v>
      </c>
    </row>
    <row r="14" spans="1:9" ht="13.5" customHeight="1" x14ac:dyDescent="0.25">
      <c r="A14" s="9" t="s">
        <v>4</v>
      </c>
      <c r="B14" s="62" t="s">
        <v>5</v>
      </c>
      <c r="C14" s="72">
        <f>C15</f>
        <v>18840.7</v>
      </c>
      <c r="D14" s="72">
        <f>D15</f>
        <v>19029.099999999999</v>
      </c>
    </row>
    <row r="15" spans="1:9" ht="57" customHeight="1" x14ac:dyDescent="0.25">
      <c r="A15" s="9" t="s">
        <v>6</v>
      </c>
      <c r="B15" s="62" t="s">
        <v>7</v>
      </c>
      <c r="C15" s="72">
        <v>18840.7</v>
      </c>
      <c r="D15" s="250">
        <v>19029.099999999999</v>
      </c>
    </row>
    <row r="16" spans="1:9" ht="18.75" customHeight="1" x14ac:dyDescent="0.25">
      <c r="A16" s="6" t="s">
        <v>8</v>
      </c>
      <c r="B16" s="61" t="s">
        <v>9</v>
      </c>
      <c r="C16" s="71">
        <f>C17+C20+C21+C18+C19</f>
        <v>596.79999999999995</v>
      </c>
      <c r="D16" s="71">
        <f>D17+D20+D21+D18+D19</f>
        <v>596.79999999999995</v>
      </c>
    </row>
    <row r="17" spans="1:4" ht="38.25" customHeight="1" x14ac:dyDescent="0.25">
      <c r="A17" s="9" t="s">
        <v>10</v>
      </c>
      <c r="B17" s="62" t="s">
        <v>141</v>
      </c>
      <c r="C17" s="72">
        <v>470</v>
      </c>
      <c r="D17" s="72">
        <v>470</v>
      </c>
    </row>
    <row r="18" spans="1:4" ht="18.75" customHeight="1" x14ac:dyDescent="0.25">
      <c r="A18" s="85" t="s">
        <v>387</v>
      </c>
      <c r="B18" s="36" t="s">
        <v>383</v>
      </c>
      <c r="C18" s="72">
        <v>2.4</v>
      </c>
      <c r="D18" s="72">
        <v>2.4</v>
      </c>
    </row>
    <row r="19" spans="1:4" ht="18.75" customHeight="1" x14ac:dyDescent="0.25">
      <c r="A19" s="85" t="s">
        <v>388</v>
      </c>
      <c r="B19" s="36" t="s">
        <v>384</v>
      </c>
      <c r="C19" s="72">
        <v>55</v>
      </c>
      <c r="D19" s="72">
        <v>55</v>
      </c>
    </row>
    <row r="20" spans="1:4" ht="48" customHeight="1" x14ac:dyDescent="0.25">
      <c r="A20" s="9" t="s">
        <v>182</v>
      </c>
      <c r="B20" s="62" t="s">
        <v>183</v>
      </c>
      <c r="C20" s="72">
        <v>37.700000000000003</v>
      </c>
      <c r="D20" s="32">
        <v>37.700000000000003</v>
      </c>
    </row>
    <row r="21" spans="1:4" ht="48.75" customHeight="1" x14ac:dyDescent="0.25">
      <c r="A21" s="9" t="s">
        <v>185</v>
      </c>
      <c r="B21" s="62" t="s">
        <v>184</v>
      </c>
      <c r="C21" s="72">
        <v>31.7</v>
      </c>
      <c r="D21" s="32">
        <v>31.7</v>
      </c>
    </row>
    <row r="22" spans="1:4" ht="16.5" customHeight="1" x14ac:dyDescent="0.25">
      <c r="A22" s="6" t="s">
        <v>11</v>
      </c>
      <c r="B22" s="61" t="s">
        <v>12</v>
      </c>
      <c r="C22" s="71">
        <f>C23</f>
        <v>30</v>
      </c>
      <c r="D22" s="71">
        <f>D23</f>
        <v>30</v>
      </c>
    </row>
    <row r="23" spans="1:4" ht="49.5" customHeight="1" x14ac:dyDescent="0.25">
      <c r="A23" s="9" t="s">
        <v>13</v>
      </c>
      <c r="B23" s="62" t="s">
        <v>14</v>
      </c>
      <c r="C23" s="72">
        <v>30</v>
      </c>
      <c r="D23" s="32">
        <v>30</v>
      </c>
    </row>
    <row r="24" spans="1:4" ht="16.5" customHeight="1" x14ac:dyDescent="0.25">
      <c r="A24" s="75"/>
      <c r="B24" s="78" t="s">
        <v>373</v>
      </c>
      <c r="C24" s="77">
        <f>C25+C31+C29</f>
        <v>1579.7</v>
      </c>
      <c r="D24" s="77">
        <f>D25+D31+D29</f>
        <v>1579.7</v>
      </c>
    </row>
    <row r="25" spans="1:4" ht="36" customHeight="1" x14ac:dyDescent="0.25">
      <c r="A25" s="6" t="s">
        <v>15</v>
      </c>
      <c r="B25" s="61" t="s">
        <v>135</v>
      </c>
      <c r="C25" s="71">
        <f>C26+C27+C28</f>
        <v>1561.2</v>
      </c>
      <c r="D25" s="71">
        <f>D26+D27+D28</f>
        <v>1561.2</v>
      </c>
    </row>
    <row r="26" spans="1:4" ht="42" customHeight="1" x14ac:dyDescent="0.25">
      <c r="A26" s="9" t="s">
        <v>16</v>
      </c>
      <c r="B26" s="62" t="s">
        <v>142</v>
      </c>
      <c r="C26" s="72">
        <v>0</v>
      </c>
      <c r="D26" s="32">
        <v>0</v>
      </c>
    </row>
    <row r="27" spans="1:4" ht="45.75" customHeight="1" x14ac:dyDescent="0.25">
      <c r="A27" s="9" t="s">
        <v>17</v>
      </c>
      <c r="B27" s="62" t="s">
        <v>18</v>
      </c>
      <c r="C27" s="72">
        <v>1274.7</v>
      </c>
      <c r="D27" s="32">
        <v>1274.7</v>
      </c>
    </row>
    <row r="28" spans="1:4" ht="46.5" customHeight="1" x14ac:dyDescent="0.25">
      <c r="A28" s="9" t="s">
        <v>158</v>
      </c>
      <c r="B28" s="62" t="s">
        <v>150</v>
      </c>
      <c r="C28" s="72">
        <v>286.5</v>
      </c>
      <c r="D28" s="72">
        <v>286.5</v>
      </c>
    </row>
    <row r="29" spans="1:4" ht="30.75" customHeight="1" x14ac:dyDescent="0.25">
      <c r="A29" s="56" t="s">
        <v>348</v>
      </c>
      <c r="B29" s="41" t="s">
        <v>405</v>
      </c>
      <c r="C29" s="71">
        <f>C30</f>
        <v>0</v>
      </c>
      <c r="D29" s="80">
        <f>D30</f>
        <v>0</v>
      </c>
    </row>
    <row r="30" spans="1:4" ht="20.25" customHeight="1" x14ac:dyDescent="0.25">
      <c r="A30" s="57" t="s">
        <v>349</v>
      </c>
      <c r="B30" s="64" t="s">
        <v>350</v>
      </c>
      <c r="C30" s="72">
        <v>0</v>
      </c>
      <c r="D30" s="72">
        <v>0</v>
      </c>
    </row>
    <row r="31" spans="1:4" ht="16.5" customHeight="1" x14ac:dyDescent="0.25">
      <c r="A31" s="6" t="s">
        <v>344</v>
      </c>
      <c r="B31" s="63" t="s">
        <v>345</v>
      </c>
      <c r="C31" s="71">
        <f>C32</f>
        <v>18.5</v>
      </c>
      <c r="D31" s="71">
        <f>D32</f>
        <v>18.5</v>
      </c>
    </row>
    <row r="32" spans="1:4" ht="33" customHeight="1" x14ac:dyDescent="0.25">
      <c r="A32" s="9" t="s">
        <v>346</v>
      </c>
      <c r="B32" s="64" t="s">
        <v>347</v>
      </c>
      <c r="C32" s="72">
        <v>18.5</v>
      </c>
      <c r="D32" s="72">
        <v>18.5</v>
      </c>
    </row>
    <row r="33" spans="1:7" ht="12.75" customHeight="1" x14ac:dyDescent="0.25">
      <c r="A33" s="75" t="s">
        <v>19</v>
      </c>
      <c r="B33" s="79" t="s">
        <v>136</v>
      </c>
      <c r="C33" s="77">
        <f>C34+C36+C40+C42</f>
        <v>8603.9740000000002</v>
      </c>
      <c r="D33" s="77">
        <f>D34+D36+D40+D42</f>
        <v>8433.2540000000008</v>
      </c>
    </row>
    <row r="34" spans="1:7" ht="28.5" customHeight="1" x14ac:dyDescent="0.25">
      <c r="A34" s="9" t="s">
        <v>333</v>
      </c>
      <c r="B34" s="62" t="s">
        <v>137</v>
      </c>
      <c r="C34" s="72">
        <f>C35</f>
        <v>8034.07</v>
      </c>
      <c r="D34" s="81">
        <f>D35</f>
        <v>7682.45</v>
      </c>
    </row>
    <row r="35" spans="1:7" ht="23.25" customHeight="1" x14ac:dyDescent="0.25">
      <c r="A35" s="9" t="s">
        <v>334</v>
      </c>
      <c r="B35" s="62" t="s">
        <v>143</v>
      </c>
      <c r="C35" s="72">
        <v>8034.07</v>
      </c>
      <c r="D35" s="72">
        <v>7682.45</v>
      </c>
    </row>
    <row r="36" spans="1:7" ht="28.5" customHeight="1" x14ac:dyDescent="0.25">
      <c r="A36" s="6" t="s">
        <v>335</v>
      </c>
      <c r="B36" s="61" t="s">
        <v>138</v>
      </c>
      <c r="C36" s="71">
        <f>C37+C39+C38</f>
        <v>494.904</v>
      </c>
      <c r="D36" s="71">
        <f>D37+D39+D38</f>
        <v>509.70400000000001</v>
      </c>
    </row>
    <row r="37" spans="1:7" ht="30.75" customHeight="1" x14ac:dyDescent="0.25">
      <c r="A37" s="9" t="s">
        <v>351</v>
      </c>
      <c r="B37" s="64" t="s">
        <v>352</v>
      </c>
      <c r="C37" s="72">
        <f>'иные мт 22(23)'!B15</f>
        <v>1.504</v>
      </c>
      <c r="D37" s="81">
        <f>'иные мт 22(23)'!C15</f>
        <v>1.504</v>
      </c>
    </row>
    <row r="38" spans="1:7" ht="27" customHeight="1" x14ac:dyDescent="0.25">
      <c r="A38" s="9" t="s">
        <v>337</v>
      </c>
      <c r="B38" s="62" t="s">
        <v>145</v>
      </c>
      <c r="C38" s="72">
        <v>466.4</v>
      </c>
      <c r="D38" s="72">
        <v>481.2</v>
      </c>
    </row>
    <row r="39" spans="1:7" ht="25.5" customHeight="1" x14ac:dyDescent="0.25">
      <c r="A39" s="9" t="s">
        <v>336</v>
      </c>
      <c r="B39" s="62" t="s">
        <v>144</v>
      </c>
      <c r="C39" s="72">
        <v>27</v>
      </c>
      <c r="D39" s="81">
        <v>27</v>
      </c>
    </row>
    <row r="40" spans="1:7" x14ac:dyDescent="0.25">
      <c r="A40" s="6" t="s">
        <v>338</v>
      </c>
      <c r="B40" s="61" t="s">
        <v>116</v>
      </c>
      <c r="C40" s="80">
        <f>C41</f>
        <v>75</v>
      </c>
      <c r="D40" s="80">
        <f>D41</f>
        <v>241.1</v>
      </c>
    </row>
    <row r="41" spans="1:7" ht="22.5" x14ac:dyDescent="0.25">
      <c r="A41" s="9" t="s">
        <v>339</v>
      </c>
      <c r="B41" s="62" t="s">
        <v>146</v>
      </c>
      <c r="C41" s="81">
        <f>'иные мт 22(23)'!B6</f>
        <v>75</v>
      </c>
      <c r="D41" s="81">
        <f>'иные мт 22(23)'!C6</f>
        <v>241.1</v>
      </c>
    </row>
    <row r="42" spans="1:7" ht="22.5" x14ac:dyDescent="0.25">
      <c r="A42" s="6" t="s">
        <v>252</v>
      </c>
      <c r="B42" s="61" t="s">
        <v>155</v>
      </c>
      <c r="C42" s="80">
        <f>C43</f>
        <v>0</v>
      </c>
      <c r="D42" s="80">
        <f>D43</f>
        <v>0</v>
      </c>
    </row>
    <row r="43" spans="1:7" x14ac:dyDescent="0.25">
      <c r="A43" s="9" t="s">
        <v>406</v>
      </c>
      <c r="B43" s="62" t="s">
        <v>155</v>
      </c>
      <c r="C43" s="81">
        <v>0</v>
      </c>
      <c r="D43" s="81">
        <v>0</v>
      </c>
    </row>
    <row r="44" spans="1:7" x14ac:dyDescent="0.25">
      <c r="A44" s="6"/>
      <c r="B44" s="61" t="s">
        <v>20</v>
      </c>
      <c r="C44" s="80">
        <f>C33+C24+C7</f>
        <v>31899.374000000003</v>
      </c>
      <c r="D44" s="80">
        <f>D33+D24+D7</f>
        <v>31917.054</v>
      </c>
      <c r="F44" s="105"/>
      <c r="G44" s="105"/>
    </row>
    <row r="46" spans="1:7" x14ac:dyDescent="0.25">
      <c r="B46" s="5"/>
    </row>
    <row r="47" spans="1:7" x14ac:dyDescent="0.25">
      <c r="B47" s="109" t="s">
        <v>403</v>
      </c>
      <c r="C47" s="186"/>
      <c r="D47" s="110"/>
    </row>
    <row r="48" spans="1:7" x14ac:dyDescent="0.25">
      <c r="B48" s="84"/>
      <c r="C48" s="186"/>
      <c r="D48" s="186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Layout" zoomScaleNormal="100" workbookViewId="0">
      <selection activeCell="A3" sqref="A3:E3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4" t="s">
        <v>412</v>
      </c>
    </row>
    <row r="3" spans="1:5" ht="33.950000000000003" customHeight="1" x14ac:dyDescent="0.2">
      <c r="A3" s="286" t="s">
        <v>550</v>
      </c>
      <c r="B3" s="286"/>
      <c r="C3" s="286"/>
      <c r="D3" s="286"/>
      <c r="E3" s="286"/>
    </row>
    <row r="4" spans="1:5" ht="15.95" customHeight="1" x14ac:dyDescent="0.2">
      <c r="C4" s="26"/>
    </row>
    <row r="5" spans="1:5" x14ac:dyDescent="0.2">
      <c r="E5" s="14" t="s">
        <v>367</v>
      </c>
    </row>
    <row r="6" spans="1:5" x14ac:dyDescent="0.2">
      <c r="A6" s="37" t="s">
        <v>83</v>
      </c>
      <c r="B6" s="279" t="s">
        <v>84</v>
      </c>
      <c r="C6" s="279"/>
      <c r="D6" s="279"/>
      <c r="E6" s="116" t="s">
        <v>96</v>
      </c>
    </row>
    <row r="7" spans="1:5" ht="26.25" customHeight="1" x14ac:dyDescent="0.2">
      <c r="A7" s="38">
        <v>1</v>
      </c>
      <c r="B7" s="300" t="s">
        <v>97</v>
      </c>
      <c r="C7" s="300"/>
      <c r="D7" s="300"/>
      <c r="E7" s="117">
        <v>0</v>
      </c>
    </row>
    <row r="8" spans="1:5" ht="21" customHeight="1" x14ac:dyDescent="0.2">
      <c r="A8" s="38" t="s">
        <v>99</v>
      </c>
      <c r="B8" s="300" t="s">
        <v>98</v>
      </c>
      <c r="C8" s="300"/>
      <c r="D8" s="300"/>
      <c r="E8" s="117">
        <v>0</v>
      </c>
    </row>
    <row r="9" spans="1:5" ht="17.25" customHeight="1" x14ac:dyDescent="0.2">
      <c r="A9" s="38" t="s">
        <v>100</v>
      </c>
      <c r="B9" s="300" t="s">
        <v>103</v>
      </c>
      <c r="C9" s="300"/>
      <c r="D9" s="300"/>
      <c r="E9" s="117">
        <v>0</v>
      </c>
    </row>
    <row r="10" spans="1:5" ht="12.75" customHeight="1" x14ac:dyDescent="0.2">
      <c r="A10" s="38" t="s">
        <v>101</v>
      </c>
      <c r="B10" s="300" t="s">
        <v>104</v>
      </c>
      <c r="C10" s="300"/>
      <c r="D10" s="300"/>
      <c r="E10" s="117">
        <v>0</v>
      </c>
    </row>
    <row r="11" spans="1:5" ht="12.75" customHeight="1" x14ac:dyDescent="0.2">
      <c r="A11" s="38" t="s">
        <v>191</v>
      </c>
      <c r="B11" s="300" t="s">
        <v>192</v>
      </c>
      <c r="C11" s="300"/>
      <c r="D11" s="300"/>
      <c r="E11" s="117">
        <v>0</v>
      </c>
    </row>
    <row r="12" spans="1:5" x14ac:dyDescent="0.2">
      <c r="A12" s="118"/>
      <c r="B12" s="300" t="s">
        <v>102</v>
      </c>
      <c r="C12" s="300"/>
      <c r="D12" s="300"/>
      <c r="E12" s="117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Layout" zoomScaleNormal="100" workbookViewId="0">
      <selection activeCell="A3" sqref="A3:E3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4" t="s">
        <v>411</v>
      </c>
    </row>
    <row r="3" spans="1:5" ht="33.950000000000003" customHeight="1" x14ac:dyDescent="0.2">
      <c r="A3" s="286" t="s">
        <v>371</v>
      </c>
      <c r="B3" s="286"/>
      <c r="C3" s="286"/>
      <c r="D3" s="286"/>
      <c r="E3" s="286"/>
    </row>
    <row r="4" spans="1:5" ht="15.95" customHeight="1" x14ac:dyDescent="0.2">
      <c r="C4" s="26"/>
    </row>
    <row r="5" spans="1:5" x14ac:dyDescent="0.2">
      <c r="E5" s="14" t="s">
        <v>367</v>
      </c>
    </row>
    <row r="6" spans="1:5" x14ac:dyDescent="0.2">
      <c r="A6" s="37" t="s">
        <v>83</v>
      </c>
      <c r="B6" s="279" t="s">
        <v>84</v>
      </c>
      <c r="C6" s="279"/>
      <c r="D6" s="279"/>
      <c r="E6" s="29" t="s">
        <v>96</v>
      </c>
    </row>
    <row r="7" spans="1:5" ht="27.75" customHeight="1" x14ac:dyDescent="0.2">
      <c r="A7" s="38">
        <v>1</v>
      </c>
      <c r="B7" s="300" t="s">
        <v>97</v>
      </c>
      <c r="C7" s="300"/>
      <c r="D7" s="300"/>
      <c r="E7" s="30">
        <v>0</v>
      </c>
    </row>
    <row r="8" spans="1:5" ht="21" customHeight="1" x14ac:dyDescent="0.2">
      <c r="A8" s="38" t="s">
        <v>99</v>
      </c>
      <c r="B8" s="302" t="s">
        <v>98</v>
      </c>
      <c r="C8" s="303"/>
      <c r="D8" s="304"/>
      <c r="E8" s="30">
        <v>0</v>
      </c>
    </row>
    <row r="9" spans="1:5" ht="17.25" customHeight="1" x14ac:dyDescent="0.2">
      <c r="A9" s="38" t="s">
        <v>100</v>
      </c>
      <c r="B9" s="300" t="s">
        <v>103</v>
      </c>
      <c r="C9" s="300"/>
      <c r="D9" s="300"/>
      <c r="E9" s="30">
        <v>0</v>
      </c>
    </row>
    <row r="10" spans="1:5" ht="12.75" customHeight="1" x14ac:dyDescent="0.2">
      <c r="A10" s="38" t="s">
        <v>101</v>
      </c>
      <c r="B10" s="302" t="s">
        <v>104</v>
      </c>
      <c r="C10" s="303"/>
      <c r="D10" s="304"/>
      <c r="E10" s="30">
        <v>0</v>
      </c>
    </row>
    <row r="11" spans="1:5" ht="12.75" customHeight="1" x14ac:dyDescent="0.2">
      <c r="A11" s="38" t="s">
        <v>191</v>
      </c>
      <c r="B11" s="302" t="s">
        <v>192</v>
      </c>
      <c r="C11" s="303"/>
      <c r="D11" s="304"/>
      <c r="E11" s="30">
        <v>0</v>
      </c>
    </row>
    <row r="12" spans="1:5" x14ac:dyDescent="0.2">
      <c r="A12" s="25"/>
      <c r="B12" s="300" t="s">
        <v>102</v>
      </c>
      <c r="C12" s="300"/>
      <c r="D12" s="300"/>
      <c r="E12" s="30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Layout" zoomScaleNormal="100" workbookViewId="0">
      <selection activeCell="A4" sqref="A4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4" t="s">
        <v>409</v>
      </c>
    </row>
    <row r="3" spans="1:5" ht="33.950000000000003" customHeight="1" x14ac:dyDescent="0.2">
      <c r="A3" s="286" t="s">
        <v>410</v>
      </c>
      <c r="B3" s="286"/>
      <c r="C3" s="286"/>
      <c r="D3" s="286"/>
      <c r="E3" s="286"/>
    </row>
    <row r="4" spans="1:5" ht="15.95" customHeight="1" x14ac:dyDescent="0.2">
      <c r="C4" s="26"/>
    </row>
    <row r="5" spans="1:5" x14ac:dyDescent="0.2">
      <c r="E5" s="14" t="s">
        <v>367</v>
      </c>
    </row>
    <row r="6" spans="1:5" x14ac:dyDescent="0.2">
      <c r="A6" s="37" t="s">
        <v>83</v>
      </c>
      <c r="B6" s="279" t="s">
        <v>84</v>
      </c>
      <c r="C6" s="279"/>
      <c r="D6" s="279"/>
      <c r="E6" s="29" t="s">
        <v>96</v>
      </c>
    </row>
    <row r="7" spans="1:5" ht="27.75" customHeight="1" x14ac:dyDescent="0.2">
      <c r="A7" s="38">
        <v>1</v>
      </c>
      <c r="B7" s="300" t="s">
        <v>97</v>
      </c>
      <c r="C7" s="300"/>
      <c r="D7" s="300"/>
      <c r="E7" s="30">
        <v>0</v>
      </c>
    </row>
    <row r="8" spans="1:5" ht="21" customHeight="1" x14ac:dyDescent="0.2">
      <c r="A8" s="38" t="s">
        <v>99</v>
      </c>
      <c r="B8" s="302" t="s">
        <v>98</v>
      </c>
      <c r="C8" s="303"/>
      <c r="D8" s="304"/>
      <c r="E8" s="30">
        <v>0</v>
      </c>
    </row>
    <row r="9" spans="1:5" ht="17.25" customHeight="1" x14ac:dyDescent="0.2">
      <c r="A9" s="38" t="s">
        <v>100</v>
      </c>
      <c r="B9" s="300" t="s">
        <v>103</v>
      </c>
      <c r="C9" s="300"/>
      <c r="D9" s="300"/>
      <c r="E9" s="30">
        <v>0</v>
      </c>
    </row>
    <row r="10" spans="1:5" ht="12.75" customHeight="1" x14ac:dyDescent="0.2">
      <c r="A10" s="38" t="s">
        <v>101</v>
      </c>
      <c r="B10" s="302" t="s">
        <v>104</v>
      </c>
      <c r="C10" s="303"/>
      <c r="D10" s="304"/>
      <c r="E10" s="30">
        <v>0</v>
      </c>
    </row>
    <row r="11" spans="1:5" ht="12.75" customHeight="1" x14ac:dyDescent="0.2">
      <c r="A11" s="38" t="s">
        <v>191</v>
      </c>
      <c r="B11" s="302" t="s">
        <v>192</v>
      </c>
      <c r="C11" s="303"/>
      <c r="D11" s="304"/>
      <c r="E11" s="30">
        <v>0</v>
      </c>
    </row>
    <row r="12" spans="1:5" x14ac:dyDescent="0.2">
      <c r="A12" s="25"/>
      <c r="B12" s="300" t="s">
        <v>102</v>
      </c>
      <c r="C12" s="300"/>
      <c r="D12" s="300"/>
      <c r="E12" s="30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1"/>
  <sheetViews>
    <sheetView tabSelected="1" topLeftCell="A88" zoomScaleNormal="100" workbookViewId="0">
      <selection activeCell="L102" sqref="L102"/>
    </sheetView>
  </sheetViews>
  <sheetFormatPr defaultRowHeight="11.2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customWidth="1"/>
    <col min="5" max="5" width="7.140625" style="14" customWidth="1"/>
    <col min="6" max="6" width="17.28515625" style="12" customWidth="1"/>
    <col min="7" max="16384" width="9.140625" style="14"/>
  </cols>
  <sheetData>
    <row r="1" spans="1:6" ht="44.25" customHeight="1" x14ac:dyDescent="0.2">
      <c r="E1" s="271" t="s">
        <v>457</v>
      </c>
      <c r="F1" s="271"/>
    </row>
    <row r="2" spans="1:6" ht="45" customHeight="1" x14ac:dyDescent="0.2">
      <c r="A2" s="270" t="s">
        <v>456</v>
      </c>
      <c r="B2" s="270"/>
      <c r="C2" s="270"/>
      <c r="D2" s="270"/>
      <c r="E2" s="270"/>
      <c r="F2" s="270"/>
    </row>
    <row r="3" spans="1:6" ht="21" customHeight="1" x14ac:dyDescent="0.2"/>
    <row r="4" spans="1:6" x14ac:dyDescent="0.2">
      <c r="F4" s="12" t="s">
        <v>253</v>
      </c>
    </row>
    <row r="5" spans="1:6" ht="24" customHeight="1" x14ac:dyDescent="0.2">
      <c r="A5" s="114" t="s">
        <v>21</v>
      </c>
      <c r="B5" s="114" t="s">
        <v>22</v>
      </c>
      <c r="C5" s="114" t="s">
        <v>23</v>
      </c>
      <c r="D5" s="115" t="s">
        <v>24</v>
      </c>
      <c r="E5" s="114" t="s">
        <v>25</v>
      </c>
      <c r="F5" s="116" t="s">
        <v>423</v>
      </c>
    </row>
    <row r="6" spans="1:6" x14ac:dyDescent="0.2">
      <c r="A6" s="87" t="s">
        <v>26</v>
      </c>
      <c r="B6" s="89">
        <v>1</v>
      </c>
      <c r="C6" s="89">
        <v>0</v>
      </c>
      <c r="D6" s="90" t="s">
        <v>117</v>
      </c>
      <c r="E6" s="91" t="s">
        <v>117</v>
      </c>
      <c r="F6" s="92">
        <f>F7+F13+F19+F30+F36</f>
        <v>19527.099999999999</v>
      </c>
    </row>
    <row r="7" spans="1:6" ht="22.5" x14ac:dyDescent="0.2">
      <c r="A7" s="82" t="s">
        <v>27</v>
      </c>
      <c r="B7" s="93">
        <v>1</v>
      </c>
      <c r="C7" s="93">
        <v>2</v>
      </c>
      <c r="D7" s="70" t="s">
        <v>117</v>
      </c>
      <c r="E7" s="94" t="s">
        <v>117</v>
      </c>
      <c r="F7" s="69">
        <f t="shared" ref="F7:F11" si="0">F8</f>
        <v>2361</v>
      </c>
    </row>
    <row r="8" spans="1:6" ht="33.75" x14ac:dyDescent="0.2">
      <c r="A8" s="148" t="s">
        <v>464</v>
      </c>
      <c r="B8" s="142">
        <v>1</v>
      </c>
      <c r="C8" s="142">
        <v>2</v>
      </c>
      <c r="D8" s="143" t="s">
        <v>260</v>
      </c>
      <c r="E8" s="144" t="s">
        <v>117</v>
      </c>
      <c r="F8" s="145">
        <f t="shared" si="0"/>
        <v>2361</v>
      </c>
    </row>
    <row r="9" spans="1:6" ht="33.75" x14ac:dyDescent="0.2">
      <c r="A9" s="148" t="s">
        <v>179</v>
      </c>
      <c r="B9" s="142">
        <v>1</v>
      </c>
      <c r="C9" s="142">
        <v>2</v>
      </c>
      <c r="D9" s="143" t="s">
        <v>284</v>
      </c>
      <c r="E9" s="144"/>
      <c r="F9" s="145">
        <f t="shared" si="0"/>
        <v>2361</v>
      </c>
    </row>
    <row r="10" spans="1:6" x14ac:dyDescent="0.2">
      <c r="A10" s="148" t="s">
        <v>159</v>
      </c>
      <c r="B10" s="142">
        <v>1</v>
      </c>
      <c r="C10" s="142">
        <v>2</v>
      </c>
      <c r="D10" s="143" t="s">
        <v>261</v>
      </c>
      <c r="E10" s="144" t="s">
        <v>117</v>
      </c>
      <c r="F10" s="145">
        <f t="shared" si="0"/>
        <v>2361</v>
      </c>
    </row>
    <row r="11" spans="1:6" ht="45" x14ac:dyDescent="0.2">
      <c r="A11" s="140" t="s">
        <v>121</v>
      </c>
      <c r="B11" s="142">
        <v>1</v>
      </c>
      <c r="C11" s="142">
        <v>2</v>
      </c>
      <c r="D11" s="143" t="s">
        <v>261</v>
      </c>
      <c r="E11" s="144" t="s">
        <v>122</v>
      </c>
      <c r="F11" s="145">
        <f t="shared" si="0"/>
        <v>2361</v>
      </c>
    </row>
    <row r="12" spans="1:6" ht="22.5" x14ac:dyDescent="0.2">
      <c r="A12" s="140" t="s">
        <v>125</v>
      </c>
      <c r="B12" s="142">
        <v>1</v>
      </c>
      <c r="C12" s="142">
        <v>2</v>
      </c>
      <c r="D12" s="143" t="s">
        <v>261</v>
      </c>
      <c r="E12" s="144" t="s">
        <v>126</v>
      </c>
      <c r="F12" s="145">
        <f>'расходы по структуре 2021 '!G12</f>
        <v>2361</v>
      </c>
    </row>
    <row r="13" spans="1:6" ht="33.75" x14ac:dyDescent="0.2">
      <c r="A13" s="174" t="s">
        <v>28</v>
      </c>
      <c r="B13" s="93">
        <v>1</v>
      </c>
      <c r="C13" s="93">
        <v>4</v>
      </c>
      <c r="D13" s="70"/>
      <c r="E13" s="94"/>
      <c r="F13" s="69">
        <f>F14</f>
        <v>12611.5</v>
      </c>
    </row>
    <row r="14" spans="1:6" ht="33.75" x14ac:dyDescent="0.2">
      <c r="A14" s="148" t="s">
        <v>464</v>
      </c>
      <c r="B14" s="142">
        <v>1</v>
      </c>
      <c r="C14" s="142">
        <v>4</v>
      </c>
      <c r="D14" s="143" t="s">
        <v>260</v>
      </c>
      <c r="E14" s="144" t="s">
        <v>117</v>
      </c>
      <c r="F14" s="145">
        <f>F15</f>
        <v>12611.5</v>
      </c>
    </row>
    <row r="15" spans="1:6" ht="33.75" x14ac:dyDescent="0.2">
      <c r="A15" s="148" t="s">
        <v>179</v>
      </c>
      <c r="B15" s="142">
        <v>1</v>
      </c>
      <c r="C15" s="142">
        <v>4</v>
      </c>
      <c r="D15" s="143" t="s">
        <v>284</v>
      </c>
      <c r="E15" s="144"/>
      <c r="F15" s="145">
        <f>F16</f>
        <v>12611.5</v>
      </c>
    </row>
    <row r="16" spans="1:6" x14ac:dyDescent="0.2">
      <c r="A16" s="148" t="s">
        <v>108</v>
      </c>
      <c r="B16" s="142">
        <v>1</v>
      </c>
      <c r="C16" s="142">
        <v>4</v>
      </c>
      <c r="D16" s="143" t="s">
        <v>262</v>
      </c>
      <c r="E16" s="144" t="s">
        <v>117</v>
      </c>
      <c r="F16" s="145">
        <f>F17</f>
        <v>12611.5</v>
      </c>
    </row>
    <row r="17" spans="1:6" ht="45" x14ac:dyDescent="0.2">
      <c r="A17" s="140" t="s">
        <v>121</v>
      </c>
      <c r="B17" s="142">
        <v>1</v>
      </c>
      <c r="C17" s="142">
        <v>4</v>
      </c>
      <c r="D17" s="143" t="s">
        <v>262</v>
      </c>
      <c r="E17" s="144" t="s">
        <v>122</v>
      </c>
      <c r="F17" s="145">
        <f>F18</f>
        <v>12611.5</v>
      </c>
    </row>
    <row r="18" spans="1:6" ht="22.5" x14ac:dyDescent="0.2">
      <c r="A18" s="140" t="s">
        <v>125</v>
      </c>
      <c r="B18" s="142">
        <v>1</v>
      </c>
      <c r="C18" s="142">
        <v>4</v>
      </c>
      <c r="D18" s="143" t="s">
        <v>262</v>
      </c>
      <c r="E18" s="144" t="s">
        <v>126</v>
      </c>
      <c r="F18" s="149">
        <f>'расходы по структуре 2021 '!G21</f>
        <v>12611.5</v>
      </c>
    </row>
    <row r="19" spans="1:6" ht="33.75" x14ac:dyDescent="0.2">
      <c r="A19" s="174" t="s">
        <v>169</v>
      </c>
      <c r="B19" s="93">
        <v>1</v>
      </c>
      <c r="C19" s="93">
        <v>6</v>
      </c>
      <c r="D19" s="70"/>
      <c r="E19" s="94"/>
      <c r="F19" s="69">
        <f>F25+F20</f>
        <v>36.400000000000006</v>
      </c>
    </row>
    <row r="20" spans="1:6" x14ac:dyDescent="0.2">
      <c r="A20" s="148" t="s">
        <v>134</v>
      </c>
      <c r="B20" s="142">
        <v>1</v>
      </c>
      <c r="C20" s="142">
        <v>6</v>
      </c>
      <c r="D20" s="143" t="s">
        <v>259</v>
      </c>
      <c r="E20" s="144"/>
      <c r="F20" s="145">
        <f>F21</f>
        <v>16.600000000000001</v>
      </c>
    </row>
    <row r="21" spans="1:6" ht="33.75" x14ac:dyDescent="0.2">
      <c r="A21" s="148" t="s">
        <v>326</v>
      </c>
      <c r="B21" s="142">
        <v>1</v>
      </c>
      <c r="C21" s="142">
        <v>6</v>
      </c>
      <c r="D21" s="143" t="s">
        <v>264</v>
      </c>
      <c r="E21" s="144"/>
      <c r="F21" s="145">
        <f>F22</f>
        <v>16.600000000000001</v>
      </c>
    </row>
    <row r="22" spans="1:6" ht="56.25" x14ac:dyDescent="0.2">
      <c r="A22" s="140" t="s">
        <v>168</v>
      </c>
      <c r="B22" s="142">
        <v>1</v>
      </c>
      <c r="C22" s="142">
        <v>6</v>
      </c>
      <c r="D22" s="143" t="s">
        <v>265</v>
      </c>
      <c r="E22" s="144"/>
      <c r="F22" s="145">
        <f>F23</f>
        <v>16.600000000000001</v>
      </c>
    </row>
    <row r="23" spans="1:6" x14ac:dyDescent="0.2">
      <c r="A23" s="140" t="s">
        <v>133</v>
      </c>
      <c r="B23" s="142">
        <v>1</v>
      </c>
      <c r="C23" s="142">
        <v>6</v>
      </c>
      <c r="D23" s="143" t="s">
        <v>265</v>
      </c>
      <c r="E23" s="144">
        <v>500</v>
      </c>
      <c r="F23" s="145">
        <f>F24</f>
        <v>16.600000000000001</v>
      </c>
    </row>
    <row r="24" spans="1:6" x14ac:dyDescent="0.2">
      <c r="A24" s="140" t="s">
        <v>116</v>
      </c>
      <c r="B24" s="142">
        <v>1</v>
      </c>
      <c r="C24" s="142">
        <v>6</v>
      </c>
      <c r="D24" s="143" t="s">
        <v>265</v>
      </c>
      <c r="E24" s="144">
        <v>540</v>
      </c>
      <c r="F24" s="145">
        <f>'расходы по структуре 2021 '!G30</f>
        <v>16.600000000000001</v>
      </c>
    </row>
    <row r="25" spans="1:6" ht="33.75" x14ac:dyDescent="0.2">
      <c r="A25" s="148" t="s">
        <v>464</v>
      </c>
      <c r="B25" s="142">
        <v>1</v>
      </c>
      <c r="C25" s="142">
        <v>6</v>
      </c>
      <c r="D25" s="143" t="s">
        <v>260</v>
      </c>
      <c r="E25" s="144"/>
      <c r="F25" s="145">
        <f>F26</f>
        <v>19.8</v>
      </c>
    </row>
    <row r="26" spans="1:6" ht="33.75" x14ac:dyDescent="0.2">
      <c r="A26" s="148" t="s">
        <v>179</v>
      </c>
      <c r="B26" s="142">
        <v>1</v>
      </c>
      <c r="C26" s="142">
        <v>6</v>
      </c>
      <c r="D26" s="143" t="s">
        <v>284</v>
      </c>
      <c r="E26" s="144"/>
      <c r="F26" s="145">
        <f>F27</f>
        <v>19.8</v>
      </c>
    </row>
    <row r="27" spans="1:6" ht="56.25" x14ac:dyDescent="0.2">
      <c r="A27" s="140" t="s">
        <v>168</v>
      </c>
      <c r="B27" s="142">
        <v>1</v>
      </c>
      <c r="C27" s="142">
        <v>6</v>
      </c>
      <c r="D27" s="143" t="s">
        <v>263</v>
      </c>
      <c r="E27" s="144"/>
      <c r="F27" s="145">
        <f>F28</f>
        <v>19.8</v>
      </c>
    </row>
    <row r="28" spans="1:6" x14ac:dyDescent="0.2">
      <c r="A28" s="140" t="s">
        <v>133</v>
      </c>
      <c r="B28" s="142">
        <v>1</v>
      </c>
      <c r="C28" s="142">
        <v>6</v>
      </c>
      <c r="D28" s="143" t="s">
        <v>263</v>
      </c>
      <c r="E28" s="144">
        <v>500</v>
      </c>
      <c r="F28" s="145">
        <f>F29</f>
        <v>19.8</v>
      </c>
    </row>
    <row r="29" spans="1:6" x14ac:dyDescent="0.2">
      <c r="A29" s="140" t="s">
        <v>116</v>
      </c>
      <c r="B29" s="142">
        <v>1</v>
      </c>
      <c r="C29" s="142">
        <v>6</v>
      </c>
      <c r="D29" s="143" t="s">
        <v>263</v>
      </c>
      <c r="E29" s="144">
        <v>540</v>
      </c>
      <c r="F29" s="145">
        <f>'расходы по структуре 2021 '!G35</f>
        <v>19.8</v>
      </c>
    </row>
    <row r="30" spans="1:6" x14ac:dyDescent="0.2">
      <c r="A30" s="82" t="s">
        <v>29</v>
      </c>
      <c r="B30" s="93">
        <v>1</v>
      </c>
      <c r="C30" s="93">
        <v>11</v>
      </c>
      <c r="D30" s="70"/>
      <c r="E30" s="94" t="s">
        <v>117</v>
      </c>
      <c r="F30" s="69">
        <f>F31</f>
        <v>50</v>
      </c>
    </row>
    <row r="31" spans="1:6" x14ac:dyDescent="0.2">
      <c r="A31" s="148" t="s">
        <v>134</v>
      </c>
      <c r="B31" s="142">
        <v>1</v>
      </c>
      <c r="C31" s="142">
        <v>11</v>
      </c>
      <c r="D31" s="143" t="s">
        <v>259</v>
      </c>
      <c r="E31" s="144" t="s">
        <v>117</v>
      </c>
      <c r="F31" s="145">
        <f>F32</f>
        <v>50</v>
      </c>
    </row>
    <row r="32" spans="1:6" ht="33.75" x14ac:dyDescent="0.2">
      <c r="A32" s="148" t="s">
        <v>180</v>
      </c>
      <c r="B32" s="142">
        <v>1</v>
      </c>
      <c r="C32" s="142">
        <v>11</v>
      </c>
      <c r="D32" s="143" t="s">
        <v>195</v>
      </c>
      <c r="E32" s="144" t="s">
        <v>117</v>
      </c>
      <c r="F32" s="145">
        <f>F33</f>
        <v>50</v>
      </c>
    </row>
    <row r="33" spans="1:6" x14ac:dyDescent="0.2">
      <c r="A33" s="148" t="s">
        <v>258</v>
      </c>
      <c r="B33" s="142">
        <v>1</v>
      </c>
      <c r="C33" s="142">
        <v>11</v>
      </c>
      <c r="D33" s="143" t="s">
        <v>267</v>
      </c>
      <c r="E33" s="144"/>
      <c r="F33" s="149">
        <f>F34</f>
        <v>50</v>
      </c>
    </row>
    <row r="34" spans="1:6" x14ac:dyDescent="0.2">
      <c r="A34" s="140" t="s">
        <v>127</v>
      </c>
      <c r="B34" s="142">
        <v>1</v>
      </c>
      <c r="C34" s="142">
        <v>11</v>
      </c>
      <c r="D34" s="143" t="s">
        <v>267</v>
      </c>
      <c r="E34" s="144" t="s">
        <v>128</v>
      </c>
      <c r="F34" s="145">
        <f>F35</f>
        <v>50</v>
      </c>
    </row>
    <row r="35" spans="1:6" x14ac:dyDescent="0.2">
      <c r="A35" s="140" t="s">
        <v>111</v>
      </c>
      <c r="B35" s="142">
        <v>1</v>
      </c>
      <c r="C35" s="142">
        <v>11</v>
      </c>
      <c r="D35" s="143" t="s">
        <v>267</v>
      </c>
      <c r="E35" s="144" t="s">
        <v>105</v>
      </c>
      <c r="F35" s="149">
        <f>'расходы по структуре 2021 '!G41</f>
        <v>50</v>
      </c>
    </row>
    <row r="36" spans="1:6" x14ac:dyDescent="0.2">
      <c r="A36" s="82" t="s">
        <v>30</v>
      </c>
      <c r="B36" s="93">
        <v>1</v>
      </c>
      <c r="C36" s="93">
        <v>13</v>
      </c>
      <c r="D36" s="70" t="s">
        <v>117</v>
      </c>
      <c r="E36" s="94" t="s">
        <v>117</v>
      </c>
      <c r="F36" s="69">
        <f>F37+F54+F61</f>
        <v>4468.2</v>
      </c>
    </row>
    <row r="37" spans="1:6" ht="33.75" x14ac:dyDescent="0.2">
      <c r="A37" s="148" t="s">
        <v>464</v>
      </c>
      <c r="B37" s="142">
        <v>1</v>
      </c>
      <c r="C37" s="142">
        <v>13</v>
      </c>
      <c r="D37" s="143" t="s">
        <v>260</v>
      </c>
      <c r="E37" s="144" t="s">
        <v>117</v>
      </c>
      <c r="F37" s="145">
        <f>F38+F49</f>
        <v>3262.7</v>
      </c>
    </row>
    <row r="38" spans="1:6" ht="33.75" x14ac:dyDescent="0.2">
      <c r="A38" s="148" t="s">
        <v>178</v>
      </c>
      <c r="B38" s="142">
        <v>1</v>
      </c>
      <c r="C38" s="142">
        <v>13</v>
      </c>
      <c r="D38" s="143" t="s">
        <v>284</v>
      </c>
      <c r="E38" s="144" t="s">
        <v>117</v>
      </c>
      <c r="F38" s="145">
        <f>F39+F46</f>
        <v>3134.5</v>
      </c>
    </row>
    <row r="39" spans="1:6" ht="22.5" x14ac:dyDescent="0.2">
      <c r="A39" s="181" t="s">
        <v>301</v>
      </c>
      <c r="B39" s="142">
        <v>1</v>
      </c>
      <c r="C39" s="142">
        <v>13</v>
      </c>
      <c r="D39" s="143" t="s">
        <v>268</v>
      </c>
      <c r="E39" s="144"/>
      <c r="F39" s="149">
        <f>F40+F42+F44</f>
        <v>3132</v>
      </c>
    </row>
    <row r="40" spans="1:6" ht="45" x14ac:dyDescent="0.2">
      <c r="A40" s="140" t="s">
        <v>121</v>
      </c>
      <c r="B40" s="142">
        <v>1</v>
      </c>
      <c r="C40" s="142">
        <v>13</v>
      </c>
      <c r="D40" s="143" t="s">
        <v>268</v>
      </c>
      <c r="E40" s="144" t="s">
        <v>122</v>
      </c>
      <c r="F40" s="149">
        <f>F41</f>
        <v>2768</v>
      </c>
    </row>
    <row r="41" spans="1:6" x14ac:dyDescent="0.2">
      <c r="A41" s="140" t="s">
        <v>123</v>
      </c>
      <c r="B41" s="142">
        <v>1</v>
      </c>
      <c r="C41" s="142">
        <v>13</v>
      </c>
      <c r="D41" s="143" t="s">
        <v>268</v>
      </c>
      <c r="E41" s="144" t="s">
        <v>124</v>
      </c>
      <c r="F41" s="149">
        <f>'расходы по структуре 2021 '!G47</f>
        <v>2768</v>
      </c>
    </row>
    <row r="42" spans="1:6" ht="22.5" x14ac:dyDescent="0.2">
      <c r="A42" s="140" t="s">
        <v>193</v>
      </c>
      <c r="B42" s="142">
        <v>1</v>
      </c>
      <c r="C42" s="142">
        <v>13</v>
      </c>
      <c r="D42" s="143" t="s">
        <v>268</v>
      </c>
      <c r="E42" s="144" t="s">
        <v>118</v>
      </c>
      <c r="F42" s="145">
        <f>F43</f>
        <v>340</v>
      </c>
    </row>
    <row r="43" spans="1:6" ht="22.5" x14ac:dyDescent="0.2">
      <c r="A43" s="140" t="s">
        <v>119</v>
      </c>
      <c r="B43" s="142">
        <v>1</v>
      </c>
      <c r="C43" s="142">
        <v>13</v>
      </c>
      <c r="D43" s="143" t="s">
        <v>268</v>
      </c>
      <c r="E43" s="144" t="s">
        <v>120</v>
      </c>
      <c r="F43" s="145">
        <f>'расходы по структуре 2021 '!G52</f>
        <v>340</v>
      </c>
    </row>
    <row r="44" spans="1:6" x14ac:dyDescent="0.2">
      <c r="A44" s="140" t="s">
        <v>127</v>
      </c>
      <c r="B44" s="142">
        <v>1</v>
      </c>
      <c r="C44" s="142">
        <v>13</v>
      </c>
      <c r="D44" s="143" t="s">
        <v>268</v>
      </c>
      <c r="E44" s="144" t="s">
        <v>128</v>
      </c>
      <c r="F44" s="145">
        <f>F45</f>
        <v>24</v>
      </c>
    </row>
    <row r="45" spans="1:6" x14ac:dyDescent="0.2">
      <c r="A45" s="140" t="s">
        <v>129</v>
      </c>
      <c r="B45" s="142">
        <v>1</v>
      </c>
      <c r="C45" s="142">
        <v>13</v>
      </c>
      <c r="D45" s="143" t="s">
        <v>268</v>
      </c>
      <c r="E45" s="144" t="s">
        <v>130</v>
      </c>
      <c r="F45" s="145">
        <f>'расходы по структуре 2021 '!G55</f>
        <v>24</v>
      </c>
    </row>
    <row r="46" spans="1:6" x14ac:dyDescent="0.2">
      <c r="A46" s="140" t="s">
        <v>161</v>
      </c>
      <c r="B46" s="142">
        <v>1</v>
      </c>
      <c r="C46" s="142">
        <v>13</v>
      </c>
      <c r="D46" s="143" t="s">
        <v>404</v>
      </c>
      <c r="E46" s="144"/>
      <c r="F46" s="149">
        <f>F47</f>
        <v>2.5</v>
      </c>
    </row>
    <row r="47" spans="1:6" x14ac:dyDescent="0.2">
      <c r="A47" s="140" t="s">
        <v>127</v>
      </c>
      <c r="B47" s="142">
        <v>1</v>
      </c>
      <c r="C47" s="142">
        <v>13</v>
      </c>
      <c r="D47" s="143" t="s">
        <v>404</v>
      </c>
      <c r="E47" s="144">
        <v>800</v>
      </c>
      <c r="F47" s="149">
        <f>F48</f>
        <v>2.5</v>
      </c>
    </row>
    <row r="48" spans="1:6" x14ac:dyDescent="0.2">
      <c r="A48" s="140" t="s">
        <v>129</v>
      </c>
      <c r="B48" s="142">
        <v>1</v>
      </c>
      <c r="C48" s="142">
        <v>13</v>
      </c>
      <c r="D48" s="143" t="s">
        <v>404</v>
      </c>
      <c r="E48" s="144" t="s">
        <v>130</v>
      </c>
      <c r="F48" s="149">
        <f>'расходы по структуре 2021 '!G60</f>
        <v>2.5</v>
      </c>
    </row>
    <row r="49" spans="1:6" ht="33.75" x14ac:dyDescent="0.2">
      <c r="A49" s="140" t="s">
        <v>357</v>
      </c>
      <c r="B49" s="142">
        <v>1</v>
      </c>
      <c r="C49" s="142">
        <v>13</v>
      </c>
      <c r="D49" s="143" t="s">
        <v>358</v>
      </c>
      <c r="E49" s="144"/>
      <c r="F49" s="149">
        <f>F50+F52</f>
        <v>128.19999999999999</v>
      </c>
    </row>
    <row r="50" spans="1:6" x14ac:dyDescent="0.2">
      <c r="A50" s="140" t="s">
        <v>161</v>
      </c>
      <c r="B50" s="142">
        <v>1</v>
      </c>
      <c r="C50" s="142">
        <v>13</v>
      </c>
      <c r="D50" s="143" t="s">
        <v>359</v>
      </c>
      <c r="E50" s="144">
        <v>200</v>
      </c>
      <c r="F50" s="149">
        <f>F51</f>
        <v>83.2</v>
      </c>
    </row>
    <row r="51" spans="1:6" ht="22.5" x14ac:dyDescent="0.2">
      <c r="A51" s="140" t="s">
        <v>119</v>
      </c>
      <c r="B51" s="142">
        <v>1</v>
      </c>
      <c r="C51" s="142">
        <v>13</v>
      </c>
      <c r="D51" s="143" t="s">
        <v>359</v>
      </c>
      <c r="E51" s="144">
        <v>240</v>
      </c>
      <c r="F51" s="149">
        <f>'расходы по структуре 2021 '!G64</f>
        <v>83.2</v>
      </c>
    </row>
    <row r="52" spans="1:6" x14ac:dyDescent="0.2">
      <c r="A52" s="140" t="s">
        <v>127</v>
      </c>
      <c r="B52" s="142">
        <v>1</v>
      </c>
      <c r="C52" s="142">
        <v>13</v>
      </c>
      <c r="D52" s="143" t="s">
        <v>359</v>
      </c>
      <c r="E52" s="144">
        <v>800</v>
      </c>
      <c r="F52" s="149">
        <f>F53</f>
        <v>45</v>
      </c>
    </row>
    <row r="53" spans="1:6" x14ac:dyDescent="0.2">
      <c r="A53" s="140" t="s">
        <v>129</v>
      </c>
      <c r="B53" s="142">
        <v>1</v>
      </c>
      <c r="C53" s="142">
        <v>13</v>
      </c>
      <c r="D53" s="143" t="s">
        <v>359</v>
      </c>
      <c r="E53" s="144">
        <v>850</v>
      </c>
      <c r="F53" s="149">
        <f>'расходы по структуре 2021 '!G67</f>
        <v>45</v>
      </c>
    </row>
    <row r="54" spans="1:6" ht="33.75" x14ac:dyDescent="0.2">
      <c r="A54" s="140" t="s">
        <v>465</v>
      </c>
      <c r="B54" s="142">
        <v>1</v>
      </c>
      <c r="C54" s="142">
        <v>13</v>
      </c>
      <c r="D54" s="143" t="s">
        <v>269</v>
      </c>
      <c r="E54" s="144"/>
      <c r="F54" s="145">
        <f>F55+F59</f>
        <v>1203.5</v>
      </c>
    </row>
    <row r="55" spans="1:6" ht="33.75" x14ac:dyDescent="0.2">
      <c r="A55" s="140" t="s">
        <v>181</v>
      </c>
      <c r="B55" s="142">
        <v>1</v>
      </c>
      <c r="C55" s="142">
        <v>13</v>
      </c>
      <c r="D55" s="143" t="s">
        <v>270</v>
      </c>
      <c r="E55" s="144"/>
      <c r="F55" s="145">
        <f>F56</f>
        <v>1143.5</v>
      </c>
    </row>
    <row r="56" spans="1:6" ht="22.5" x14ac:dyDescent="0.2">
      <c r="A56" s="140" t="s">
        <v>162</v>
      </c>
      <c r="B56" s="142">
        <v>1</v>
      </c>
      <c r="C56" s="142">
        <v>13</v>
      </c>
      <c r="D56" s="143" t="s">
        <v>271</v>
      </c>
      <c r="E56" s="144"/>
      <c r="F56" s="145">
        <f>F57</f>
        <v>1143.5</v>
      </c>
    </row>
    <row r="57" spans="1:6" ht="22.5" x14ac:dyDescent="0.2">
      <c r="A57" s="140" t="s">
        <v>193</v>
      </c>
      <c r="B57" s="142">
        <v>1</v>
      </c>
      <c r="C57" s="142">
        <v>13</v>
      </c>
      <c r="D57" s="143" t="s">
        <v>271</v>
      </c>
      <c r="E57" s="144" t="s">
        <v>118</v>
      </c>
      <c r="F57" s="145">
        <f>F58</f>
        <v>1143.5</v>
      </c>
    </row>
    <row r="58" spans="1:6" ht="22.5" x14ac:dyDescent="0.2">
      <c r="A58" s="140" t="s">
        <v>119</v>
      </c>
      <c r="B58" s="142">
        <v>1</v>
      </c>
      <c r="C58" s="142">
        <v>13</v>
      </c>
      <c r="D58" s="143" t="s">
        <v>271</v>
      </c>
      <c r="E58" s="144" t="s">
        <v>120</v>
      </c>
      <c r="F58" s="145">
        <f>'расходы по структуре 2021 '!G73</f>
        <v>1143.5</v>
      </c>
    </row>
    <row r="59" spans="1:6" ht="22.5" x14ac:dyDescent="0.2">
      <c r="A59" s="140" t="s">
        <v>162</v>
      </c>
      <c r="B59" s="142">
        <v>1</v>
      </c>
      <c r="C59" s="142">
        <v>13</v>
      </c>
      <c r="D59" s="143" t="s">
        <v>395</v>
      </c>
      <c r="E59" s="144"/>
      <c r="F59" s="149">
        <f>F60</f>
        <v>60</v>
      </c>
    </row>
    <row r="60" spans="1:6" ht="22.5" x14ac:dyDescent="0.2">
      <c r="A60" s="140" t="s">
        <v>119</v>
      </c>
      <c r="B60" s="142">
        <v>1</v>
      </c>
      <c r="C60" s="142">
        <v>13</v>
      </c>
      <c r="D60" s="143" t="s">
        <v>397</v>
      </c>
      <c r="E60" s="144">
        <v>240</v>
      </c>
      <c r="F60" s="149">
        <f>'расходы по структуре 2021 '!G76</f>
        <v>60</v>
      </c>
    </row>
    <row r="61" spans="1:6" ht="33.75" x14ac:dyDescent="0.2">
      <c r="A61" s="140" t="s">
        <v>466</v>
      </c>
      <c r="B61" s="142">
        <v>1</v>
      </c>
      <c r="C61" s="142">
        <v>13</v>
      </c>
      <c r="D61" s="143" t="s">
        <v>272</v>
      </c>
      <c r="E61" s="144"/>
      <c r="F61" s="145">
        <f>F62+F67</f>
        <v>2</v>
      </c>
    </row>
    <row r="62" spans="1:6" ht="22.5" x14ac:dyDescent="0.2">
      <c r="A62" s="140" t="s">
        <v>313</v>
      </c>
      <c r="B62" s="142">
        <v>1</v>
      </c>
      <c r="C62" s="142">
        <v>13</v>
      </c>
      <c r="D62" s="143" t="s">
        <v>314</v>
      </c>
      <c r="E62" s="144"/>
      <c r="F62" s="145">
        <f>F63</f>
        <v>1</v>
      </c>
    </row>
    <row r="63" spans="1:6" ht="33.75" x14ac:dyDescent="0.2">
      <c r="A63" s="140" t="s">
        <v>382</v>
      </c>
      <c r="B63" s="142">
        <v>1</v>
      </c>
      <c r="C63" s="142">
        <v>13</v>
      </c>
      <c r="D63" s="143" t="s">
        <v>315</v>
      </c>
      <c r="E63" s="144"/>
      <c r="F63" s="145">
        <f>F64</f>
        <v>1</v>
      </c>
    </row>
    <row r="64" spans="1:6" ht="22.5" x14ac:dyDescent="0.2">
      <c r="A64" s="140" t="s">
        <v>162</v>
      </c>
      <c r="B64" s="142">
        <v>1</v>
      </c>
      <c r="C64" s="142">
        <v>13</v>
      </c>
      <c r="D64" s="143" t="s">
        <v>316</v>
      </c>
      <c r="E64" s="144"/>
      <c r="F64" s="145">
        <f>F65</f>
        <v>1</v>
      </c>
    </row>
    <row r="65" spans="1:6" ht="22.5" x14ac:dyDescent="0.2">
      <c r="A65" s="140" t="s">
        <v>193</v>
      </c>
      <c r="B65" s="142">
        <v>1</v>
      </c>
      <c r="C65" s="142">
        <v>13</v>
      </c>
      <c r="D65" s="143" t="s">
        <v>316</v>
      </c>
      <c r="E65" s="144">
        <v>200</v>
      </c>
      <c r="F65" s="145">
        <f>F66</f>
        <v>1</v>
      </c>
    </row>
    <row r="66" spans="1:6" ht="22.5" x14ac:dyDescent="0.2">
      <c r="A66" s="140" t="s">
        <v>119</v>
      </c>
      <c r="B66" s="142">
        <v>1</v>
      </c>
      <c r="C66" s="142">
        <v>13</v>
      </c>
      <c r="D66" s="143" t="s">
        <v>316</v>
      </c>
      <c r="E66" s="144">
        <v>240</v>
      </c>
      <c r="F66" s="145">
        <f>'расходы по структуре 2021 '!G83</f>
        <v>1</v>
      </c>
    </row>
    <row r="67" spans="1:6" x14ac:dyDescent="0.2">
      <c r="A67" s="140" t="s">
        <v>318</v>
      </c>
      <c r="B67" s="142">
        <v>1</v>
      </c>
      <c r="C67" s="142">
        <v>13</v>
      </c>
      <c r="D67" s="143" t="s">
        <v>317</v>
      </c>
      <c r="E67" s="144"/>
      <c r="F67" s="145">
        <f>F68</f>
        <v>1</v>
      </c>
    </row>
    <row r="68" spans="1:6" ht="45" x14ac:dyDescent="0.2">
      <c r="A68" s="140" t="s">
        <v>319</v>
      </c>
      <c r="B68" s="142">
        <v>1</v>
      </c>
      <c r="C68" s="142">
        <v>13</v>
      </c>
      <c r="D68" s="143" t="s">
        <v>320</v>
      </c>
      <c r="E68" s="144"/>
      <c r="F68" s="145">
        <f>F69</f>
        <v>1</v>
      </c>
    </row>
    <row r="69" spans="1:6" ht="22.5" x14ac:dyDescent="0.2">
      <c r="A69" s="140" t="s">
        <v>162</v>
      </c>
      <c r="B69" s="142">
        <v>1</v>
      </c>
      <c r="C69" s="142">
        <v>13</v>
      </c>
      <c r="D69" s="143" t="s">
        <v>321</v>
      </c>
      <c r="E69" s="144"/>
      <c r="F69" s="145">
        <f>F70</f>
        <v>1</v>
      </c>
    </row>
    <row r="70" spans="1:6" ht="22.5" x14ac:dyDescent="0.2">
      <c r="A70" s="140" t="s">
        <v>193</v>
      </c>
      <c r="B70" s="142">
        <v>1</v>
      </c>
      <c r="C70" s="142">
        <v>13</v>
      </c>
      <c r="D70" s="143" t="s">
        <v>321</v>
      </c>
      <c r="E70" s="144">
        <v>200</v>
      </c>
      <c r="F70" s="145">
        <f>F71</f>
        <v>1</v>
      </c>
    </row>
    <row r="71" spans="1:6" ht="22.5" x14ac:dyDescent="0.2">
      <c r="A71" s="140" t="s">
        <v>119</v>
      </c>
      <c r="B71" s="142">
        <v>1</v>
      </c>
      <c r="C71" s="142">
        <v>13</v>
      </c>
      <c r="D71" s="143" t="s">
        <v>321</v>
      </c>
      <c r="E71" s="144">
        <v>240</v>
      </c>
      <c r="F71" s="145">
        <f>'расходы по структуре 2021 '!G89</f>
        <v>1</v>
      </c>
    </row>
    <row r="72" spans="1:6" x14ac:dyDescent="0.2">
      <c r="A72" s="87" t="s">
        <v>31</v>
      </c>
      <c r="B72" s="89">
        <v>2</v>
      </c>
      <c r="C72" s="89">
        <v>0</v>
      </c>
      <c r="D72" s="90" t="s">
        <v>117</v>
      </c>
      <c r="E72" s="91" t="s">
        <v>117</v>
      </c>
      <c r="F72" s="92">
        <f>F73</f>
        <v>466.4</v>
      </c>
    </row>
    <row r="73" spans="1:6" x14ac:dyDescent="0.2">
      <c r="A73" s="82" t="s">
        <v>32</v>
      </c>
      <c r="B73" s="93">
        <v>2</v>
      </c>
      <c r="C73" s="93">
        <v>3</v>
      </c>
      <c r="D73" s="70" t="s">
        <v>117</v>
      </c>
      <c r="E73" s="94" t="s">
        <v>117</v>
      </c>
      <c r="F73" s="69">
        <f>F74</f>
        <v>466.4</v>
      </c>
    </row>
    <row r="74" spans="1:6" x14ac:dyDescent="0.2">
      <c r="A74" s="148" t="s">
        <v>134</v>
      </c>
      <c r="B74" s="142">
        <v>2</v>
      </c>
      <c r="C74" s="142">
        <v>3</v>
      </c>
      <c r="D74" s="143">
        <v>5000000000</v>
      </c>
      <c r="E74" s="144" t="s">
        <v>117</v>
      </c>
      <c r="F74" s="145">
        <f>F75</f>
        <v>466.4</v>
      </c>
    </row>
    <row r="75" spans="1:6" ht="33.75" x14ac:dyDescent="0.2">
      <c r="A75" s="148" t="s">
        <v>180</v>
      </c>
      <c r="B75" s="142">
        <v>2</v>
      </c>
      <c r="C75" s="142">
        <v>3</v>
      </c>
      <c r="D75" s="143">
        <v>5000100000</v>
      </c>
      <c r="E75" s="144"/>
      <c r="F75" s="145">
        <f>F76</f>
        <v>466.4</v>
      </c>
    </row>
    <row r="76" spans="1:6" ht="22.5" x14ac:dyDescent="0.2">
      <c r="A76" s="148" t="s">
        <v>163</v>
      </c>
      <c r="B76" s="142">
        <v>2</v>
      </c>
      <c r="C76" s="142">
        <v>3</v>
      </c>
      <c r="D76" s="143" t="s">
        <v>325</v>
      </c>
      <c r="E76" s="144" t="s">
        <v>117</v>
      </c>
      <c r="F76" s="145">
        <f>F77+F79</f>
        <v>466.4</v>
      </c>
    </row>
    <row r="77" spans="1:6" ht="45" x14ac:dyDescent="0.2">
      <c r="A77" s="140" t="s">
        <v>121</v>
      </c>
      <c r="B77" s="142">
        <v>2</v>
      </c>
      <c r="C77" s="142">
        <v>3</v>
      </c>
      <c r="D77" s="143">
        <v>5000151180</v>
      </c>
      <c r="E77" s="144" t="s">
        <v>122</v>
      </c>
      <c r="F77" s="145">
        <f>F78</f>
        <v>441.7</v>
      </c>
    </row>
    <row r="78" spans="1:6" ht="22.5" x14ac:dyDescent="0.2">
      <c r="A78" s="140" t="s">
        <v>125</v>
      </c>
      <c r="B78" s="142">
        <v>2</v>
      </c>
      <c r="C78" s="142">
        <v>3</v>
      </c>
      <c r="D78" s="143">
        <v>5000151180</v>
      </c>
      <c r="E78" s="144" t="s">
        <v>126</v>
      </c>
      <c r="F78" s="149">
        <f>'расходы по структуре 2021 '!G97</f>
        <v>441.7</v>
      </c>
    </row>
    <row r="79" spans="1:6" ht="22.5" x14ac:dyDescent="0.2">
      <c r="A79" s="140" t="s">
        <v>193</v>
      </c>
      <c r="B79" s="142">
        <v>2</v>
      </c>
      <c r="C79" s="142">
        <v>3</v>
      </c>
      <c r="D79" s="143">
        <v>5000151180</v>
      </c>
      <c r="E79" s="144">
        <v>200</v>
      </c>
      <c r="F79" s="145">
        <f>F80</f>
        <v>24.7</v>
      </c>
    </row>
    <row r="80" spans="1:6" ht="22.5" x14ac:dyDescent="0.2">
      <c r="A80" s="140" t="s">
        <v>119</v>
      </c>
      <c r="B80" s="142">
        <v>2</v>
      </c>
      <c r="C80" s="142">
        <v>3</v>
      </c>
      <c r="D80" s="143">
        <v>5000151180</v>
      </c>
      <c r="E80" s="144">
        <v>240</v>
      </c>
      <c r="F80" s="145">
        <f>'расходы по структуре 2021 '!G101</f>
        <v>24.7</v>
      </c>
    </row>
    <row r="81" spans="1:6" ht="22.5" x14ac:dyDescent="0.2">
      <c r="A81" s="87" t="s">
        <v>33</v>
      </c>
      <c r="B81" s="89">
        <v>3</v>
      </c>
      <c r="C81" s="89">
        <v>0</v>
      </c>
      <c r="D81" s="90" t="s">
        <v>117</v>
      </c>
      <c r="E81" s="91" t="s">
        <v>117</v>
      </c>
      <c r="F81" s="92">
        <f>F82+F89+F101</f>
        <v>60.3</v>
      </c>
    </row>
    <row r="82" spans="1:6" x14ac:dyDescent="0.2">
      <c r="A82" s="82" t="s">
        <v>34</v>
      </c>
      <c r="B82" s="93">
        <v>3</v>
      </c>
      <c r="C82" s="93">
        <v>4</v>
      </c>
      <c r="D82" s="70" t="s">
        <v>117</v>
      </c>
      <c r="E82" s="94" t="s">
        <v>117</v>
      </c>
      <c r="F82" s="69">
        <f t="shared" ref="F82:F87" si="1">F83</f>
        <v>27</v>
      </c>
    </row>
    <row r="83" spans="1:6" ht="33.75" x14ac:dyDescent="0.2">
      <c r="A83" s="140" t="s">
        <v>466</v>
      </c>
      <c r="B83" s="142">
        <v>3</v>
      </c>
      <c r="C83" s="142">
        <v>4</v>
      </c>
      <c r="D83" s="143" t="s">
        <v>272</v>
      </c>
      <c r="E83" s="144"/>
      <c r="F83" s="145">
        <f t="shared" si="1"/>
        <v>27</v>
      </c>
    </row>
    <row r="84" spans="1:6" x14ac:dyDescent="0.2">
      <c r="A84" s="147" t="s">
        <v>132</v>
      </c>
      <c r="B84" s="142">
        <v>3</v>
      </c>
      <c r="C84" s="142">
        <v>4</v>
      </c>
      <c r="D84" s="143" t="s">
        <v>273</v>
      </c>
      <c r="E84" s="144"/>
      <c r="F84" s="145">
        <f t="shared" si="1"/>
        <v>27</v>
      </c>
    </row>
    <row r="85" spans="1:6" ht="33.75" x14ac:dyDescent="0.2">
      <c r="A85" s="140" t="s">
        <v>276</v>
      </c>
      <c r="B85" s="142">
        <v>3</v>
      </c>
      <c r="C85" s="142">
        <v>4</v>
      </c>
      <c r="D85" s="143" t="s">
        <v>275</v>
      </c>
      <c r="E85" s="144"/>
      <c r="F85" s="145">
        <f t="shared" si="1"/>
        <v>27</v>
      </c>
    </row>
    <row r="86" spans="1:6" ht="90" x14ac:dyDescent="0.2">
      <c r="A86" s="140" t="s">
        <v>378</v>
      </c>
      <c r="B86" s="142">
        <v>3</v>
      </c>
      <c r="C86" s="142">
        <v>4</v>
      </c>
      <c r="D86" s="159" t="s">
        <v>274</v>
      </c>
      <c r="E86" s="144"/>
      <c r="F86" s="145">
        <f t="shared" si="1"/>
        <v>27</v>
      </c>
    </row>
    <row r="87" spans="1:6" ht="22.5" x14ac:dyDescent="0.2">
      <c r="A87" s="140" t="s">
        <v>193</v>
      </c>
      <c r="B87" s="142">
        <v>3</v>
      </c>
      <c r="C87" s="142">
        <v>4</v>
      </c>
      <c r="D87" s="159" t="s">
        <v>274</v>
      </c>
      <c r="E87" s="144">
        <v>200</v>
      </c>
      <c r="F87" s="145">
        <f t="shared" si="1"/>
        <v>27</v>
      </c>
    </row>
    <row r="88" spans="1:6" ht="22.5" x14ac:dyDescent="0.2">
      <c r="A88" s="140" t="s">
        <v>119</v>
      </c>
      <c r="B88" s="142">
        <v>3</v>
      </c>
      <c r="C88" s="142">
        <v>4</v>
      </c>
      <c r="D88" s="159" t="s">
        <v>274</v>
      </c>
      <c r="E88" s="144">
        <v>240</v>
      </c>
      <c r="F88" s="145">
        <f>'расходы по структуре 2021 '!G110</f>
        <v>27</v>
      </c>
    </row>
    <row r="89" spans="1:6" x14ac:dyDescent="0.2">
      <c r="A89" s="174" t="s">
        <v>559</v>
      </c>
      <c r="B89" s="93">
        <v>3</v>
      </c>
      <c r="C89" s="93">
        <v>9</v>
      </c>
      <c r="D89" s="179"/>
      <c r="E89" s="94"/>
      <c r="F89" s="69">
        <f>F90</f>
        <v>2</v>
      </c>
    </row>
    <row r="90" spans="1:6" ht="33.75" x14ac:dyDescent="0.2">
      <c r="A90" s="140" t="s">
        <v>471</v>
      </c>
      <c r="B90" s="142">
        <v>3</v>
      </c>
      <c r="C90" s="142">
        <v>9</v>
      </c>
      <c r="D90" s="159">
        <v>7500000000</v>
      </c>
      <c r="E90" s="144"/>
      <c r="F90" s="145">
        <f>F91+F96</f>
        <v>2</v>
      </c>
    </row>
    <row r="91" spans="1:6" ht="33.75" x14ac:dyDescent="0.2">
      <c r="A91" s="140" t="s">
        <v>322</v>
      </c>
      <c r="B91" s="142">
        <v>3</v>
      </c>
      <c r="C91" s="142">
        <v>9</v>
      </c>
      <c r="D91" s="159">
        <v>7510000000</v>
      </c>
      <c r="E91" s="144"/>
      <c r="F91" s="145">
        <f>F92</f>
        <v>1</v>
      </c>
    </row>
    <row r="92" spans="1:6" ht="33.75" x14ac:dyDescent="0.2">
      <c r="A92" s="140" t="s">
        <v>170</v>
      </c>
      <c r="B92" s="142">
        <v>3</v>
      </c>
      <c r="C92" s="142">
        <v>9</v>
      </c>
      <c r="D92" s="159">
        <v>7510100000</v>
      </c>
      <c r="E92" s="144"/>
      <c r="F92" s="145">
        <f>F93</f>
        <v>1</v>
      </c>
    </row>
    <row r="93" spans="1:6" ht="22.5" x14ac:dyDescent="0.2">
      <c r="A93" s="140" t="s">
        <v>162</v>
      </c>
      <c r="B93" s="142">
        <v>3</v>
      </c>
      <c r="C93" s="142">
        <v>9</v>
      </c>
      <c r="D93" s="159">
        <v>7510199990</v>
      </c>
      <c r="E93" s="144"/>
      <c r="F93" s="145">
        <f>F94</f>
        <v>1</v>
      </c>
    </row>
    <row r="94" spans="1:6" ht="22.5" x14ac:dyDescent="0.2">
      <c r="A94" s="140" t="s">
        <v>193</v>
      </c>
      <c r="B94" s="142">
        <v>3</v>
      </c>
      <c r="C94" s="142">
        <v>9</v>
      </c>
      <c r="D94" s="159">
        <v>7510199990</v>
      </c>
      <c r="E94" s="144">
        <v>200</v>
      </c>
      <c r="F94" s="145">
        <f>F95</f>
        <v>1</v>
      </c>
    </row>
    <row r="95" spans="1:6" ht="22.5" x14ac:dyDescent="0.2">
      <c r="A95" s="140" t="s">
        <v>119</v>
      </c>
      <c r="B95" s="142">
        <v>3</v>
      </c>
      <c r="C95" s="142">
        <v>9</v>
      </c>
      <c r="D95" s="159">
        <v>7510199990</v>
      </c>
      <c r="E95" s="144">
        <v>240</v>
      </c>
      <c r="F95" s="145">
        <f>'расходы по структуре 2021 '!G118</f>
        <v>1</v>
      </c>
    </row>
    <row r="96" spans="1:6" x14ac:dyDescent="0.2">
      <c r="A96" s="140" t="s">
        <v>323</v>
      </c>
      <c r="B96" s="142">
        <v>3</v>
      </c>
      <c r="C96" s="142">
        <v>9</v>
      </c>
      <c r="D96" s="159">
        <v>7520000000</v>
      </c>
      <c r="E96" s="144"/>
      <c r="F96" s="145">
        <f>F97</f>
        <v>1</v>
      </c>
    </row>
    <row r="97" spans="1:6" ht="22.5" x14ac:dyDescent="0.2">
      <c r="A97" s="140" t="s">
        <v>324</v>
      </c>
      <c r="B97" s="142">
        <v>3</v>
      </c>
      <c r="C97" s="142">
        <v>9</v>
      </c>
      <c r="D97" s="159">
        <v>7520100000</v>
      </c>
      <c r="E97" s="144"/>
      <c r="F97" s="145">
        <f>F98</f>
        <v>1</v>
      </c>
    </row>
    <row r="98" spans="1:6" ht="22.5" x14ac:dyDescent="0.2">
      <c r="A98" s="140" t="s">
        <v>162</v>
      </c>
      <c r="B98" s="142">
        <v>3</v>
      </c>
      <c r="C98" s="142">
        <v>9</v>
      </c>
      <c r="D98" s="159">
        <v>7520199990</v>
      </c>
      <c r="E98" s="144"/>
      <c r="F98" s="145">
        <f>F99</f>
        <v>1</v>
      </c>
    </row>
    <row r="99" spans="1:6" ht="22.5" x14ac:dyDescent="0.2">
      <c r="A99" s="140" t="s">
        <v>193</v>
      </c>
      <c r="B99" s="142">
        <v>3</v>
      </c>
      <c r="C99" s="142">
        <v>9</v>
      </c>
      <c r="D99" s="159">
        <v>7520199990</v>
      </c>
      <c r="E99" s="144">
        <v>200</v>
      </c>
      <c r="F99" s="145">
        <f>F100</f>
        <v>1</v>
      </c>
    </row>
    <row r="100" spans="1:6" ht="22.5" x14ac:dyDescent="0.2">
      <c r="A100" s="140" t="s">
        <v>119</v>
      </c>
      <c r="B100" s="142">
        <v>3</v>
      </c>
      <c r="C100" s="142">
        <v>9</v>
      </c>
      <c r="D100" s="159">
        <v>7520199990</v>
      </c>
      <c r="E100" s="144">
        <v>240</v>
      </c>
      <c r="F100" s="145">
        <f>'расходы по структуре 2021 '!G125</f>
        <v>1</v>
      </c>
    </row>
    <row r="101" spans="1:6" ht="22.5" x14ac:dyDescent="0.2">
      <c r="A101" s="174" t="s">
        <v>164</v>
      </c>
      <c r="B101" s="93">
        <v>3</v>
      </c>
      <c r="C101" s="93">
        <v>14</v>
      </c>
      <c r="D101" s="70"/>
      <c r="E101" s="94"/>
      <c r="F101" s="180">
        <f t="shared" ref="F101:F103" si="2">F102</f>
        <v>31.3</v>
      </c>
    </row>
    <row r="102" spans="1:6" ht="33.75" x14ac:dyDescent="0.2">
      <c r="A102" s="140" t="s">
        <v>466</v>
      </c>
      <c r="B102" s="142">
        <v>3</v>
      </c>
      <c r="C102" s="142">
        <v>14</v>
      </c>
      <c r="D102" s="143" t="s">
        <v>272</v>
      </c>
      <c r="E102" s="144"/>
      <c r="F102" s="149">
        <f t="shared" si="2"/>
        <v>31.3</v>
      </c>
    </row>
    <row r="103" spans="1:6" x14ac:dyDescent="0.2">
      <c r="A103" s="140" t="s">
        <v>132</v>
      </c>
      <c r="B103" s="142">
        <v>3</v>
      </c>
      <c r="C103" s="142">
        <v>14</v>
      </c>
      <c r="D103" s="143" t="s">
        <v>273</v>
      </c>
      <c r="E103" s="144"/>
      <c r="F103" s="145">
        <f t="shared" si="2"/>
        <v>31.3</v>
      </c>
    </row>
    <row r="104" spans="1:6" ht="22.5" x14ac:dyDescent="0.2">
      <c r="A104" s="140" t="s">
        <v>278</v>
      </c>
      <c r="B104" s="142">
        <v>3</v>
      </c>
      <c r="C104" s="142">
        <v>14</v>
      </c>
      <c r="D104" s="143" t="s">
        <v>279</v>
      </c>
      <c r="E104" s="144"/>
      <c r="F104" s="145">
        <f>F105+F108</f>
        <v>31.3</v>
      </c>
    </row>
    <row r="105" spans="1:6" ht="22.5" x14ac:dyDescent="0.2">
      <c r="A105" s="140" t="s">
        <v>248</v>
      </c>
      <c r="B105" s="142">
        <v>3</v>
      </c>
      <c r="C105" s="142">
        <v>14</v>
      </c>
      <c r="D105" s="143" t="s">
        <v>280</v>
      </c>
      <c r="E105" s="144"/>
      <c r="F105" s="145">
        <f>F106</f>
        <v>25</v>
      </c>
    </row>
    <row r="106" spans="1:6" ht="45" x14ac:dyDescent="0.2">
      <c r="A106" s="140" t="s">
        <v>121</v>
      </c>
      <c r="B106" s="142">
        <v>3</v>
      </c>
      <c r="C106" s="142">
        <v>14</v>
      </c>
      <c r="D106" s="143" t="s">
        <v>280</v>
      </c>
      <c r="E106" s="144">
        <v>100</v>
      </c>
      <c r="F106" s="145">
        <f>F107</f>
        <v>25</v>
      </c>
    </row>
    <row r="107" spans="1:6" x14ac:dyDescent="0.2">
      <c r="A107" s="140" t="s">
        <v>123</v>
      </c>
      <c r="B107" s="142">
        <v>3</v>
      </c>
      <c r="C107" s="142">
        <v>14</v>
      </c>
      <c r="D107" s="143" t="s">
        <v>280</v>
      </c>
      <c r="E107" s="144">
        <v>110</v>
      </c>
      <c r="F107" s="145">
        <f>'расходы по структуре 2021 '!G132</f>
        <v>25</v>
      </c>
    </row>
    <row r="108" spans="1:6" ht="33.75" x14ac:dyDescent="0.2">
      <c r="A108" s="140" t="s">
        <v>249</v>
      </c>
      <c r="B108" s="142">
        <v>3</v>
      </c>
      <c r="C108" s="142">
        <v>14</v>
      </c>
      <c r="D108" s="143" t="s">
        <v>281</v>
      </c>
      <c r="E108" s="144"/>
      <c r="F108" s="149">
        <f>F109</f>
        <v>6.3</v>
      </c>
    </row>
    <row r="109" spans="1:6" ht="45" x14ac:dyDescent="0.2">
      <c r="A109" s="140" t="s">
        <v>121</v>
      </c>
      <c r="B109" s="142">
        <v>3</v>
      </c>
      <c r="C109" s="142">
        <v>14</v>
      </c>
      <c r="D109" s="143" t="s">
        <v>281</v>
      </c>
      <c r="E109" s="144">
        <v>100</v>
      </c>
      <c r="F109" s="149">
        <f>F110</f>
        <v>6.3</v>
      </c>
    </row>
    <row r="110" spans="1:6" x14ac:dyDescent="0.2">
      <c r="A110" s="140" t="s">
        <v>123</v>
      </c>
      <c r="B110" s="142">
        <v>3</v>
      </c>
      <c r="C110" s="142">
        <v>14</v>
      </c>
      <c r="D110" s="143" t="s">
        <v>281</v>
      </c>
      <c r="E110" s="144">
        <v>110</v>
      </c>
      <c r="F110" s="145">
        <f>'расходы по структуре 2021 '!G137</f>
        <v>6.3</v>
      </c>
    </row>
    <row r="111" spans="1:6" x14ac:dyDescent="0.2">
      <c r="A111" s="87" t="s">
        <v>35</v>
      </c>
      <c r="B111" s="89">
        <v>4</v>
      </c>
      <c r="C111" s="175">
        <v>0</v>
      </c>
      <c r="D111" s="90" t="s">
        <v>117</v>
      </c>
      <c r="E111" s="91" t="s">
        <v>117</v>
      </c>
      <c r="F111" s="176">
        <f>F112+F119+F125</f>
        <v>2572.6</v>
      </c>
    </row>
    <row r="112" spans="1:6" x14ac:dyDescent="0.2">
      <c r="A112" s="174" t="s">
        <v>234</v>
      </c>
      <c r="B112" s="93">
        <v>4</v>
      </c>
      <c r="C112" s="93">
        <v>9</v>
      </c>
      <c r="D112" s="70"/>
      <c r="E112" s="94"/>
      <c r="F112" s="69">
        <f t="shared" ref="F112:F116" si="3">F113</f>
        <v>2151.1</v>
      </c>
    </row>
    <row r="113" spans="1:6" ht="33.75" x14ac:dyDescent="0.2">
      <c r="A113" s="140" t="s">
        <v>462</v>
      </c>
      <c r="B113" s="142">
        <v>4</v>
      </c>
      <c r="C113" s="142">
        <v>9</v>
      </c>
      <c r="D113" s="146">
        <v>8400000000</v>
      </c>
      <c r="E113" s="144"/>
      <c r="F113" s="145">
        <f t="shared" si="3"/>
        <v>2151.1</v>
      </c>
    </row>
    <row r="114" spans="1:6" x14ac:dyDescent="0.2">
      <c r="A114" s="140" t="s">
        <v>231</v>
      </c>
      <c r="B114" s="142">
        <v>4</v>
      </c>
      <c r="C114" s="142">
        <v>9</v>
      </c>
      <c r="D114" s="146">
        <v>8410000000</v>
      </c>
      <c r="E114" s="144"/>
      <c r="F114" s="145">
        <f t="shared" si="3"/>
        <v>2151.1</v>
      </c>
    </row>
    <row r="115" spans="1:6" ht="22.5" x14ac:dyDescent="0.2">
      <c r="A115" s="140" t="s">
        <v>232</v>
      </c>
      <c r="B115" s="142">
        <v>4</v>
      </c>
      <c r="C115" s="142">
        <v>9</v>
      </c>
      <c r="D115" s="146">
        <v>8410100000</v>
      </c>
      <c r="E115" s="144"/>
      <c r="F115" s="145">
        <f t="shared" si="3"/>
        <v>2151.1</v>
      </c>
    </row>
    <row r="116" spans="1:6" ht="22.5" x14ac:dyDescent="0.2">
      <c r="A116" s="140" t="s">
        <v>162</v>
      </c>
      <c r="B116" s="142">
        <v>4</v>
      </c>
      <c r="C116" s="142">
        <v>9</v>
      </c>
      <c r="D116" s="146">
        <v>8410199990</v>
      </c>
      <c r="E116" s="144"/>
      <c r="F116" s="145">
        <f t="shared" si="3"/>
        <v>2151.1</v>
      </c>
    </row>
    <row r="117" spans="1:6" ht="22.5" x14ac:dyDescent="0.2">
      <c r="A117" s="140" t="s">
        <v>193</v>
      </c>
      <c r="B117" s="142">
        <v>4</v>
      </c>
      <c r="C117" s="142">
        <v>9</v>
      </c>
      <c r="D117" s="146">
        <v>8410199990</v>
      </c>
      <c r="E117" s="144">
        <v>200</v>
      </c>
      <c r="F117" s="145">
        <f>F118</f>
        <v>2151.1</v>
      </c>
    </row>
    <row r="118" spans="1:6" ht="22.5" x14ac:dyDescent="0.2">
      <c r="A118" s="140" t="s">
        <v>119</v>
      </c>
      <c r="B118" s="142">
        <v>4</v>
      </c>
      <c r="C118" s="142">
        <v>9</v>
      </c>
      <c r="D118" s="146">
        <v>8410199990</v>
      </c>
      <c r="E118" s="144">
        <v>240</v>
      </c>
      <c r="F118" s="145">
        <f>'расходы по структуре 2021 '!G145</f>
        <v>2151.1</v>
      </c>
    </row>
    <row r="119" spans="1:6" x14ac:dyDescent="0.2">
      <c r="A119" s="82" t="s">
        <v>36</v>
      </c>
      <c r="B119" s="93">
        <v>4</v>
      </c>
      <c r="C119" s="93">
        <v>10</v>
      </c>
      <c r="D119" s="70" t="s">
        <v>117</v>
      </c>
      <c r="E119" s="94" t="s">
        <v>117</v>
      </c>
      <c r="F119" s="69">
        <f t="shared" ref="F119:F123" si="4">F120</f>
        <v>414.2</v>
      </c>
    </row>
    <row r="120" spans="1:6" ht="33.75" x14ac:dyDescent="0.2">
      <c r="A120" s="148" t="s">
        <v>463</v>
      </c>
      <c r="B120" s="142">
        <v>4</v>
      </c>
      <c r="C120" s="142">
        <v>10</v>
      </c>
      <c r="D120" s="143" t="s">
        <v>260</v>
      </c>
      <c r="E120" s="144" t="s">
        <v>117</v>
      </c>
      <c r="F120" s="145">
        <f t="shared" si="4"/>
        <v>414.2</v>
      </c>
    </row>
    <row r="121" spans="1:6" ht="22.5" x14ac:dyDescent="0.2">
      <c r="A121" s="148" t="s">
        <v>379</v>
      </c>
      <c r="B121" s="142">
        <v>4</v>
      </c>
      <c r="C121" s="142">
        <v>10</v>
      </c>
      <c r="D121" s="143" t="s">
        <v>282</v>
      </c>
      <c r="E121" s="144" t="s">
        <v>117</v>
      </c>
      <c r="F121" s="145">
        <f t="shared" si="4"/>
        <v>414.2</v>
      </c>
    </row>
    <row r="122" spans="1:6" x14ac:dyDescent="0.2">
      <c r="A122" s="148" t="s">
        <v>113</v>
      </c>
      <c r="B122" s="142">
        <v>4</v>
      </c>
      <c r="C122" s="142">
        <v>10</v>
      </c>
      <c r="D122" s="143" t="s">
        <v>283</v>
      </c>
      <c r="E122" s="144"/>
      <c r="F122" s="145">
        <f t="shared" si="4"/>
        <v>414.2</v>
      </c>
    </row>
    <row r="123" spans="1:6" ht="22.5" x14ac:dyDescent="0.2">
      <c r="A123" s="140" t="s">
        <v>193</v>
      </c>
      <c r="B123" s="142">
        <v>4</v>
      </c>
      <c r="C123" s="142">
        <v>10</v>
      </c>
      <c r="D123" s="143" t="s">
        <v>283</v>
      </c>
      <c r="E123" s="144" t="s">
        <v>118</v>
      </c>
      <c r="F123" s="145">
        <f t="shared" si="4"/>
        <v>414.2</v>
      </c>
    </row>
    <row r="124" spans="1:6" ht="22.5" x14ac:dyDescent="0.2">
      <c r="A124" s="140" t="s">
        <v>119</v>
      </c>
      <c r="B124" s="142">
        <v>4</v>
      </c>
      <c r="C124" s="142">
        <v>10</v>
      </c>
      <c r="D124" s="143" t="s">
        <v>283</v>
      </c>
      <c r="E124" s="144" t="s">
        <v>120</v>
      </c>
      <c r="F124" s="145">
        <f>'расходы по структуре 2021 '!G152</f>
        <v>414.2</v>
      </c>
    </row>
    <row r="125" spans="1:6" x14ac:dyDescent="0.2">
      <c r="A125" s="174" t="s">
        <v>247</v>
      </c>
      <c r="B125" s="93">
        <v>4</v>
      </c>
      <c r="C125" s="93">
        <v>12</v>
      </c>
      <c r="D125" s="70"/>
      <c r="E125" s="94"/>
      <c r="F125" s="69">
        <f>F126</f>
        <v>7.3</v>
      </c>
    </row>
    <row r="126" spans="1:6" ht="33.75" x14ac:dyDescent="0.2">
      <c r="A126" s="148" t="s">
        <v>463</v>
      </c>
      <c r="B126" s="142">
        <v>4</v>
      </c>
      <c r="C126" s="142">
        <v>12</v>
      </c>
      <c r="D126" s="143" t="s">
        <v>260</v>
      </c>
      <c r="E126" s="144"/>
      <c r="F126" s="145">
        <f>F127</f>
        <v>7.3</v>
      </c>
    </row>
    <row r="127" spans="1:6" ht="33.75" x14ac:dyDescent="0.2">
      <c r="A127" s="148" t="s">
        <v>380</v>
      </c>
      <c r="B127" s="142">
        <v>4</v>
      </c>
      <c r="C127" s="142">
        <v>12</v>
      </c>
      <c r="D127" s="143" t="s">
        <v>284</v>
      </c>
      <c r="E127" s="144"/>
      <c r="F127" s="145">
        <f>F128</f>
        <v>7.3</v>
      </c>
    </row>
    <row r="128" spans="1:6" ht="45" x14ac:dyDescent="0.2">
      <c r="A128" s="140" t="s">
        <v>246</v>
      </c>
      <c r="B128" s="142">
        <v>4</v>
      </c>
      <c r="C128" s="142">
        <v>12</v>
      </c>
      <c r="D128" s="159">
        <v>7700189020</v>
      </c>
      <c r="E128" s="144"/>
      <c r="F128" s="149">
        <f>F129</f>
        <v>7.3</v>
      </c>
    </row>
    <row r="129" spans="1:6" x14ac:dyDescent="0.2">
      <c r="A129" s="140" t="s">
        <v>133</v>
      </c>
      <c r="B129" s="142">
        <v>4</v>
      </c>
      <c r="C129" s="142">
        <v>12</v>
      </c>
      <c r="D129" s="159">
        <v>7700189020</v>
      </c>
      <c r="E129" s="144">
        <v>500</v>
      </c>
      <c r="F129" s="145">
        <f>F130</f>
        <v>7.3</v>
      </c>
    </row>
    <row r="130" spans="1:6" x14ac:dyDescent="0.2">
      <c r="A130" s="140" t="s">
        <v>116</v>
      </c>
      <c r="B130" s="142">
        <v>4</v>
      </c>
      <c r="C130" s="142">
        <v>12</v>
      </c>
      <c r="D130" s="159">
        <v>7700189020</v>
      </c>
      <c r="E130" s="144">
        <v>540</v>
      </c>
      <c r="F130" s="145">
        <f>'расходы по структуре 2021 '!G159</f>
        <v>7.3</v>
      </c>
    </row>
    <row r="131" spans="1:6" x14ac:dyDescent="0.2">
      <c r="A131" s="87" t="s">
        <v>37</v>
      </c>
      <c r="B131" s="89">
        <v>5</v>
      </c>
      <c r="C131" s="89">
        <v>0</v>
      </c>
      <c r="D131" s="90" t="s">
        <v>117</v>
      </c>
      <c r="E131" s="91" t="s">
        <v>117</v>
      </c>
      <c r="F131" s="172">
        <f>F132+F139+F151+F173</f>
        <v>3377.3</v>
      </c>
    </row>
    <row r="132" spans="1:6" x14ac:dyDescent="0.2">
      <c r="A132" s="82" t="s">
        <v>114</v>
      </c>
      <c r="B132" s="93">
        <v>5</v>
      </c>
      <c r="C132" s="93">
        <v>1</v>
      </c>
      <c r="D132" s="70" t="s">
        <v>117</v>
      </c>
      <c r="E132" s="94" t="s">
        <v>117</v>
      </c>
      <c r="F132" s="69">
        <f t="shared" ref="F132:F137" si="5">F133</f>
        <v>238.6</v>
      </c>
    </row>
    <row r="133" spans="1:6" ht="33.75" x14ac:dyDescent="0.2">
      <c r="A133" s="148" t="s">
        <v>467</v>
      </c>
      <c r="B133" s="142">
        <v>5</v>
      </c>
      <c r="C133" s="142">
        <v>1</v>
      </c>
      <c r="D133" s="143" t="s">
        <v>285</v>
      </c>
      <c r="E133" s="144" t="s">
        <v>117</v>
      </c>
      <c r="F133" s="145">
        <f t="shared" si="5"/>
        <v>238.6</v>
      </c>
    </row>
    <row r="134" spans="1:6" ht="22.5" x14ac:dyDescent="0.2">
      <c r="A134" s="148" t="s">
        <v>286</v>
      </c>
      <c r="B134" s="142">
        <v>5</v>
      </c>
      <c r="C134" s="142">
        <v>1</v>
      </c>
      <c r="D134" s="143" t="s">
        <v>287</v>
      </c>
      <c r="E134" s="144" t="s">
        <v>117</v>
      </c>
      <c r="F134" s="145">
        <f t="shared" si="5"/>
        <v>238.6</v>
      </c>
    </row>
    <row r="135" spans="1:6" ht="22.5" x14ac:dyDescent="0.2">
      <c r="A135" s="148" t="s">
        <v>167</v>
      </c>
      <c r="B135" s="142">
        <v>5</v>
      </c>
      <c r="C135" s="142">
        <v>1</v>
      </c>
      <c r="D135" s="143" t="s">
        <v>288</v>
      </c>
      <c r="E135" s="144"/>
      <c r="F135" s="145">
        <f t="shared" si="5"/>
        <v>238.6</v>
      </c>
    </row>
    <row r="136" spans="1:6" ht="22.5" x14ac:dyDescent="0.2">
      <c r="A136" s="148" t="s">
        <v>162</v>
      </c>
      <c r="B136" s="142">
        <v>5</v>
      </c>
      <c r="C136" s="142">
        <v>1</v>
      </c>
      <c r="D136" s="143" t="s">
        <v>311</v>
      </c>
      <c r="E136" s="144"/>
      <c r="F136" s="145">
        <f t="shared" si="5"/>
        <v>238.6</v>
      </c>
    </row>
    <row r="137" spans="1:6" ht="22.5" x14ac:dyDescent="0.2">
      <c r="A137" s="140" t="s">
        <v>193</v>
      </c>
      <c r="B137" s="142">
        <v>5</v>
      </c>
      <c r="C137" s="142">
        <v>1</v>
      </c>
      <c r="D137" s="143" t="s">
        <v>311</v>
      </c>
      <c r="E137" s="144" t="s">
        <v>118</v>
      </c>
      <c r="F137" s="145">
        <f t="shared" si="5"/>
        <v>238.6</v>
      </c>
    </row>
    <row r="138" spans="1:6" ht="22.5" x14ac:dyDescent="0.2">
      <c r="A138" s="140" t="s">
        <v>119</v>
      </c>
      <c r="B138" s="142">
        <v>5</v>
      </c>
      <c r="C138" s="142">
        <v>1</v>
      </c>
      <c r="D138" s="143" t="s">
        <v>311</v>
      </c>
      <c r="E138" s="144" t="s">
        <v>120</v>
      </c>
      <c r="F138" s="145">
        <f>'расходы по структуре 2021 '!G167</f>
        <v>238.6</v>
      </c>
    </row>
    <row r="139" spans="1:6" x14ac:dyDescent="0.2">
      <c r="A139" s="82" t="s">
        <v>94</v>
      </c>
      <c r="B139" s="93">
        <v>5</v>
      </c>
      <c r="C139" s="93">
        <v>2</v>
      </c>
      <c r="D139" s="70" t="s">
        <v>117</v>
      </c>
      <c r="E139" s="94" t="s">
        <v>117</v>
      </c>
      <c r="F139" s="69">
        <f>F140</f>
        <v>2272.3000000000002</v>
      </c>
    </row>
    <row r="140" spans="1:6" ht="33.75" x14ac:dyDescent="0.2">
      <c r="A140" s="148" t="s">
        <v>467</v>
      </c>
      <c r="B140" s="142">
        <v>5</v>
      </c>
      <c r="C140" s="142">
        <v>2</v>
      </c>
      <c r="D140" s="143" t="s">
        <v>285</v>
      </c>
      <c r="E140" s="144" t="s">
        <v>117</v>
      </c>
      <c r="F140" s="145">
        <f>F141</f>
        <v>2272.3000000000002</v>
      </c>
    </row>
    <row r="141" spans="1:6" ht="22.5" x14ac:dyDescent="0.2">
      <c r="A141" s="148" t="s">
        <v>131</v>
      </c>
      <c r="B141" s="142">
        <v>5</v>
      </c>
      <c r="C141" s="142">
        <v>2</v>
      </c>
      <c r="D141" s="143" t="s">
        <v>289</v>
      </c>
      <c r="E141" s="144" t="s">
        <v>117</v>
      </c>
      <c r="F141" s="145">
        <f>F142</f>
        <v>2272.3000000000002</v>
      </c>
    </row>
    <row r="142" spans="1:6" ht="22.5" x14ac:dyDescent="0.2">
      <c r="A142" s="148" t="s">
        <v>291</v>
      </c>
      <c r="B142" s="142">
        <v>5</v>
      </c>
      <c r="C142" s="142">
        <v>2</v>
      </c>
      <c r="D142" s="143" t="s">
        <v>290</v>
      </c>
      <c r="E142" s="144" t="s">
        <v>117</v>
      </c>
      <c r="F142" s="145">
        <f>F143+F146+F148</f>
        <v>2272.3000000000002</v>
      </c>
    </row>
    <row r="143" spans="1:6" ht="56.25" x14ac:dyDescent="0.2">
      <c r="A143" s="148" t="s">
        <v>292</v>
      </c>
      <c r="B143" s="142">
        <v>5</v>
      </c>
      <c r="C143" s="142">
        <v>2</v>
      </c>
      <c r="D143" s="143" t="s">
        <v>327</v>
      </c>
      <c r="E143" s="144"/>
      <c r="F143" s="149">
        <f>F144</f>
        <v>50</v>
      </c>
    </row>
    <row r="144" spans="1:6" ht="22.5" x14ac:dyDescent="0.2">
      <c r="A144" s="140" t="s">
        <v>193</v>
      </c>
      <c r="B144" s="142">
        <v>5</v>
      </c>
      <c r="C144" s="142">
        <v>2</v>
      </c>
      <c r="D144" s="143" t="s">
        <v>327</v>
      </c>
      <c r="E144" s="144" t="s">
        <v>118</v>
      </c>
      <c r="F144" s="149">
        <f>F145</f>
        <v>50</v>
      </c>
    </row>
    <row r="145" spans="1:6" ht="22.5" x14ac:dyDescent="0.2">
      <c r="A145" s="140" t="s">
        <v>119</v>
      </c>
      <c r="B145" s="142">
        <v>5</v>
      </c>
      <c r="C145" s="142">
        <v>2</v>
      </c>
      <c r="D145" s="143" t="s">
        <v>327</v>
      </c>
      <c r="E145" s="144" t="s">
        <v>120</v>
      </c>
      <c r="F145" s="149">
        <f>'расходы по структуре 2021 '!G178</f>
        <v>50</v>
      </c>
    </row>
    <row r="146" spans="1:6" ht="22.5" x14ac:dyDescent="0.2">
      <c r="A146" s="140" t="s">
        <v>193</v>
      </c>
      <c r="B146" s="142">
        <v>5</v>
      </c>
      <c r="C146" s="142">
        <v>2</v>
      </c>
      <c r="D146" s="143" t="s">
        <v>360</v>
      </c>
      <c r="E146" s="144">
        <v>200</v>
      </c>
      <c r="F146" s="149">
        <f>F147</f>
        <v>2000</v>
      </c>
    </row>
    <row r="147" spans="1:6" ht="22.5" x14ac:dyDescent="0.2">
      <c r="A147" s="140" t="s">
        <v>119</v>
      </c>
      <c r="B147" s="142">
        <v>5</v>
      </c>
      <c r="C147" s="142">
        <v>2</v>
      </c>
      <c r="D147" s="143" t="s">
        <v>360</v>
      </c>
      <c r="E147" s="144">
        <v>240</v>
      </c>
      <c r="F147" s="149">
        <f>'расходы по структуре 2021 '!G175</f>
        <v>2000</v>
      </c>
    </row>
    <row r="148" spans="1:6" ht="56.25" x14ac:dyDescent="0.2">
      <c r="A148" s="140" t="s">
        <v>293</v>
      </c>
      <c r="B148" s="142">
        <v>5</v>
      </c>
      <c r="C148" s="142">
        <v>2</v>
      </c>
      <c r="D148" s="143" t="s">
        <v>328</v>
      </c>
      <c r="E148" s="144"/>
      <c r="F148" s="149">
        <f>F149</f>
        <v>222.3</v>
      </c>
    </row>
    <row r="149" spans="1:6" ht="22.5" x14ac:dyDescent="0.2">
      <c r="A149" s="140" t="s">
        <v>193</v>
      </c>
      <c r="B149" s="142">
        <v>5</v>
      </c>
      <c r="C149" s="142">
        <v>2</v>
      </c>
      <c r="D149" s="143" t="s">
        <v>328</v>
      </c>
      <c r="E149" s="144">
        <v>200</v>
      </c>
      <c r="F149" s="149">
        <f>F150</f>
        <v>222.3</v>
      </c>
    </row>
    <row r="150" spans="1:6" ht="22.5" x14ac:dyDescent="0.2">
      <c r="A150" s="140" t="s">
        <v>119</v>
      </c>
      <c r="B150" s="142">
        <v>5</v>
      </c>
      <c r="C150" s="142">
        <v>2</v>
      </c>
      <c r="D150" s="143" t="s">
        <v>328</v>
      </c>
      <c r="E150" s="144">
        <v>240</v>
      </c>
      <c r="F150" s="149">
        <f>'расходы по структуре 2021 '!G182</f>
        <v>222.3</v>
      </c>
    </row>
    <row r="151" spans="1:6" x14ac:dyDescent="0.2">
      <c r="A151" s="82" t="s">
        <v>38</v>
      </c>
      <c r="B151" s="93">
        <v>5</v>
      </c>
      <c r="C151" s="93">
        <v>3</v>
      </c>
      <c r="D151" s="70" t="s">
        <v>117</v>
      </c>
      <c r="E151" s="94" t="s">
        <v>117</v>
      </c>
      <c r="F151" s="69">
        <f>F152+F164</f>
        <v>666.4</v>
      </c>
    </row>
    <row r="152" spans="1:6" ht="22.5" x14ac:dyDescent="0.2">
      <c r="A152" s="148" t="s">
        <v>468</v>
      </c>
      <c r="B152" s="142">
        <v>5</v>
      </c>
      <c r="C152" s="142">
        <v>3</v>
      </c>
      <c r="D152" s="143" t="s">
        <v>294</v>
      </c>
      <c r="E152" s="144" t="s">
        <v>117</v>
      </c>
      <c r="F152" s="145">
        <f>F156+F153+F160</f>
        <v>479.4</v>
      </c>
    </row>
    <row r="153" spans="1:6" ht="22.5" x14ac:dyDescent="0.2">
      <c r="A153" s="148" t="s">
        <v>497</v>
      </c>
      <c r="B153" s="142">
        <v>5</v>
      </c>
      <c r="C153" s="142">
        <v>3</v>
      </c>
      <c r="D153" s="143" t="s">
        <v>496</v>
      </c>
      <c r="E153" s="144"/>
      <c r="F153" s="145">
        <f>F154</f>
        <v>27.4</v>
      </c>
    </row>
    <row r="154" spans="1:6" ht="22.5" x14ac:dyDescent="0.2">
      <c r="A154" s="140" t="s">
        <v>193</v>
      </c>
      <c r="B154" s="142">
        <v>5</v>
      </c>
      <c r="C154" s="142">
        <v>3</v>
      </c>
      <c r="D154" s="143" t="s">
        <v>495</v>
      </c>
      <c r="E154" s="144">
        <v>200</v>
      </c>
      <c r="F154" s="145">
        <f>F155</f>
        <v>27.4</v>
      </c>
    </row>
    <row r="155" spans="1:6" ht="22.5" x14ac:dyDescent="0.2">
      <c r="A155" s="140" t="s">
        <v>119</v>
      </c>
      <c r="B155" s="142">
        <v>5</v>
      </c>
      <c r="C155" s="142">
        <v>3</v>
      </c>
      <c r="D155" s="143" t="s">
        <v>495</v>
      </c>
      <c r="E155" s="144">
        <v>240</v>
      </c>
      <c r="F155" s="145">
        <f>'расходы по структуре 2021 '!G188</f>
        <v>27.4</v>
      </c>
    </row>
    <row r="156" spans="1:6" ht="33.75" x14ac:dyDescent="0.2">
      <c r="A156" s="140" t="s">
        <v>197</v>
      </c>
      <c r="B156" s="142">
        <v>5</v>
      </c>
      <c r="C156" s="142">
        <v>3</v>
      </c>
      <c r="D156" s="143" t="s">
        <v>295</v>
      </c>
      <c r="E156" s="144"/>
      <c r="F156" s="145">
        <f t="shared" ref="F156:F158" si="6">F157</f>
        <v>402</v>
      </c>
    </row>
    <row r="157" spans="1:6" ht="22.5" x14ac:dyDescent="0.2">
      <c r="A157" s="140" t="s">
        <v>162</v>
      </c>
      <c r="B157" s="142">
        <v>5</v>
      </c>
      <c r="C157" s="142">
        <v>3</v>
      </c>
      <c r="D157" s="143" t="s">
        <v>512</v>
      </c>
      <c r="E157" s="144"/>
      <c r="F157" s="145">
        <f t="shared" si="6"/>
        <v>402</v>
      </c>
    </row>
    <row r="158" spans="1:6" ht="22.5" x14ac:dyDescent="0.2">
      <c r="A158" s="140" t="s">
        <v>193</v>
      </c>
      <c r="B158" s="142">
        <v>5</v>
      </c>
      <c r="C158" s="142">
        <v>3</v>
      </c>
      <c r="D158" s="143" t="s">
        <v>512</v>
      </c>
      <c r="E158" s="144" t="s">
        <v>118</v>
      </c>
      <c r="F158" s="145">
        <f t="shared" si="6"/>
        <v>402</v>
      </c>
    </row>
    <row r="159" spans="1:6" ht="22.5" x14ac:dyDescent="0.2">
      <c r="A159" s="140" t="s">
        <v>119</v>
      </c>
      <c r="B159" s="142">
        <v>5</v>
      </c>
      <c r="C159" s="142">
        <v>3</v>
      </c>
      <c r="D159" s="143" t="s">
        <v>512</v>
      </c>
      <c r="E159" s="144" t="s">
        <v>120</v>
      </c>
      <c r="F159" s="145">
        <f>'расходы по структуре 2021 '!G193</f>
        <v>402</v>
      </c>
    </row>
    <row r="160" spans="1:6" ht="35.25" customHeight="1" x14ac:dyDescent="0.2">
      <c r="A160" s="140" t="s">
        <v>513</v>
      </c>
      <c r="B160" s="142">
        <v>5</v>
      </c>
      <c r="C160" s="142">
        <v>3</v>
      </c>
      <c r="D160" s="143" t="s">
        <v>510</v>
      </c>
      <c r="E160" s="144"/>
      <c r="F160" s="145">
        <f>F161</f>
        <v>50</v>
      </c>
    </row>
    <row r="161" spans="1:6" ht="22.5" x14ac:dyDescent="0.2">
      <c r="A161" s="140" t="s">
        <v>162</v>
      </c>
      <c r="B161" s="142">
        <v>5</v>
      </c>
      <c r="C161" s="142">
        <v>3</v>
      </c>
      <c r="D161" s="143" t="s">
        <v>515</v>
      </c>
      <c r="E161" s="144"/>
      <c r="F161" s="145">
        <f>F162</f>
        <v>50</v>
      </c>
    </row>
    <row r="162" spans="1:6" ht="22.5" x14ac:dyDescent="0.2">
      <c r="A162" s="140" t="s">
        <v>193</v>
      </c>
      <c r="B162" s="142">
        <v>5</v>
      </c>
      <c r="C162" s="142">
        <v>3</v>
      </c>
      <c r="D162" s="143" t="s">
        <v>515</v>
      </c>
      <c r="E162" s="144" t="s">
        <v>118</v>
      </c>
      <c r="F162" s="145">
        <f>F163</f>
        <v>50</v>
      </c>
    </row>
    <row r="163" spans="1:6" ht="22.5" x14ac:dyDescent="0.2">
      <c r="A163" s="140" t="s">
        <v>119</v>
      </c>
      <c r="B163" s="142">
        <v>5</v>
      </c>
      <c r="C163" s="142">
        <v>3</v>
      </c>
      <c r="D163" s="143" t="s">
        <v>515</v>
      </c>
      <c r="E163" s="144" t="s">
        <v>120</v>
      </c>
      <c r="F163" s="145">
        <f>'расходы по структуре 2021 '!G198</f>
        <v>50</v>
      </c>
    </row>
    <row r="164" spans="1:6" ht="22.5" x14ac:dyDescent="0.2">
      <c r="A164" s="140" t="s">
        <v>501</v>
      </c>
      <c r="B164" s="142">
        <v>5</v>
      </c>
      <c r="C164" s="142">
        <v>3</v>
      </c>
      <c r="D164" s="143" t="s">
        <v>502</v>
      </c>
      <c r="E164" s="144"/>
      <c r="F164" s="190">
        <f>F165</f>
        <v>187</v>
      </c>
    </row>
    <row r="165" spans="1:6" x14ac:dyDescent="0.2">
      <c r="A165" s="140" t="s">
        <v>509</v>
      </c>
      <c r="B165" s="142">
        <v>5</v>
      </c>
      <c r="C165" s="142">
        <v>3</v>
      </c>
      <c r="D165" s="143" t="s">
        <v>508</v>
      </c>
      <c r="E165" s="144"/>
      <c r="F165" s="190">
        <f>F166</f>
        <v>187</v>
      </c>
    </row>
    <row r="166" spans="1:6" ht="33.75" x14ac:dyDescent="0.2">
      <c r="A166" s="140" t="s">
        <v>503</v>
      </c>
      <c r="B166" s="142">
        <v>5</v>
      </c>
      <c r="C166" s="142">
        <v>3</v>
      </c>
      <c r="D166" s="143" t="s">
        <v>504</v>
      </c>
      <c r="E166" s="144"/>
      <c r="F166" s="190">
        <f>F167+F170</f>
        <v>187</v>
      </c>
    </row>
    <row r="167" spans="1:6" ht="22.5" x14ac:dyDescent="0.2">
      <c r="A167" s="140" t="s">
        <v>498</v>
      </c>
      <c r="B167" s="142">
        <v>5</v>
      </c>
      <c r="C167" s="142">
        <v>3</v>
      </c>
      <c r="D167" s="143" t="s">
        <v>505</v>
      </c>
      <c r="E167" s="144"/>
      <c r="F167" s="190">
        <f>F168</f>
        <v>50</v>
      </c>
    </row>
    <row r="168" spans="1:6" ht="45" x14ac:dyDescent="0.2">
      <c r="A168" s="140" t="s">
        <v>121</v>
      </c>
      <c r="B168" s="142">
        <v>5</v>
      </c>
      <c r="C168" s="142">
        <v>3</v>
      </c>
      <c r="D168" s="143" t="s">
        <v>505</v>
      </c>
      <c r="E168" s="144">
        <v>100</v>
      </c>
      <c r="F168" s="190">
        <f>F169</f>
        <v>50</v>
      </c>
    </row>
    <row r="169" spans="1:6" x14ac:dyDescent="0.2">
      <c r="A169" s="140" t="s">
        <v>123</v>
      </c>
      <c r="B169" s="142">
        <v>5</v>
      </c>
      <c r="C169" s="142">
        <v>3</v>
      </c>
      <c r="D169" s="143" t="s">
        <v>505</v>
      </c>
      <c r="E169" s="144">
        <v>110</v>
      </c>
      <c r="F169" s="190">
        <f>'расходы по структуре 2021 '!G205</f>
        <v>50</v>
      </c>
    </row>
    <row r="170" spans="1:6" ht="22.5" x14ac:dyDescent="0.2">
      <c r="A170" s="140" t="s">
        <v>506</v>
      </c>
      <c r="B170" s="142">
        <v>5</v>
      </c>
      <c r="C170" s="142">
        <v>3</v>
      </c>
      <c r="D170" s="143" t="s">
        <v>507</v>
      </c>
      <c r="E170" s="144"/>
      <c r="F170" s="190">
        <f>F171</f>
        <v>137</v>
      </c>
    </row>
    <row r="171" spans="1:6" ht="45" x14ac:dyDescent="0.2">
      <c r="A171" s="140" t="s">
        <v>121</v>
      </c>
      <c r="B171" s="142">
        <v>5</v>
      </c>
      <c r="C171" s="142">
        <v>3</v>
      </c>
      <c r="D171" s="143" t="s">
        <v>507</v>
      </c>
      <c r="E171" s="144">
        <v>100</v>
      </c>
      <c r="F171" s="190">
        <f>F172</f>
        <v>137</v>
      </c>
    </row>
    <row r="172" spans="1:6" x14ac:dyDescent="0.2">
      <c r="A172" s="140" t="s">
        <v>123</v>
      </c>
      <c r="B172" s="142">
        <v>5</v>
      </c>
      <c r="C172" s="142">
        <v>3</v>
      </c>
      <c r="D172" s="143" t="s">
        <v>507</v>
      </c>
      <c r="E172" s="144">
        <v>110</v>
      </c>
      <c r="F172" s="190">
        <f>'расходы по структуре 2021 '!G210</f>
        <v>137</v>
      </c>
    </row>
    <row r="173" spans="1:6" x14ac:dyDescent="0.2">
      <c r="A173" s="174" t="s">
        <v>554</v>
      </c>
      <c r="B173" s="171" t="s">
        <v>558</v>
      </c>
      <c r="C173" s="93">
        <v>5</v>
      </c>
      <c r="D173" s="93"/>
      <c r="E173" s="70"/>
      <c r="F173" s="257">
        <f>F174</f>
        <v>200</v>
      </c>
    </row>
    <row r="174" spans="1:6" ht="33.75" x14ac:dyDescent="0.2">
      <c r="A174" s="140" t="s">
        <v>465</v>
      </c>
      <c r="B174" s="253">
        <v>5</v>
      </c>
      <c r="C174" s="253">
        <v>5</v>
      </c>
      <c r="D174" s="254" t="s">
        <v>269</v>
      </c>
      <c r="E174" s="255"/>
      <c r="F174" s="258">
        <f>F175</f>
        <v>200</v>
      </c>
    </row>
    <row r="175" spans="1:6" ht="33.75" x14ac:dyDescent="0.2">
      <c r="A175" s="140" t="s">
        <v>181</v>
      </c>
      <c r="B175" s="142">
        <v>5</v>
      </c>
      <c r="C175" s="142">
        <v>5</v>
      </c>
      <c r="D175" s="143" t="s">
        <v>270</v>
      </c>
      <c r="E175" s="144"/>
      <c r="F175" s="258">
        <f>F176</f>
        <v>200</v>
      </c>
    </row>
    <row r="176" spans="1:6" x14ac:dyDescent="0.2">
      <c r="A176" s="14" t="s">
        <v>557</v>
      </c>
      <c r="B176" s="142">
        <v>5</v>
      </c>
      <c r="C176" s="142">
        <v>5</v>
      </c>
      <c r="D176" s="143" t="s">
        <v>552</v>
      </c>
      <c r="E176" s="144"/>
      <c r="F176" s="258">
        <f>F177</f>
        <v>200</v>
      </c>
    </row>
    <row r="177" spans="1:6" ht="22.5" x14ac:dyDescent="0.2">
      <c r="A177" s="140" t="s">
        <v>553</v>
      </c>
      <c r="B177" s="142">
        <v>5</v>
      </c>
      <c r="C177" s="142">
        <v>5</v>
      </c>
      <c r="D177" s="143" t="s">
        <v>552</v>
      </c>
      <c r="E177" s="144">
        <v>800</v>
      </c>
      <c r="F177" s="258">
        <f>F178</f>
        <v>200</v>
      </c>
    </row>
    <row r="178" spans="1:6" x14ac:dyDescent="0.2">
      <c r="A178" s="140" t="s">
        <v>556</v>
      </c>
      <c r="B178" s="142">
        <v>5</v>
      </c>
      <c r="C178" s="142">
        <v>5</v>
      </c>
      <c r="D178" s="143" t="s">
        <v>552</v>
      </c>
      <c r="E178" s="144">
        <v>810</v>
      </c>
      <c r="F178" s="258">
        <f>'расходы по структуре 2021 '!G218</f>
        <v>200</v>
      </c>
    </row>
    <row r="179" spans="1:6" x14ac:dyDescent="0.2">
      <c r="A179" s="198" t="s">
        <v>361</v>
      </c>
      <c r="B179" s="89">
        <v>6</v>
      </c>
      <c r="C179" s="89"/>
      <c r="D179" s="90"/>
      <c r="E179" s="91"/>
      <c r="F179" s="92">
        <f t="shared" ref="F179:F184" si="7">F180</f>
        <v>1.504</v>
      </c>
    </row>
    <row r="180" spans="1:6" x14ac:dyDescent="0.2">
      <c r="A180" s="174" t="s">
        <v>362</v>
      </c>
      <c r="B180" s="93">
        <v>6</v>
      </c>
      <c r="C180" s="93">
        <v>5</v>
      </c>
      <c r="D180" s="70"/>
      <c r="E180" s="94"/>
      <c r="F180" s="69">
        <f>F181</f>
        <v>1.504</v>
      </c>
    </row>
    <row r="181" spans="1:6" ht="22.5" x14ac:dyDescent="0.2">
      <c r="A181" s="147" t="s">
        <v>469</v>
      </c>
      <c r="B181" s="142">
        <v>6</v>
      </c>
      <c r="C181" s="142">
        <v>5</v>
      </c>
      <c r="D181" s="143" t="s">
        <v>354</v>
      </c>
      <c r="E181" s="144"/>
      <c r="F181" s="145">
        <f>F182</f>
        <v>1.504</v>
      </c>
    </row>
    <row r="182" spans="1:6" ht="22.5" x14ac:dyDescent="0.2">
      <c r="A182" s="147" t="s">
        <v>400</v>
      </c>
      <c r="B182" s="142">
        <v>6</v>
      </c>
      <c r="C182" s="142">
        <v>5</v>
      </c>
      <c r="D182" s="143" t="s">
        <v>401</v>
      </c>
      <c r="E182" s="144"/>
      <c r="F182" s="145">
        <f>F183</f>
        <v>1.504</v>
      </c>
    </row>
    <row r="183" spans="1:6" ht="45" x14ac:dyDescent="0.2">
      <c r="A183" s="147" t="s">
        <v>399</v>
      </c>
      <c r="B183" s="142">
        <v>6</v>
      </c>
      <c r="C183" s="142">
        <v>5</v>
      </c>
      <c r="D183" s="143" t="s">
        <v>356</v>
      </c>
      <c r="E183" s="144"/>
      <c r="F183" s="145">
        <f>F184</f>
        <v>1.504</v>
      </c>
    </row>
    <row r="184" spans="1:6" ht="22.5" x14ac:dyDescent="0.2">
      <c r="A184" s="140" t="s">
        <v>193</v>
      </c>
      <c r="B184" s="142">
        <v>6</v>
      </c>
      <c r="C184" s="142">
        <v>5</v>
      </c>
      <c r="D184" s="143" t="s">
        <v>356</v>
      </c>
      <c r="E184" s="144">
        <v>200</v>
      </c>
      <c r="F184" s="145">
        <f t="shared" si="7"/>
        <v>1.504</v>
      </c>
    </row>
    <row r="185" spans="1:6" ht="22.5" x14ac:dyDescent="0.2">
      <c r="A185" s="140" t="s">
        <v>119</v>
      </c>
      <c r="B185" s="142">
        <v>6</v>
      </c>
      <c r="C185" s="142">
        <v>5</v>
      </c>
      <c r="D185" s="143" t="s">
        <v>356</v>
      </c>
      <c r="E185" s="144">
        <v>240</v>
      </c>
      <c r="F185" s="145">
        <f>'расходы по структуре 2021 '!G226</f>
        <v>1.504</v>
      </c>
    </row>
    <row r="186" spans="1:6" x14ac:dyDescent="0.2">
      <c r="A186" s="87" t="s">
        <v>106</v>
      </c>
      <c r="B186" s="89">
        <v>8</v>
      </c>
      <c r="C186" s="89">
        <v>0</v>
      </c>
      <c r="D186" s="90" t="s">
        <v>117</v>
      </c>
      <c r="E186" s="91"/>
      <c r="F186" s="92">
        <f>F187</f>
        <v>1280.4000000000001</v>
      </c>
    </row>
    <row r="187" spans="1:6" x14ac:dyDescent="0.2">
      <c r="A187" s="82" t="s">
        <v>39</v>
      </c>
      <c r="B187" s="93">
        <v>8</v>
      </c>
      <c r="C187" s="93">
        <v>1</v>
      </c>
      <c r="D187" s="70" t="s">
        <v>117</v>
      </c>
      <c r="E187" s="94"/>
      <c r="F187" s="69">
        <f>F188</f>
        <v>1280.4000000000001</v>
      </c>
    </row>
    <row r="188" spans="1:6" ht="33.75" x14ac:dyDescent="0.2">
      <c r="A188" s="148" t="s">
        <v>470</v>
      </c>
      <c r="B188" s="142">
        <v>8</v>
      </c>
      <c r="C188" s="142">
        <v>1</v>
      </c>
      <c r="D188" s="143" t="s">
        <v>296</v>
      </c>
      <c r="E188" s="144"/>
      <c r="F188" s="145">
        <f>F189+F202</f>
        <v>1280.4000000000001</v>
      </c>
    </row>
    <row r="189" spans="1:6" ht="22.5" x14ac:dyDescent="0.2">
      <c r="A189" s="148" t="s">
        <v>298</v>
      </c>
      <c r="B189" s="142">
        <v>8</v>
      </c>
      <c r="C189" s="142">
        <v>1</v>
      </c>
      <c r="D189" s="143" t="s">
        <v>297</v>
      </c>
      <c r="E189" s="144" t="s">
        <v>117</v>
      </c>
      <c r="F189" s="145">
        <f>F190</f>
        <v>1230.4000000000001</v>
      </c>
    </row>
    <row r="190" spans="1:6" x14ac:dyDescent="0.2">
      <c r="A190" s="148" t="s">
        <v>165</v>
      </c>
      <c r="B190" s="142">
        <v>8</v>
      </c>
      <c r="C190" s="142">
        <v>1</v>
      </c>
      <c r="D190" s="143" t="s">
        <v>299</v>
      </c>
      <c r="E190" s="144"/>
      <c r="F190" s="145">
        <f>F191+F196+F199</f>
        <v>1230.4000000000001</v>
      </c>
    </row>
    <row r="191" spans="1:6" ht="22.5" x14ac:dyDescent="0.2">
      <c r="A191" s="148" t="s">
        <v>301</v>
      </c>
      <c r="B191" s="142">
        <v>8</v>
      </c>
      <c r="C191" s="142">
        <v>1</v>
      </c>
      <c r="D191" s="143" t="s">
        <v>300</v>
      </c>
      <c r="E191" s="144" t="s">
        <v>117</v>
      </c>
      <c r="F191" s="145">
        <f>F192+F194</f>
        <v>1218.4000000000001</v>
      </c>
    </row>
    <row r="192" spans="1:6" ht="45" x14ac:dyDescent="0.2">
      <c r="A192" s="140" t="s">
        <v>121</v>
      </c>
      <c r="B192" s="142">
        <v>8</v>
      </c>
      <c r="C192" s="142">
        <v>1</v>
      </c>
      <c r="D192" s="143" t="s">
        <v>300</v>
      </c>
      <c r="E192" s="144" t="s">
        <v>122</v>
      </c>
      <c r="F192" s="149">
        <f>F193</f>
        <v>911</v>
      </c>
    </row>
    <row r="193" spans="1:6" x14ac:dyDescent="0.2">
      <c r="A193" s="140" t="s">
        <v>123</v>
      </c>
      <c r="B193" s="142">
        <v>8</v>
      </c>
      <c r="C193" s="142">
        <v>1</v>
      </c>
      <c r="D193" s="143" t="s">
        <v>300</v>
      </c>
      <c r="E193" s="144" t="s">
        <v>124</v>
      </c>
      <c r="F193" s="149">
        <f>'расходы по структуре 2021 '!G235</f>
        <v>911</v>
      </c>
    </row>
    <row r="194" spans="1:6" ht="22.5" x14ac:dyDescent="0.2">
      <c r="A194" s="140" t="s">
        <v>193</v>
      </c>
      <c r="B194" s="142">
        <v>8</v>
      </c>
      <c r="C194" s="142">
        <v>1</v>
      </c>
      <c r="D194" s="143" t="s">
        <v>300</v>
      </c>
      <c r="E194" s="144" t="s">
        <v>118</v>
      </c>
      <c r="F194" s="145">
        <f>F195</f>
        <v>307.39999999999998</v>
      </c>
    </row>
    <row r="195" spans="1:6" ht="22.5" x14ac:dyDescent="0.2">
      <c r="A195" s="140" t="s">
        <v>119</v>
      </c>
      <c r="B195" s="142">
        <v>8</v>
      </c>
      <c r="C195" s="142">
        <v>1</v>
      </c>
      <c r="D195" s="143" t="s">
        <v>300</v>
      </c>
      <c r="E195" s="144" t="s">
        <v>120</v>
      </c>
      <c r="F195" s="145">
        <f>'расходы по структуре 2021 '!G239</f>
        <v>307.39999999999998</v>
      </c>
    </row>
    <row r="196" spans="1:6" ht="22.5" x14ac:dyDescent="0.2">
      <c r="A196" s="140" t="s">
        <v>363</v>
      </c>
      <c r="B196" s="142">
        <v>8</v>
      </c>
      <c r="C196" s="142">
        <v>1</v>
      </c>
      <c r="D196" s="183" t="s">
        <v>364</v>
      </c>
      <c r="E196" s="144"/>
      <c r="F196" s="149">
        <f>F197</f>
        <v>11.4</v>
      </c>
    </row>
    <row r="197" spans="1:6" ht="22.5" x14ac:dyDescent="0.2">
      <c r="A197" s="140" t="s">
        <v>193</v>
      </c>
      <c r="B197" s="142">
        <v>8</v>
      </c>
      <c r="C197" s="142">
        <v>1</v>
      </c>
      <c r="D197" s="183" t="s">
        <v>364</v>
      </c>
      <c r="E197" s="144">
        <v>200</v>
      </c>
      <c r="F197" s="149">
        <f>F198</f>
        <v>11.4</v>
      </c>
    </row>
    <row r="198" spans="1:6" ht="22.5" x14ac:dyDescent="0.2">
      <c r="A198" s="140" t="s">
        <v>119</v>
      </c>
      <c r="B198" s="142">
        <v>8</v>
      </c>
      <c r="C198" s="142">
        <v>1</v>
      </c>
      <c r="D198" s="183" t="s">
        <v>364</v>
      </c>
      <c r="E198" s="144">
        <v>240</v>
      </c>
      <c r="F198" s="149">
        <f>'расходы по структуре 2021 '!G243</f>
        <v>11.4</v>
      </c>
    </row>
    <row r="199" spans="1:6" ht="33.75" x14ac:dyDescent="0.2">
      <c r="A199" s="140" t="s">
        <v>365</v>
      </c>
      <c r="B199" s="142">
        <v>8</v>
      </c>
      <c r="C199" s="142">
        <v>1</v>
      </c>
      <c r="D199" s="183" t="s">
        <v>366</v>
      </c>
      <c r="E199" s="144"/>
      <c r="F199" s="145">
        <f>F200</f>
        <v>0.6</v>
      </c>
    </row>
    <row r="200" spans="1:6" ht="22.5" x14ac:dyDescent="0.2">
      <c r="A200" s="140" t="s">
        <v>193</v>
      </c>
      <c r="B200" s="142">
        <v>8</v>
      </c>
      <c r="C200" s="142">
        <v>1</v>
      </c>
      <c r="D200" s="183" t="s">
        <v>366</v>
      </c>
      <c r="E200" s="144">
        <v>200</v>
      </c>
      <c r="F200" s="149">
        <f>F201</f>
        <v>0.6</v>
      </c>
    </row>
    <row r="201" spans="1:6" ht="22.5" x14ac:dyDescent="0.2">
      <c r="A201" s="140" t="s">
        <v>119</v>
      </c>
      <c r="B201" s="142">
        <v>8</v>
      </c>
      <c r="C201" s="142">
        <v>1</v>
      </c>
      <c r="D201" s="183" t="s">
        <v>366</v>
      </c>
      <c r="E201" s="144">
        <v>240</v>
      </c>
      <c r="F201" s="149">
        <f>'расходы по структуре 2021 '!G247</f>
        <v>0.6</v>
      </c>
    </row>
    <row r="202" spans="1:6" x14ac:dyDescent="0.2">
      <c r="A202" s="148" t="s">
        <v>166</v>
      </c>
      <c r="B202" s="142">
        <v>8</v>
      </c>
      <c r="C202" s="142">
        <v>1</v>
      </c>
      <c r="D202" s="143" t="s">
        <v>303</v>
      </c>
      <c r="E202" s="144" t="s">
        <v>117</v>
      </c>
      <c r="F202" s="149">
        <f>F203</f>
        <v>50</v>
      </c>
    </row>
    <row r="203" spans="1:6" ht="22.5" x14ac:dyDescent="0.2">
      <c r="A203" s="148" t="s">
        <v>304</v>
      </c>
      <c r="B203" s="142">
        <v>8</v>
      </c>
      <c r="C203" s="142">
        <v>1</v>
      </c>
      <c r="D203" s="143" t="s">
        <v>305</v>
      </c>
      <c r="E203" s="144" t="s">
        <v>117</v>
      </c>
      <c r="F203" s="149">
        <f>F204</f>
        <v>50</v>
      </c>
    </row>
    <row r="204" spans="1:6" ht="22.5" x14ac:dyDescent="0.2">
      <c r="A204" s="140" t="s">
        <v>301</v>
      </c>
      <c r="B204" s="142">
        <v>8</v>
      </c>
      <c r="C204" s="142">
        <v>1</v>
      </c>
      <c r="D204" s="159" t="s">
        <v>302</v>
      </c>
      <c r="E204" s="144"/>
      <c r="F204" s="149">
        <f>F205</f>
        <v>50</v>
      </c>
    </row>
    <row r="205" spans="1:6" ht="22.5" x14ac:dyDescent="0.2">
      <c r="A205" s="140" t="s">
        <v>193</v>
      </c>
      <c r="B205" s="142">
        <v>8</v>
      </c>
      <c r="C205" s="142">
        <v>1</v>
      </c>
      <c r="D205" s="159" t="s">
        <v>302</v>
      </c>
      <c r="E205" s="144">
        <v>200</v>
      </c>
      <c r="F205" s="149">
        <f>F206</f>
        <v>50</v>
      </c>
    </row>
    <row r="206" spans="1:6" ht="22.5" x14ac:dyDescent="0.2">
      <c r="A206" s="140" t="s">
        <v>119</v>
      </c>
      <c r="B206" s="142">
        <v>8</v>
      </c>
      <c r="C206" s="142">
        <v>1</v>
      </c>
      <c r="D206" s="159" t="s">
        <v>302</v>
      </c>
      <c r="E206" s="144">
        <v>240</v>
      </c>
      <c r="F206" s="149">
        <f>'расходы по структуре 2021 '!G253</f>
        <v>50</v>
      </c>
    </row>
    <row r="207" spans="1:6" x14ac:dyDescent="0.2">
      <c r="A207" s="87" t="s">
        <v>107</v>
      </c>
      <c r="B207" s="89">
        <v>11</v>
      </c>
      <c r="C207" s="89">
        <v>0</v>
      </c>
      <c r="D207" s="90" t="s">
        <v>117</v>
      </c>
      <c r="E207" s="91" t="s">
        <v>117</v>
      </c>
      <c r="F207" s="92">
        <f>F208</f>
        <v>6795.5</v>
      </c>
    </row>
    <row r="208" spans="1:6" x14ac:dyDescent="0.2">
      <c r="A208" s="82" t="s">
        <v>40</v>
      </c>
      <c r="B208" s="93">
        <v>11</v>
      </c>
      <c r="C208" s="93">
        <v>1</v>
      </c>
      <c r="D208" s="70" t="s">
        <v>117</v>
      </c>
      <c r="E208" s="94" t="s">
        <v>117</v>
      </c>
      <c r="F208" s="69">
        <f>F209</f>
        <v>6795.5</v>
      </c>
    </row>
    <row r="209" spans="1:6" ht="33.75" x14ac:dyDescent="0.2">
      <c r="A209" s="148" t="s">
        <v>470</v>
      </c>
      <c r="B209" s="142">
        <v>11</v>
      </c>
      <c r="C209" s="142">
        <v>1</v>
      </c>
      <c r="D209" s="143" t="s">
        <v>296</v>
      </c>
      <c r="E209" s="144" t="s">
        <v>117</v>
      </c>
      <c r="F209" s="145">
        <f>F210</f>
        <v>6795.5</v>
      </c>
    </row>
    <row r="210" spans="1:6" x14ac:dyDescent="0.2">
      <c r="A210" s="148" t="s">
        <v>306</v>
      </c>
      <c r="B210" s="142">
        <v>11</v>
      </c>
      <c r="C210" s="142">
        <v>1</v>
      </c>
      <c r="D210" s="143" t="s">
        <v>307</v>
      </c>
      <c r="E210" s="144" t="s">
        <v>117</v>
      </c>
      <c r="F210" s="145">
        <f>F211</f>
        <v>6795.5</v>
      </c>
    </row>
    <row r="211" spans="1:6" ht="22.5" x14ac:dyDescent="0.2">
      <c r="A211" s="148" t="s">
        <v>381</v>
      </c>
      <c r="B211" s="142">
        <v>11</v>
      </c>
      <c r="C211" s="142">
        <v>1</v>
      </c>
      <c r="D211" s="143" t="s">
        <v>308</v>
      </c>
      <c r="E211" s="144"/>
      <c r="F211" s="145">
        <f>F212</f>
        <v>6795.5</v>
      </c>
    </row>
    <row r="212" spans="1:6" ht="22.5" x14ac:dyDescent="0.2">
      <c r="A212" s="148" t="s">
        <v>301</v>
      </c>
      <c r="B212" s="142">
        <v>11</v>
      </c>
      <c r="C212" s="142">
        <v>1</v>
      </c>
      <c r="D212" s="143" t="s">
        <v>309</v>
      </c>
      <c r="E212" s="144" t="s">
        <v>117</v>
      </c>
      <c r="F212" s="145">
        <f>F213+F215+F217</f>
        <v>6795.5</v>
      </c>
    </row>
    <row r="213" spans="1:6" ht="45" x14ac:dyDescent="0.2">
      <c r="A213" s="140" t="s">
        <v>121</v>
      </c>
      <c r="B213" s="142">
        <v>11</v>
      </c>
      <c r="C213" s="142">
        <v>1</v>
      </c>
      <c r="D213" s="143" t="s">
        <v>309</v>
      </c>
      <c r="E213" s="144" t="s">
        <v>122</v>
      </c>
      <c r="F213" s="145">
        <f>F214</f>
        <v>5812</v>
      </c>
    </row>
    <row r="214" spans="1:6" x14ac:dyDescent="0.2">
      <c r="A214" s="140" t="s">
        <v>123</v>
      </c>
      <c r="B214" s="142">
        <v>11</v>
      </c>
      <c r="C214" s="142">
        <v>1</v>
      </c>
      <c r="D214" s="143" t="s">
        <v>309</v>
      </c>
      <c r="E214" s="144" t="s">
        <v>124</v>
      </c>
      <c r="F214" s="149">
        <f>'расходы по структуре 2021 '!G262</f>
        <v>5812</v>
      </c>
    </row>
    <row r="215" spans="1:6" ht="22.5" x14ac:dyDescent="0.2">
      <c r="A215" s="140" t="s">
        <v>193</v>
      </c>
      <c r="B215" s="142">
        <v>11</v>
      </c>
      <c r="C215" s="142">
        <v>1</v>
      </c>
      <c r="D215" s="143" t="s">
        <v>309</v>
      </c>
      <c r="E215" s="144" t="s">
        <v>118</v>
      </c>
      <c r="F215" s="149">
        <f>F216</f>
        <v>981</v>
      </c>
    </row>
    <row r="216" spans="1:6" ht="22.5" x14ac:dyDescent="0.2">
      <c r="A216" s="140" t="s">
        <v>119</v>
      </c>
      <c r="B216" s="142">
        <v>11</v>
      </c>
      <c r="C216" s="142">
        <v>1</v>
      </c>
      <c r="D216" s="143" t="s">
        <v>309</v>
      </c>
      <c r="E216" s="144" t="s">
        <v>120</v>
      </c>
      <c r="F216" s="149">
        <f>'расходы по структуре 2021 '!G267</f>
        <v>981</v>
      </c>
    </row>
    <row r="217" spans="1:6" x14ac:dyDescent="0.2">
      <c r="A217" s="140" t="s">
        <v>127</v>
      </c>
      <c r="B217" s="142">
        <v>11</v>
      </c>
      <c r="C217" s="142">
        <v>1</v>
      </c>
      <c r="D217" s="143" t="s">
        <v>309</v>
      </c>
      <c r="E217" s="144" t="s">
        <v>128</v>
      </c>
      <c r="F217" s="149">
        <f>F218</f>
        <v>2.5</v>
      </c>
    </row>
    <row r="218" spans="1:6" x14ac:dyDescent="0.2">
      <c r="A218" s="140" t="s">
        <v>129</v>
      </c>
      <c r="B218" s="142">
        <v>11</v>
      </c>
      <c r="C218" s="142">
        <v>1</v>
      </c>
      <c r="D218" s="143" t="s">
        <v>309</v>
      </c>
      <c r="E218" s="144" t="s">
        <v>130</v>
      </c>
      <c r="F218" s="149">
        <f>'расходы по структуре 2021 '!G270</f>
        <v>2.5</v>
      </c>
    </row>
    <row r="219" spans="1:6" x14ac:dyDescent="0.2">
      <c r="A219" s="182" t="s">
        <v>177</v>
      </c>
      <c r="B219" s="184"/>
      <c r="C219" s="184"/>
      <c r="D219" s="185"/>
      <c r="E219" s="184"/>
      <c r="F219" s="172">
        <f>F207+F186+F179+F131+F111+F81+F72+F6</f>
        <v>34081.103999999999</v>
      </c>
    </row>
    <row r="221" spans="1:6" x14ac:dyDescent="0.2">
      <c r="F221" s="260">
        <f>'расходы по структуре 2021 '!G272-'расходы 2021'!F219</f>
        <v>0</v>
      </c>
    </row>
  </sheetData>
  <autoFilter ref="A5:F219"/>
  <mergeCells count="2">
    <mergeCell ref="A2:F2"/>
    <mergeCell ref="E1:F1"/>
  </mergeCells>
  <pageMargins left="0" right="0" top="0" bottom="0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0"/>
  <sheetViews>
    <sheetView topLeftCell="A94" zoomScaleNormal="100" workbookViewId="0">
      <selection activeCell="A95" sqref="A95"/>
    </sheetView>
  </sheetViews>
  <sheetFormatPr defaultRowHeight="11.2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customWidth="1"/>
    <col min="5" max="5" width="7.140625" style="14" customWidth="1"/>
    <col min="6" max="6" width="10.85546875" style="12" customWidth="1"/>
    <col min="7" max="7" width="11" style="49" customWidth="1"/>
    <col min="8" max="16384" width="9.140625" style="14"/>
  </cols>
  <sheetData>
    <row r="1" spans="1:7" ht="59.25" customHeight="1" x14ac:dyDescent="0.2">
      <c r="E1" s="51"/>
      <c r="F1" s="272" t="s">
        <v>407</v>
      </c>
      <c r="G1" s="272"/>
    </row>
    <row r="2" spans="1:7" ht="45" customHeight="1" x14ac:dyDescent="0.2">
      <c r="A2" s="270" t="s">
        <v>455</v>
      </c>
      <c r="B2" s="270"/>
      <c r="C2" s="270"/>
      <c r="D2" s="270"/>
      <c r="E2" s="270"/>
      <c r="F2" s="270"/>
      <c r="G2" s="270"/>
    </row>
    <row r="3" spans="1:7" ht="21" customHeight="1" x14ac:dyDescent="0.2"/>
    <row r="4" spans="1:7" x14ac:dyDescent="0.2">
      <c r="F4" s="12" t="s">
        <v>253</v>
      </c>
    </row>
    <row r="5" spans="1:7" ht="20.25" customHeight="1" x14ac:dyDescent="0.2">
      <c r="A5" s="274" t="s">
        <v>21</v>
      </c>
      <c r="B5" s="274" t="s">
        <v>22</v>
      </c>
      <c r="C5" s="274" t="s">
        <v>23</v>
      </c>
      <c r="D5" s="275" t="s">
        <v>24</v>
      </c>
      <c r="E5" s="274" t="s">
        <v>25</v>
      </c>
      <c r="F5" s="273" t="s">
        <v>310</v>
      </c>
      <c r="G5" s="273"/>
    </row>
    <row r="6" spans="1:7" ht="20.25" customHeight="1" x14ac:dyDescent="0.2">
      <c r="A6" s="274"/>
      <c r="B6" s="274"/>
      <c r="C6" s="274"/>
      <c r="D6" s="275"/>
      <c r="E6" s="274"/>
      <c r="F6" s="116">
        <v>2022</v>
      </c>
      <c r="G6" s="116">
        <v>2023</v>
      </c>
    </row>
    <row r="7" spans="1:7" x14ac:dyDescent="0.2">
      <c r="A7" s="87" t="s">
        <v>26</v>
      </c>
      <c r="B7" s="89">
        <v>1</v>
      </c>
      <c r="C7" s="89">
        <v>0</v>
      </c>
      <c r="D7" s="90" t="s">
        <v>117</v>
      </c>
      <c r="E7" s="91" t="s">
        <v>117</v>
      </c>
      <c r="F7" s="92">
        <f>F8+F14+F20+F31+F37</f>
        <v>18856.400000000001</v>
      </c>
      <c r="G7" s="92">
        <f>G8+G14+G20+G31+G37</f>
        <v>19797.900000000001</v>
      </c>
    </row>
    <row r="8" spans="1:7" ht="22.5" x14ac:dyDescent="0.2">
      <c r="A8" s="82" t="s">
        <v>27</v>
      </c>
      <c r="B8" s="93">
        <v>1</v>
      </c>
      <c r="C8" s="93">
        <v>2</v>
      </c>
      <c r="D8" s="70" t="s">
        <v>117</v>
      </c>
      <c r="E8" s="94" t="s">
        <v>117</v>
      </c>
      <c r="F8" s="69">
        <f t="shared" ref="F8:G12" si="0">F9</f>
        <v>2183</v>
      </c>
      <c r="G8" s="69">
        <f t="shared" si="0"/>
        <v>2226</v>
      </c>
    </row>
    <row r="9" spans="1:7" ht="33.75" x14ac:dyDescent="0.2">
      <c r="A9" s="148" t="s">
        <v>464</v>
      </c>
      <c r="B9" s="142">
        <v>1</v>
      </c>
      <c r="C9" s="142">
        <v>2</v>
      </c>
      <c r="D9" s="143" t="s">
        <v>260</v>
      </c>
      <c r="E9" s="144" t="s">
        <v>117</v>
      </c>
      <c r="F9" s="145">
        <f t="shared" si="0"/>
        <v>2183</v>
      </c>
      <c r="G9" s="145">
        <f t="shared" si="0"/>
        <v>2226</v>
      </c>
    </row>
    <row r="10" spans="1:7" ht="33.75" x14ac:dyDescent="0.2">
      <c r="A10" s="148" t="s">
        <v>179</v>
      </c>
      <c r="B10" s="142">
        <v>1</v>
      </c>
      <c r="C10" s="142">
        <v>2</v>
      </c>
      <c r="D10" s="143" t="s">
        <v>284</v>
      </c>
      <c r="E10" s="144"/>
      <c r="F10" s="145">
        <f t="shared" si="0"/>
        <v>2183</v>
      </c>
      <c r="G10" s="145">
        <f t="shared" si="0"/>
        <v>2226</v>
      </c>
    </row>
    <row r="11" spans="1:7" x14ac:dyDescent="0.2">
      <c r="A11" s="148" t="s">
        <v>159</v>
      </c>
      <c r="B11" s="142">
        <v>1</v>
      </c>
      <c r="C11" s="142">
        <v>2</v>
      </c>
      <c r="D11" s="143" t="s">
        <v>261</v>
      </c>
      <c r="E11" s="144" t="s">
        <v>117</v>
      </c>
      <c r="F11" s="145">
        <f t="shared" si="0"/>
        <v>2183</v>
      </c>
      <c r="G11" s="145">
        <f t="shared" si="0"/>
        <v>2226</v>
      </c>
    </row>
    <row r="12" spans="1:7" ht="45" x14ac:dyDescent="0.2">
      <c r="A12" s="140" t="s">
        <v>121</v>
      </c>
      <c r="B12" s="142">
        <v>1</v>
      </c>
      <c r="C12" s="142">
        <v>2</v>
      </c>
      <c r="D12" s="143" t="s">
        <v>261</v>
      </c>
      <c r="E12" s="144" t="s">
        <v>122</v>
      </c>
      <c r="F12" s="145">
        <f t="shared" si="0"/>
        <v>2183</v>
      </c>
      <c r="G12" s="145">
        <f t="shared" si="0"/>
        <v>2226</v>
      </c>
    </row>
    <row r="13" spans="1:7" ht="22.5" x14ac:dyDescent="0.2">
      <c r="A13" s="140" t="s">
        <v>125</v>
      </c>
      <c r="B13" s="142">
        <v>1</v>
      </c>
      <c r="C13" s="142">
        <v>2</v>
      </c>
      <c r="D13" s="143" t="s">
        <v>261</v>
      </c>
      <c r="E13" s="144" t="s">
        <v>126</v>
      </c>
      <c r="F13" s="145">
        <f>'расходы по структуре 2022 (23)'!G13</f>
        <v>2183</v>
      </c>
      <c r="G13" s="145">
        <f>'расходы по структуре 2022 (23)'!H13</f>
        <v>2226</v>
      </c>
    </row>
    <row r="14" spans="1:7" ht="33.75" x14ac:dyDescent="0.2">
      <c r="A14" s="174" t="s">
        <v>28</v>
      </c>
      <c r="B14" s="93">
        <v>1</v>
      </c>
      <c r="C14" s="93">
        <v>4</v>
      </c>
      <c r="D14" s="70"/>
      <c r="E14" s="94"/>
      <c r="F14" s="69">
        <f t="shared" ref="F14:G18" si="1">F15</f>
        <v>12471.5</v>
      </c>
      <c r="G14" s="69">
        <f t="shared" si="1"/>
        <v>12271.5</v>
      </c>
    </row>
    <row r="15" spans="1:7" ht="33.75" x14ac:dyDescent="0.2">
      <c r="A15" s="148" t="s">
        <v>464</v>
      </c>
      <c r="B15" s="142">
        <v>1</v>
      </c>
      <c r="C15" s="142">
        <v>4</v>
      </c>
      <c r="D15" s="143" t="s">
        <v>260</v>
      </c>
      <c r="E15" s="144" t="s">
        <v>117</v>
      </c>
      <c r="F15" s="145">
        <f t="shared" si="1"/>
        <v>12471.5</v>
      </c>
      <c r="G15" s="145">
        <f t="shared" si="1"/>
        <v>12271.5</v>
      </c>
    </row>
    <row r="16" spans="1:7" ht="33.75" x14ac:dyDescent="0.2">
      <c r="A16" s="148" t="s">
        <v>179</v>
      </c>
      <c r="B16" s="142">
        <v>1</v>
      </c>
      <c r="C16" s="142">
        <v>4</v>
      </c>
      <c r="D16" s="143" t="s">
        <v>284</v>
      </c>
      <c r="E16" s="144"/>
      <c r="F16" s="145">
        <f t="shared" si="1"/>
        <v>12471.5</v>
      </c>
      <c r="G16" s="145">
        <f t="shared" si="1"/>
        <v>12271.5</v>
      </c>
    </row>
    <row r="17" spans="1:7" x14ac:dyDescent="0.2">
      <c r="A17" s="148" t="s">
        <v>108</v>
      </c>
      <c r="B17" s="142">
        <v>1</v>
      </c>
      <c r="C17" s="142">
        <v>4</v>
      </c>
      <c r="D17" s="143" t="s">
        <v>262</v>
      </c>
      <c r="E17" s="144" t="s">
        <v>117</v>
      </c>
      <c r="F17" s="145">
        <f t="shared" si="1"/>
        <v>12471.5</v>
      </c>
      <c r="G17" s="145">
        <f t="shared" si="1"/>
        <v>12271.5</v>
      </c>
    </row>
    <row r="18" spans="1:7" ht="45" x14ac:dyDescent="0.2">
      <c r="A18" s="140" t="s">
        <v>121</v>
      </c>
      <c r="B18" s="142">
        <v>1</v>
      </c>
      <c r="C18" s="142">
        <v>4</v>
      </c>
      <c r="D18" s="143" t="s">
        <v>262</v>
      </c>
      <c r="E18" s="144" t="s">
        <v>122</v>
      </c>
      <c r="F18" s="145">
        <f t="shared" si="1"/>
        <v>12471.5</v>
      </c>
      <c r="G18" s="145">
        <f t="shared" si="1"/>
        <v>12271.5</v>
      </c>
    </row>
    <row r="19" spans="1:7" ht="22.5" x14ac:dyDescent="0.2">
      <c r="A19" s="140" t="s">
        <v>125</v>
      </c>
      <c r="B19" s="142">
        <v>1</v>
      </c>
      <c r="C19" s="142">
        <v>4</v>
      </c>
      <c r="D19" s="143" t="s">
        <v>262</v>
      </c>
      <c r="E19" s="144" t="s">
        <v>126</v>
      </c>
      <c r="F19" s="149">
        <f>'расходы по структуре 2022 (23)'!G22</f>
        <v>12471.5</v>
      </c>
      <c r="G19" s="149">
        <f>'расходы по структуре 2022 (23)'!H22</f>
        <v>12271.5</v>
      </c>
    </row>
    <row r="20" spans="1:7" ht="33.75" x14ac:dyDescent="0.2">
      <c r="A20" s="174" t="s">
        <v>169</v>
      </c>
      <c r="B20" s="93">
        <v>1</v>
      </c>
      <c r="C20" s="93">
        <v>6</v>
      </c>
      <c r="D20" s="70"/>
      <c r="E20" s="94"/>
      <c r="F20" s="69">
        <f>F26+F21</f>
        <v>0</v>
      </c>
      <c r="G20" s="69">
        <f>G26+G21</f>
        <v>0</v>
      </c>
    </row>
    <row r="21" spans="1:7" x14ac:dyDescent="0.2">
      <c r="A21" s="148" t="s">
        <v>134</v>
      </c>
      <c r="B21" s="142">
        <v>1</v>
      </c>
      <c r="C21" s="142">
        <v>6</v>
      </c>
      <c r="D21" s="143" t="s">
        <v>259</v>
      </c>
      <c r="E21" s="144"/>
      <c r="F21" s="145">
        <f t="shared" ref="F21:G24" si="2">F22</f>
        <v>0</v>
      </c>
      <c r="G21" s="145">
        <f t="shared" si="2"/>
        <v>0</v>
      </c>
    </row>
    <row r="22" spans="1:7" ht="33.75" x14ac:dyDescent="0.2">
      <c r="A22" s="148" t="s">
        <v>326</v>
      </c>
      <c r="B22" s="142">
        <v>1</v>
      </c>
      <c r="C22" s="142">
        <v>6</v>
      </c>
      <c r="D22" s="143" t="s">
        <v>264</v>
      </c>
      <c r="E22" s="144"/>
      <c r="F22" s="145">
        <f t="shared" si="2"/>
        <v>0</v>
      </c>
      <c r="G22" s="145">
        <f t="shared" si="2"/>
        <v>0</v>
      </c>
    </row>
    <row r="23" spans="1:7" ht="56.25" x14ac:dyDescent="0.2">
      <c r="A23" s="140" t="s">
        <v>168</v>
      </c>
      <c r="B23" s="142">
        <v>1</v>
      </c>
      <c r="C23" s="142">
        <v>6</v>
      </c>
      <c r="D23" s="143" t="s">
        <v>265</v>
      </c>
      <c r="E23" s="144"/>
      <c r="F23" s="145">
        <f t="shared" si="2"/>
        <v>0</v>
      </c>
      <c r="G23" s="145">
        <f t="shared" si="2"/>
        <v>0</v>
      </c>
    </row>
    <row r="24" spans="1:7" x14ac:dyDescent="0.2">
      <c r="A24" s="140" t="s">
        <v>133</v>
      </c>
      <c r="B24" s="142">
        <v>1</v>
      </c>
      <c r="C24" s="142">
        <v>6</v>
      </c>
      <c r="D24" s="143" t="s">
        <v>265</v>
      </c>
      <c r="E24" s="144">
        <v>500</v>
      </c>
      <c r="F24" s="145">
        <f t="shared" si="2"/>
        <v>0</v>
      </c>
      <c r="G24" s="145">
        <f t="shared" si="2"/>
        <v>0</v>
      </c>
    </row>
    <row r="25" spans="1:7" x14ac:dyDescent="0.2">
      <c r="A25" s="140" t="s">
        <v>116</v>
      </c>
      <c r="B25" s="142">
        <v>1</v>
      </c>
      <c r="C25" s="142">
        <v>6</v>
      </c>
      <c r="D25" s="143" t="s">
        <v>265</v>
      </c>
      <c r="E25" s="144">
        <v>540</v>
      </c>
      <c r="F25" s="145">
        <f>'расходы по структуре 2022 (23)'!G31</f>
        <v>0</v>
      </c>
      <c r="G25" s="145">
        <f>'расходы по структуре 2022 (23)'!H31</f>
        <v>0</v>
      </c>
    </row>
    <row r="26" spans="1:7" ht="33.75" x14ac:dyDescent="0.2">
      <c r="A26" s="148" t="s">
        <v>464</v>
      </c>
      <c r="B26" s="142">
        <v>1</v>
      </c>
      <c r="C26" s="142">
        <v>6</v>
      </c>
      <c r="D26" s="143" t="s">
        <v>260</v>
      </c>
      <c r="E26" s="144"/>
      <c r="F26" s="145">
        <f t="shared" ref="F26:G29" si="3">F27</f>
        <v>0</v>
      </c>
      <c r="G26" s="145">
        <f t="shared" si="3"/>
        <v>0</v>
      </c>
    </row>
    <row r="27" spans="1:7" ht="33.75" x14ac:dyDescent="0.2">
      <c r="A27" s="148" t="s">
        <v>179</v>
      </c>
      <c r="B27" s="142">
        <v>1</v>
      </c>
      <c r="C27" s="142">
        <v>6</v>
      </c>
      <c r="D27" s="143" t="s">
        <v>284</v>
      </c>
      <c r="E27" s="144"/>
      <c r="F27" s="145">
        <f t="shared" si="3"/>
        <v>0</v>
      </c>
      <c r="G27" s="145">
        <f t="shared" si="3"/>
        <v>0</v>
      </c>
    </row>
    <row r="28" spans="1:7" ht="56.25" x14ac:dyDescent="0.2">
      <c r="A28" s="140" t="s">
        <v>168</v>
      </c>
      <c r="B28" s="142">
        <v>1</v>
      </c>
      <c r="C28" s="142">
        <v>6</v>
      </c>
      <c r="D28" s="143" t="s">
        <v>263</v>
      </c>
      <c r="E28" s="144"/>
      <c r="F28" s="145">
        <f t="shared" si="3"/>
        <v>0</v>
      </c>
      <c r="G28" s="145">
        <f t="shared" si="3"/>
        <v>0</v>
      </c>
    </row>
    <row r="29" spans="1:7" x14ac:dyDescent="0.2">
      <c r="A29" s="140" t="s">
        <v>133</v>
      </c>
      <c r="B29" s="142">
        <v>1</v>
      </c>
      <c r="C29" s="142">
        <v>6</v>
      </c>
      <c r="D29" s="143" t="s">
        <v>263</v>
      </c>
      <c r="E29" s="144">
        <v>500</v>
      </c>
      <c r="F29" s="145">
        <f t="shared" si="3"/>
        <v>0</v>
      </c>
      <c r="G29" s="145">
        <f t="shared" si="3"/>
        <v>0</v>
      </c>
    </row>
    <row r="30" spans="1:7" x14ac:dyDescent="0.2">
      <c r="A30" s="140" t="s">
        <v>116</v>
      </c>
      <c r="B30" s="142">
        <v>1</v>
      </c>
      <c r="C30" s="142">
        <v>6</v>
      </c>
      <c r="D30" s="143" t="s">
        <v>263</v>
      </c>
      <c r="E30" s="144">
        <v>540</v>
      </c>
      <c r="F30" s="145">
        <f>'расходы по структуре 2022 (23)'!G36</f>
        <v>0</v>
      </c>
      <c r="G30" s="145">
        <f>'расходы по структуре 2022 (23)'!H36</f>
        <v>0</v>
      </c>
    </row>
    <row r="31" spans="1:7" x14ac:dyDescent="0.2">
      <c r="A31" s="82" t="s">
        <v>29</v>
      </c>
      <c r="B31" s="93">
        <v>1</v>
      </c>
      <c r="C31" s="93">
        <v>11</v>
      </c>
      <c r="D31" s="70"/>
      <c r="E31" s="94" t="s">
        <v>117</v>
      </c>
      <c r="F31" s="69">
        <f t="shared" ref="F31:G35" si="4">F32</f>
        <v>50</v>
      </c>
      <c r="G31" s="69">
        <f t="shared" si="4"/>
        <v>50</v>
      </c>
    </row>
    <row r="32" spans="1:7" x14ac:dyDescent="0.2">
      <c r="A32" s="148" t="s">
        <v>134</v>
      </c>
      <c r="B32" s="142">
        <v>1</v>
      </c>
      <c r="C32" s="142">
        <v>11</v>
      </c>
      <c r="D32" s="143" t="s">
        <v>259</v>
      </c>
      <c r="E32" s="144" t="s">
        <v>117</v>
      </c>
      <c r="F32" s="145">
        <f t="shared" si="4"/>
        <v>50</v>
      </c>
      <c r="G32" s="145">
        <f t="shared" si="4"/>
        <v>50</v>
      </c>
    </row>
    <row r="33" spans="1:7" ht="33.75" x14ac:dyDescent="0.2">
      <c r="A33" s="148" t="s">
        <v>180</v>
      </c>
      <c r="B33" s="142">
        <v>1</v>
      </c>
      <c r="C33" s="142">
        <v>11</v>
      </c>
      <c r="D33" s="143" t="s">
        <v>266</v>
      </c>
      <c r="E33" s="144" t="s">
        <v>117</v>
      </c>
      <c r="F33" s="145">
        <f t="shared" si="4"/>
        <v>50</v>
      </c>
      <c r="G33" s="145">
        <f t="shared" si="4"/>
        <v>50</v>
      </c>
    </row>
    <row r="34" spans="1:7" x14ac:dyDescent="0.2">
      <c r="A34" s="148" t="s">
        <v>258</v>
      </c>
      <c r="B34" s="142">
        <v>1</v>
      </c>
      <c r="C34" s="142">
        <v>11</v>
      </c>
      <c r="D34" s="143" t="s">
        <v>267</v>
      </c>
      <c r="E34" s="144"/>
      <c r="F34" s="149">
        <f t="shared" si="4"/>
        <v>50</v>
      </c>
      <c r="G34" s="149">
        <f t="shared" si="4"/>
        <v>50</v>
      </c>
    </row>
    <row r="35" spans="1:7" x14ac:dyDescent="0.2">
      <c r="A35" s="140" t="s">
        <v>127</v>
      </c>
      <c r="B35" s="142">
        <v>1</v>
      </c>
      <c r="C35" s="142">
        <v>11</v>
      </c>
      <c r="D35" s="143" t="s">
        <v>267</v>
      </c>
      <c r="E35" s="144" t="s">
        <v>128</v>
      </c>
      <c r="F35" s="145">
        <f t="shared" si="4"/>
        <v>50</v>
      </c>
      <c r="G35" s="145">
        <f t="shared" si="4"/>
        <v>50</v>
      </c>
    </row>
    <row r="36" spans="1:7" x14ac:dyDescent="0.2">
      <c r="A36" s="140" t="s">
        <v>111</v>
      </c>
      <c r="B36" s="142">
        <v>1</v>
      </c>
      <c r="C36" s="142">
        <v>11</v>
      </c>
      <c r="D36" s="143" t="s">
        <v>267</v>
      </c>
      <c r="E36" s="144" t="s">
        <v>105</v>
      </c>
      <c r="F36" s="149">
        <f>'расходы по структуре 2022 (23)'!G42</f>
        <v>50</v>
      </c>
      <c r="G36" s="149">
        <f>'расходы по структуре 2022 (23)'!H42</f>
        <v>50</v>
      </c>
    </row>
    <row r="37" spans="1:7" x14ac:dyDescent="0.2">
      <c r="A37" s="82" t="s">
        <v>30</v>
      </c>
      <c r="B37" s="93">
        <v>1</v>
      </c>
      <c r="C37" s="93">
        <v>13</v>
      </c>
      <c r="D37" s="70" t="s">
        <v>117</v>
      </c>
      <c r="E37" s="94" t="s">
        <v>117</v>
      </c>
      <c r="F37" s="196">
        <f>F42+F59+F66+F38</f>
        <v>4151.8999999999996</v>
      </c>
      <c r="G37" s="196">
        <f>G42+G59+G66+G38</f>
        <v>5250.4</v>
      </c>
    </row>
    <row r="38" spans="1:7" x14ac:dyDescent="0.2">
      <c r="A38" s="147" t="s">
        <v>134</v>
      </c>
      <c r="B38" s="142">
        <v>1</v>
      </c>
      <c r="C38" s="142">
        <v>13</v>
      </c>
      <c r="D38" s="143" t="s">
        <v>259</v>
      </c>
      <c r="E38" s="144"/>
      <c r="F38" s="145">
        <f t="shared" ref="F38:G40" si="5">F39</f>
        <v>850</v>
      </c>
      <c r="G38" s="145">
        <f t="shared" si="5"/>
        <v>1704</v>
      </c>
    </row>
    <row r="39" spans="1:7" ht="22.5" x14ac:dyDescent="0.2">
      <c r="A39" s="147" t="s">
        <v>402</v>
      </c>
      <c r="B39" s="142">
        <v>1</v>
      </c>
      <c r="C39" s="142">
        <v>13</v>
      </c>
      <c r="D39" s="143" t="s">
        <v>516</v>
      </c>
      <c r="E39" s="144"/>
      <c r="F39" s="145">
        <f t="shared" si="5"/>
        <v>850</v>
      </c>
      <c r="G39" s="145">
        <f t="shared" si="5"/>
        <v>1704</v>
      </c>
    </row>
    <row r="40" spans="1:7" x14ac:dyDescent="0.2">
      <c r="A40" s="147" t="s">
        <v>236</v>
      </c>
      <c r="B40" s="142">
        <v>1</v>
      </c>
      <c r="C40" s="142">
        <v>13</v>
      </c>
      <c r="D40" s="143" t="s">
        <v>235</v>
      </c>
      <c r="E40" s="144"/>
      <c r="F40" s="145">
        <f t="shared" si="5"/>
        <v>850</v>
      </c>
      <c r="G40" s="145">
        <f t="shared" si="5"/>
        <v>1704</v>
      </c>
    </row>
    <row r="41" spans="1:7" x14ac:dyDescent="0.2">
      <c r="A41" s="147" t="s">
        <v>111</v>
      </c>
      <c r="B41" s="142">
        <v>1</v>
      </c>
      <c r="C41" s="142">
        <v>13</v>
      </c>
      <c r="D41" s="143" t="s">
        <v>235</v>
      </c>
      <c r="E41" s="144">
        <v>870</v>
      </c>
      <c r="F41" s="196">
        <f>'расходы по структуре 2022 (23)'!G47</f>
        <v>850</v>
      </c>
      <c r="G41" s="196">
        <f>'расходы по структуре 2022 (23)'!H47</f>
        <v>1704</v>
      </c>
    </row>
    <row r="42" spans="1:7" ht="33.75" x14ac:dyDescent="0.2">
      <c r="A42" s="148" t="s">
        <v>464</v>
      </c>
      <c r="B42" s="142">
        <v>1</v>
      </c>
      <c r="C42" s="142">
        <v>13</v>
      </c>
      <c r="D42" s="143" t="s">
        <v>260</v>
      </c>
      <c r="E42" s="144" t="s">
        <v>117</v>
      </c>
      <c r="F42" s="145">
        <f>F43+F54</f>
        <v>2489.6</v>
      </c>
      <c r="G42" s="145">
        <f>G43+G54</f>
        <v>2716.8</v>
      </c>
    </row>
    <row r="43" spans="1:7" ht="33.75" x14ac:dyDescent="0.2">
      <c r="A43" s="148" t="s">
        <v>178</v>
      </c>
      <c r="B43" s="142">
        <v>1</v>
      </c>
      <c r="C43" s="142">
        <v>13</v>
      </c>
      <c r="D43" s="143" t="s">
        <v>284</v>
      </c>
      <c r="E43" s="144" t="s">
        <v>117</v>
      </c>
      <c r="F43" s="145">
        <f>F44+F51</f>
        <v>2474.6</v>
      </c>
      <c r="G43" s="145">
        <f>G44+G51</f>
        <v>2701.8</v>
      </c>
    </row>
    <row r="44" spans="1:7" ht="22.5" x14ac:dyDescent="0.2">
      <c r="A44" s="181" t="s">
        <v>301</v>
      </c>
      <c r="B44" s="142">
        <v>1</v>
      </c>
      <c r="C44" s="142">
        <v>13</v>
      </c>
      <c r="D44" s="143" t="s">
        <v>268</v>
      </c>
      <c r="E44" s="144"/>
      <c r="F44" s="149">
        <f>F45+F47+F49</f>
        <v>2472.1</v>
      </c>
      <c r="G44" s="149">
        <f>G45+G47+G49</f>
        <v>2699.3</v>
      </c>
    </row>
    <row r="45" spans="1:7" ht="45" x14ac:dyDescent="0.2">
      <c r="A45" s="140" t="s">
        <v>121</v>
      </c>
      <c r="B45" s="142">
        <v>1</v>
      </c>
      <c r="C45" s="142">
        <v>13</v>
      </c>
      <c r="D45" s="143" t="s">
        <v>268</v>
      </c>
      <c r="E45" s="144" t="s">
        <v>122</v>
      </c>
      <c r="F45" s="149">
        <f>F46</f>
        <v>2137</v>
      </c>
      <c r="G45" s="149">
        <f>G46</f>
        <v>2355</v>
      </c>
    </row>
    <row r="46" spans="1:7" x14ac:dyDescent="0.2">
      <c r="A46" s="140" t="s">
        <v>123</v>
      </c>
      <c r="B46" s="142">
        <v>1</v>
      </c>
      <c r="C46" s="142">
        <v>13</v>
      </c>
      <c r="D46" s="143" t="s">
        <v>268</v>
      </c>
      <c r="E46" s="144" t="s">
        <v>124</v>
      </c>
      <c r="F46" s="149">
        <f>'расходы по структуре 2022 (23)'!G52</f>
        <v>2137</v>
      </c>
      <c r="G46" s="149">
        <f>'расходы по структуре 2022 (23)'!H52</f>
        <v>2355</v>
      </c>
    </row>
    <row r="47" spans="1:7" ht="22.5" x14ac:dyDescent="0.2">
      <c r="A47" s="140" t="s">
        <v>193</v>
      </c>
      <c r="B47" s="142">
        <v>1</v>
      </c>
      <c r="C47" s="142">
        <v>13</v>
      </c>
      <c r="D47" s="143" t="s">
        <v>268</v>
      </c>
      <c r="E47" s="144" t="s">
        <v>118</v>
      </c>
      <c r="F47" s="145">
        <f>F48</f>
        <v>310.60000000000002</v>
      </c>
      <c r="G47" s="145">
        <f>G48</f>
        <v>317.8</v>
      </c>
    </row>
    <row r="48" spans="1:7" ht="22.5" x14ac:dyDescent="0.2">
      <c r="A48" s="140" t="s">
        <v>119</v>
      </c>
      <c r="B48" s="142">
        <v>1</v>
      </c>
      <c r="C48" s="142">
        <v>13</v>
      </c>
      <c r="D48" s="143" t="s">
        <v>268</v>
      </c>
      <c r="E48" s="144" t="s">
        <v>120</v>
      </c>
      <c r="F48" s="145">
        <f>'расходы по структуре 2022 (23)'!G57</f>
        <v>310.60000000000002</v>
      </c>
      <c r="G48" s="145">
        <f>'расходы по структуре 2022 (23)'!H57</f>
        <v>317.8</v>
      </c>
    </row>
    <row r="49" spans="1:7" x14ac:dyDescent="0.2">
      <c r="A49" s="140" t="s">
        <v>127</v>
      </c>
      <c r="B49" s="142">
        <v>1</v>
      </c>
      <c r="C49" s="142">
        <v>13</v>
      </c>
      <c r="D49" s="143" t="s">
        <v>268</v>
      </c>
      <c r="E49" s="144" t="s">
        <v>128</v>
      </c>
      <c r="F49" s="145">
        <f>F50</f>
        <v>24.5</v>
      </c>
      <c r="G49" s="145">
        <f>G50</f>
        <v>26.5</v>
      </c>
    </row>
    <row r="50" spans="1:7" x14ac:dyDescent="0.2">
      <c r="A50" s="140" t="s">
        <v>129</v>
      </c>
      <c r="B50" s="142">
        <v>1</v>
      </c>
      <c r="C50" s="142">
        <v>13</v>
      </c>
      <c r="D50" s="143" t="s">
        <v>268</v>
      </c>
      <c r="E50" s="144" t="s">
        <v>130</v>
      </c>
      <c r="F50" s="145">
        <f>'расходы по структуре 2022 (23)'!G60</f>
        <v>24.5</v>
      </c>
      <c r="G50" s="145">
        <f>'расходы по структуре 2022 (23)'!H60</f>
        <v>26.5</v>
      </c>
    </row>
    <row r="51" spans="1:7" x14ac:dyDescent="0.2">
      <c r="A51" s="140" t="s">
        <v>161</v>
      </c>
      <c r="B51" s="142">
        <v>1</v>
      </c>
      <c r="C51" s="142">
        <v>13</v>
      </c>
      <c r="D51" s="143" t="s">
        <v>404</v>
      </c>
      <c r="E51" s="144"/>
      <c r="F51" s="149">
        <f>F52</f>
        <v>2.5</v>
      </c>
      <c r="G51" s="149">
        <f>G52</f>
        <v>2.5</v>
      </c>
    </row>
    <row r="52" spans="1:7" x14ac:dyDescent="0.2">
      <c r="A52" s="140" t="s">
        <v>127</v>
      </c>
      <c r="B52" s="142">
        <v>1</v>
      </c>
      <c r="C52" s="142">
        <v>13</v>
      </c>
      <c r="D52" s="143" t="s">
        <v>404</v>
      </c>
      <c r="E52" s="144">
        <v>800</v>
      </c>
      <c r="F52" s="149">
        <f>F53</f>
        <v>2.5</v>
      </c>
      <c r="G52" s="149">
        <f>G53</f>
        <v>2.5</v>
      </c>
    </row>
    <row r="53" spans="1:7" x14ac:dyDescent="0.2">
      <c r="A53" s="140" t="s">
        <v>129</v>
      </c>
      <c r="B53" s="142">
        <v>1</v>
      </c>
      <c r="C53" s="142">
        <v>13</v>
      </c>
      <c r="D53" s="143" t="s">
        <v>404</v>
      </c>
      <c r="E53" s="144" t="s">
        <v>130</v>
      </c>
      <c r="F53" s="149">
        <f>'расходы по структуре 2022 (23)'!G65</f>
        <v>2.5</v>
      </c>
      <c r="G53" s="149">
        <f>'расходы по структуре 2022 (23)'!H65</f>
        <v>2.5</v>
      </c>
    </row>
    <row r="54" spans="1:7" ht="33.75" x14ac:dyDescent="0.2">
      <c r="A54" s="140" t="s">
        <v>357</v>
      </c>
      <c r="B54" s="142">
        <v>1</v>
      </c>
      <c r="C54" s="142">
        <v>13</v>
      </c>
      <c r="D54" s="143" t="s">
        <v>358</v>
      </c>
      <c r="E54" s="144"/>
      <c r="F54" s="149">
        <f>F55+F57</f>
        <v>15</v>
      </c>
      <c r="G54" s="149">
        <f>G55+G57</f>
        <v>15</v>
      </c>
    </row>
    <row r="55" spans="1:7" x14ac:dyDescent="0.2">
      <c r="A55" s="140" t="s">
        <v>161</v>
      </c>
      <c r="B55" s="142">
        <v>1</v>
      </c>
      <c r="C55" s="142">
        <v>13</v>
      </c>
      <c r="D55" s="143" t="s">
        <v>359</v>
      </c>
      <c r="E55" s="144">
        <v>200</v>
      </c>
      <c r="F55" s="149">
        <f>F56</f>
        <v>0</v>
      </c>
      <c r="G55" s="149">
        <f>G56</f>
        <v>0</v>
      </c>
    </row>
    <row r="56" spans="1:7" ht="22.5" x14ac:dyDescent="0.2">
      <c r="A56" s="140" t="s">
        <v>119</v>
      </c>
      <c r="B56" s="142">
        <v>1</v>
      </c>
      <c r="C56" s="142">
        <v>13</v>
      </c>
      <c r="D56" s="143" t="s">
        <v>359</v>
      </c>
      <c r="E56" s="144">
        <v>240</v>
      </c>
      <c r="F56" s="149">
        <f>'расходы по структуре 2022 (23)'!G69</f>
        <v>0</v>
      </c>
      <c r="G56" s="149">
        <f>'расходы по структуре 2022 (23)'!H69</f>
        <v>0</v>
      </c>
    </row>
    <row r="57" spans="1:7" x14ac:dyDescent="0.2">
      <c r="A57" s="140" t="s">
        <v>127</v>
      </c>
      <c r="B57" s="142">
        <v>1</v>
      </c>
      <c r="C57" s="142">
        <v>13</v>
      </c>
      <c r="D57" s="143" t="s">
        <v>359</v>
      </c>
      <c r="E57" s="144">
        <v>800</v>
      </c>
      <c r="F57" s="149">
        <f>F58</f>
        <v>15</v>
      </c>
      <c r="G57" s="149">
        <f>G58</f>
        <v>15</v>
      </c>
    </row>
    <row r="58" spans="1:7" x14ac:dyDescent="0.2">
      <c r="A58" s="140" t="s">
        <v>129</v>
      </c>
      <c r="B58" s="142">
        <v>1</v>
      </c>
      <c r="C58" s="142">
        <v>13</v>
      </c>
      <c r="D58" s="143" t="s">
        <v>359</v>
      </c>
      <c r="E58" s="144">
        <v>850</v>
      </c>
      <c r="F58" s="149">
        <f>'расходы по структуре 2022 (23)'!G72</f>
        <v>15</v>
      </c>
      <c r="G58" s="149">
        <f>'расходы по структуре 2022 (23)'!H72</f>
        <v>15</v>
      </c>
    </row>
    <row r="59" spans="1:7" ht="33.75" x14ac:dyDescent="0.2">
      <c r="A59" s="140" t="s">
        <v>465</v>
      </c>
      <c r="B59" s="142">
        <v>1</v>
      </c>
      <c r="C59" s="142">
        <v>13</v>
      </c>
      <c r="D59" s="143" t="s">
        <v>269</v>
      </c>
      <c r="E59" s="144"/>
      <c r="F59" s="145">
        <f>F60+F64</f>
        <v>810.3</v>
      </c>
      <c r="G59" s="145">
        <f>G60+G64</f>
        <v>827.6</v>
      </c>
    </row>
    <row r="60" spans="1:7" ht="33.75" x14ac:dyDescent="0.2">
      <c r="A60" s="140" t="s">
        <v>181</v>
      </c>
      <c r="B60" s="142">
        <v>1</v>
      </c>
      <c r="C60" s="142">
        <v>13</v>
      </c>
      <c r="D60" s="143" t="s">
        <v>270</v>
      </c>
      <c r="E60" s="144"/>
      <c r="F60" s="145">
        <f t="shared" ref="F60:G62" si="6">F61</f>
        <v>810.3</v>
      </c>
      <c r="G60" s="145">
        <f t="shared" si="6"/>
        <v>827.6</v>
      </c>
    </row>
    <row r="61" spans="1:7" ht="22.5" x14ac:dyDescent="0.2">
      <c r="A61" s="140" t="s">
        <v>162</v>
      </c>
      <c r="B61" s="142">
        <v>1</v>
      </c>
      <c r="C61" s="142">
        <v>13</v>
      </c>
      <c r="D61" s="143" t="s">
        <v>271</v>
      </c>
      <c r="E61" s="144"/>
      <c r="F61" s="145">
        <f t="shared" si="6"/>
        <v>810.3</v>
      </c>
      <c r="G61" s="145">
        <f t="shared" si="6"/>
        <v>827.6</v>
      </c>
    </row>
    <row r="62" spans="1:7" ht="22.5" x14ac:dyDescent="0.2">
      <c r="A62" s="140" t="s">
        <v>193</v>
      </c>
      <c r="B62" s="142">
        <v>1</v>
      </c>
      <c r="C62" s="142">
        <v>13</v>
      </c>
      <c r="D62" s="143" t="s">
        <v>271</v>
      </c>
      <c r="E62" s="144" t="s">
        <v>118</v>
      </c>
      <c r="F62" s="145">
        <f t="shared" si="6"/>
        <v>810.3</v>
      </c>
      <c r="G62" s="145">
        <f t="shared" si="6"/>
        <v>827.6</v>
      </c>
    </row>
    <row r="63" spans="1:7" ht="22.5" x14ac:dyDescent="0.2">
      <c r="A63" s="140" t="s">
        <v>119</v>
      </c>
      <c r="B63" s="142">
        <v>1</v>
      </c>
      <c r="C63" s="142">
        <v>13</v>
      </c>
      <c r="D63" s="143" t="s">
        <v>271</v>
      </c>
      <c r="E63" s="144" t="s">
        <v>120</v>
      </c>
      <c r="F63" s="145">
        <f>'расходы по структуре 2022 (23)'!G78</f>
        <v>810.3</v>
      </c>
      <c r="G63" s="145">
        <f>'расходы по структуре 2022 (23)'!H78</f>
        <v>827.6</v>
      </c>
    </row>
    <row r="64" spans="1:7" ht="22.5" x14ac:dyDescent="0.2">
      <c r="A64" s="140" t="s">
        <v>162</v>
      </c>
      <c r="B64" s="142">
        <v>1</v>
      </c>
      <c r="C64" s="142">
        <v>13</v>
      </c>
      <c r="D64" s="143" t="s">
        <v>395</v>
      </c>
      <c r="E64" s="144"/>
      <c r="F64" s="149">
        <f>F65</f>
        <v>0</v>
      </c>
      <c r="G64" s="149">
        <f>G65</f>
        <v>0</v>
      </c>
    </row>
    <row r="65" spans="1:7" ht="22.5" x14ac:dyDescent="0.2">
      <c r="A65" s="140" t="s">
        <v>119</v>
      </c>
      <c r="B65" s="142">
        <v>1</v>
      </c>
      <c r="C65" s="142">
        <v>13</v>
      </c>
      <c r="D65" s="143" t="s">
        <v>397</v>
      </c>
      <c r="E65" s="144">
        <v>240</v>
      </c>
      <c r="F65" s="149">
        <f>'расходы по структуре 2022 (23)'!G81</f>
        <v>0</v>
      </c>
      <c r="G65" s="149">
        <f>'расходы по структуре 2022 (23)'!H81</f>
        <v>0</v>
      </c>
    </row>
    <row r="66" spans="1:7" ht="33.75" x14ac:dyDescent="0.2">
      <c r="A66" s="140" t="s">
        <v>466</v>
      </c>
      <c r="B66" s="142">
        <v>1</v>
      </c>
      <c r="C66" s="142">
        <v>13</v>
      </c>
      <c r="D66" s="143" t="s">
        <v>272</v>
      </c>
      <c r="E66" s="144"/>
      <c r="F66" s="145">
        <f>F67+F72</f>
        <v>2</v>
      </c>
      <c r="G66" s="145">
        <f>G67+G72</f>
        <v>2</v>
      </c>
    </row>
    <row r="67" spans="1:7" ht="22.5" x14ac:dyDescent="0.2">
      <c r="A67" s="140" t="s">
        <v>313</v>
      </c>
      <c r="B67" s="142">
        <v>1</v>
      </c>
      <c r="C67" s="142">
        <v>13</v>
      </c>
      <c r="D67" s="143" t="s">
        <v>314</v>
      </c>
      <c r="E67" s="144"/>
      <c r="F67" s="145">
        <f t="shared" ref="F67:G70" si="7">F68</f>
        <v>1</v>
      </c>
      <c r="G67" s="145">
        <f t="shared" si="7"/>
        <v>1</v>
      </c>
    </row>
    <row r="68" spans="1:7" ht="33.75" x14ac:dyDescent="0.2">
      <c r="A68" s="140" t="s">
        <v>382</v>
      </c>
      <c r="B68" s="142">
        <v>1</v>
      </c>
      <c r="C68" s="142">
        <v>13</v>
      </c>
      <c r="D68" s="143" t="s">
        <v>315</v>
      </c>
      <c r="E68" s="144"/>
      <c r="F68" s="145">
        <f t="shared" si="7"/>
        <v>1</v>
      </c>
      <c r="G68" s="145">
        <f t="shared" si="7"/>
        <v>1</v>
      </c>
    </row>
    <row r="69" spans="1:7" ht="22.5" x14ac:dyDescent="0.2">
      <c r="A69" s="140" t="s">
        <v>162</v>
      </c>
      <c r="B69" s="142">
        <v>1</v>
      </c>
      <c r="C69" s="142">
        <v>13</v>
      </c>
      <c r="D69" s="143" t="s">
        <v>316</v>
      </c>
      <c r="E69" s="144"/>
      <c r="F69" s="145">
        <f t="shared" si="7"/>
        <v>1</v>
      </c>
      <c r="G69" s="145">
        <f t="shared" si="7"/>
        <v>1</v>
      </c>
    </row>
    <row r="70" spans="1:7" ht="22.5" x14ac:dyDescent="0.2">
      <c r="A70" s="140" t="s">
        <v>193</v>
      </c>
      <c r="B70" s="142">
        <v>1</v>
      </c>
      <c r="C70" s="142">
        <v>13</v>
      </c>
      <c r="D70" s="143" t="s">
        <v>316</v>
      </c>
      <c r="E70" s="144">
        <v>200</v>
      </c>
      <c r="F70" s="145">
        <f t="shared" si="7"/>
        <v>1</v>
      </c>
      <c r="G70" s="145">
        <f t="shared" si="7"/>
        <v>1</v>
      </c>
    </row>
    <row r="71" spans="1:7" ht="22.5" x14ac:dyDescent="0.2">
      <c r="A71" s="140" t="s">
        <v>119</v>
      </c>
      <c r="B71" s="142">
        <v>1</v>
      </c>
      <c r="C71" s="142">
        <v>13</v>
      </c>
      <c r="D71" s="143" t="s">
        <v>316</v>
      </c>
      <c r="E71" s="144">
        <v>240</v>
      </c>
      <c r="F71" s="145">
        <f>'расходы по структуре 2022 (23)'!G88</f>
        <v>1</v>
      </c>
      <c r="G71" s="145">
        <f>'расходы по структуре 2022 (23)'!H88</f>
        <v>1</v>
      </c>
    </row>
    <row r="72" spans="1:7" x14ac:dyDescent="0.2">
      <c r="A72" s="140" t="s">
        <v>318</v>
      </c>
      <c r="B72" s="142">
        <v>1</v>
      </c>
      <c r="C72" s="142">
        <v>13</v>
      </c>
      <c r="D72" s="143" t="s">
        <v>317</v>
      </c>
      <c r="E72" s="144"/>
      <c r="F72" s="145">
        <f t="shared" ref="F72:G75" si="8">F73</f>
        <v>1</v>
      </c>
      <c r="G72" s="145">
        <f t="shared" si="8"/>
        <v>1</v>
      </c>
    </row>
    <row r="73" spans="1:7" ht="45" x14ac:dyDescent="0.2">
      <c r="A73" s="140" t="s">
        <v>319</v>
      </c>
      <c r="B73" s="142">
        <v>1</v>
      </c>
      <c r="C73" s="142">
        <v>13</v>
      </c>
      <c r="D73" s="143" t="s">
        <v>320</v>
      </c>
      <c r="E73" s="144"/>
      <c r="F73" s="145">
        <f t="shared" si="8"/>
        <v>1</v>
      </c>
      <c r="G73" s="145">
        <f t="shared" si="8"/>
        <v>1</v>
      </c>
    </row>
    <row r="74" spans="1:7" ht="22.5" x14ac:dyDescent="0.2">
      <c r="A74" s="140" t="s">
        <v>162</v>
      </c>
      <c r="B74" s="142">
        <v>1</v>
      </c>
      <c r="C74" s="142">
        <v>13</v>
      </c>
      <c r="D74" s="143" t="s">
        <v>321</v>
      </c>
      <c r="E74" s="144"/>
      <c r="F74" s="145">
        <f t="shared" si="8"/>
        <v>1</v>
      </c>
      <c r="G74" s="145">
        <f t="shared" si="8"/>
        <v>1</v>
      </c>
    </row>
    <row r="75" spans="1:7" ht="22.5" x14ac:dyDescent="0.2">
      <c r="A75" s="140" t="s">
        <v>193</v>
      </c>
      <c r="B75" s="142">
        <v>1</v>
      </c>
      <c r="C75" s="142">
        <v>13</v>
      </c>
      <c r="D75" s="143" t="s">
        <v>321</v>
      </c>
      <c r="E75" s="144">
        <v>200</v>
      </c>
      <c r="F75" s="145">
        <f t="shared" si="8"/>
        <v>1</v>
      </c>
      <c r="G75" s="145">
        <f t="shared" si="8"/>
        <v>1</v>
      </c>
    </row>
    <row r="76" spans="1:7" ht="22.5" x14ac:dyDescent="0.2">
      <c r="A76" s="140" t="s">
        <v>119</v>
      </c>
      <c r="B76" s="142">
        <v>1</v>
      </c>
      <c r="C76" s="142">
        <v>13</v>
      </c>
      <c r="D76" s="143" t="s">
        <v>321</v>
      </c>
      <c r="E76" s="144">
        <v>240</v>
      </c>
      <c r="F76" s="145">
        <f>'расходы по структуре 2022 (23)'!G94</f>
        <v>1</v>
      </c>
      <c r="G76" s="145">
        <f>'расходы по структуре 2022 (23)'!H94</f>
        <v>1</v>
      </c>
    </row>
    <row r="77" spans="1:7" x14ac:dyDescent="0.2">
      <c r="A77" s="87" t="s">
        <v>31</v>
      </c>
      <c r="B77" s="89">
        <v>2</v>
      </c>
      <c r="C77" s="89">
        <v>0</v>
      </c>
      <c r="D77" s="90" t="s">
        <v>117</v>
      </c>
      <c r="E77" s="91" t="s">
        <v>117</v>
      </c>
      <c r="F77" s="92">
        <f t="shared" ref="F77:G80" si="9">F78</f>
        <v>466.4</v>
      </c>
      <c r="G77" s="92">
        <f t="shared" si="9"/>
        <v>481.2</v>
      </c>
    </row>
    <row r="78" spans="1:7" x14ac:dyDescent="0.2">
      <c r="A78" s="82" t="s">
        <v>32</v>
      </c>
      <c r="B78" s="93">
        <v>2</v>
      </c>
      <c r="C78" s="93">
        <v>3</v>
      </c>
      <c r="D78" s="70" t="s">
        <v>117</v>
      </c>
      <c r="E78" s="94" t="s">
        <v>117</v>
      </c>
      <c r="F78" s="69">
        <f t="shared" si="9"/>
        <v>466.4</v>
      </c>
      <c r="G78" s="69">
        <f t="shared" si="9"/>
        <v>481.2</v>
      </c>
    </row>
    <row r="79" spans="1:7" x14ac:dyDescent="0.2">
      <c r="A79" s="148" t="s">
        <v>134</v>
      </c>
      <c r="B79" s="142">
        <v>2</v>
      </c>
      <c r="C79" s="142">
        <v>3</v>
      </c>
      <c r="D79" s="143">
        <v>5000000000</v>
      </c>
      <c r="E79" s="144" t="s">
        <v>117</v>
      </c>
      <c r="F79" s="145">
        <f t="shared" si="9"/>
        <v>466.4</v>
      </c>
      <c r="G79" s="145">
        <f t="shared" si="9"/>
        <v>481.2</v>
      </c>
    </row>
    <row r="80" spans="1:7" ht="33.75" x14ac:dyDescent="0.2">
      <c r="A80" s="148" t="s">
        <v>180</v>
      </c>
      <c r="B80" s="142">
        <v>2</v>
      </c>
      <c r="C80" s="142">
        <v>3</v>
      </c>
      <c r="D80" s="143">
        <v>5000100000</v>
      </c>
      <c r="E80" s="144"/>
      <c r="F80" s="145">
        <f t="shared" si="9"/>
        <v>466.4</v>
      </c>
      <c r="G80" s="145">
        <f t="shared" si="9"/>
        <v>481.2</v>
      </c>
    </row>
    <row r="81" spans="1:7" ht="22.5" x14ac:dyDescent="0.2">
      <c r="A81" s="148" t="s">
        <v>163</v>
      </c>
      <c r="B81" s="142">
        <v>2</v>
      </c>
      <c r="C81" s="142">
        <v>3</v>
      </c>
      <c r="D81" s="143" t="s">
        <v>325</v>
      </c>
      <c r="E81" s="144" t="s">
        <v>117</v>
      </c>
      <c r="F81" s="145">
        <f>F82+F84</f>
        <v>466.4</v>
      </c>
      <c r="G81" s="145">
        <f>G82+G84</f>
        <v>481.2</v>
      </c>
    </row>
    <row r="82" spans="1:7" ht="45" x14ac:dyDescent="0.2">
      <c r="A82" s="140" t="s">
        <v>121</v>
      </c>
      <c r="B82" s="142">
        <v>2</v>
      </c>
      <c r="C82" s="142">
        <v>3</v>
      </c>
      <c r="D82" s="143">
        <v>5000151180</v>
      </c>
      <c r="E82" s="144" t="s">
        <v>122</v>
      </c>
      <c r="F82" s="145">
        <f>F83</f>
        <v>441.7</v>
      </c>
      <c r="G82" s="145">
        <f>G83</f>
        <v>441.7</v>
      </c>
    </row>
    <row r="83" spans="1:7" ht="22.5" x14ac:dyDescent="0.2">
      <c r="A83" s="140" t="s">
        <v>125</v>
      </c>
      <c r="B83" s="142">
        <v>2</v>
      </c>
      <c r="C83" s="142">
        <v>3</v>
      </c>
      <c r="D83" s="143">
        <v>5000151180</v>
      </c>
      <c r="E83" s="144" t="s">
        <v>126</v>
      </c>
      <c r="F83" s="149">
        <f>'расходы по структуре 2022 (23)'!G102</f>
        <v>441.7</v>
      </c>
      <c r="G83" s="149">
        <f>'расходы по структуре 2022 (23)'!H102</f>
        <v>441.7</v>
      </c>
    </row>
    <row r="84" spans="1:7" ht="22.5" x14ac:dyDescent="0.2">
      <c r="A84" s="140" t="s">
        <v>193</v>
      </c>
      <c r="B84" s="142">
        <v>2</v>
      </c>
      <c r="C84" s="142">
        <v>3</v>
      </c>
      <c r="D84" s="143">
        <v>5000151180</v>
      </c>
      <c r="E84" s="144">
        <v>200</v>
      </c>
      <c r="F84" s="145">
        <f>F85</f>
        <v>24.7</v>
      </c>
      <c r="G84" s="145">
        <f>G85</f>
        <v>39.5</v>
      </c>
    </row>
    <row r="85" spans="1:7" ht="22.5" x14ac:dyDescent="0.2">
      <c r="A85" s="140" t="s">
        <v>119</v>
      </c>
      <c r="B85" s="142">
        <v>2</v>
      </c>
      <c r="C85" s="142">
        <v>3</v>
      </c>
      <c r="D85" s="143">
        <v>5000151180</v>
      </c>
      <c r="E85" s="144">
        <v>240</v>
      </c>
      <c r="F85" s="145">
        <f>'расходы по структуре 2022 (23)'!G106</f>
        <v>24.7</v>
      </c>
      <c r="G85" s="145">
        <f>'расходы по структуре 2022 (23)'!H106</f>
        <v>39.5</v>
      </c>
    </row>
    <row r="86" spans="1:7" ht="22.5" x14ac:dyDescent="0.2">
      <c r="A86" s="87" t="s">
        <v>33</v>
      </c>
      <c r="B86" s="89">
        <v>3</v>
      </c>
      <c r="C86" s="89">
        <v>0</v>
      </c>
      <c r="D86" s="90" t="s">
        <v>117</v>
      </c>
      <c r="E86" s="91" t="s">
        <v>117</v>
      </c>
      <c r="F86" s="92">
        <f>F87+F94+F106</f>
        <v>60.3</v>
      </c>
      <c r="G86" s="92">
        <f>G87+G94+G106</f>
        <v>60.3</v>
      </c>
    </row>
    <row r="87" spans="1:7" x14ac:dyDescent="0.2">
      <c r="A87" s="82" t="s">
        <v>34</v>
      </c>
      <c r="B87" s="93">
        <v>3</v>
      </c>
      <c r="C87" s="93">
        <v>4</v>
      </c>
      <c r="D87" s="70" t="s">
        <v>117</v>
      </c>
      <c r="E87" s="94" t="s">
        <v>117</v>
      </c>
      <c r="F87" s="69">
        <f t="shared" ref="F87:G92" si="10">F88</f>
        <v>27</v>
      </c>
      <c r="G87" s="69">
        <f t="shared" si="10"/>
        <v>27</v>
      </c>
    </row>
    <row r="88" spans="1:7" ht="33.75" x14ac:dyDescent="0.2">
      <c r="A88" s="140" t="s">
        <v>466</v>
      </c>
      <c r="B88" s="142">
        <v>3</v>
      </c>
      <c r="C88" s="142">
        <v>4</v>
      </c>
      <c r="D88" s="143" t="s">
        <v>272</v>
      </c>
      <c r="E88" s="144"/>
      <c r="F88" s="145">
        <f t="shared" si="10"/>
        <v>27</v>
      </c>
      <c r="G88" s="145">
        <f t="shared" si="10"/>
        <v>27</v>
      </c>
    </row>
    <row r="89" spans="1:7" x14ac:dyDescent="0.2">
      <c r="A89" s="147" t="s">
        <v>132</v>
      </c>
      <c r="B89" s="142">
        <v>3</v>
      </c>
      <c r="C89" s="142">
        <v>4</v>
      </c>
      <c r="D89" s="143" t="s">
        <v>273</v>
      </c>
      <c r="E89" s="144"/>
      <c r="F89" s="145">
        <f t="shared" si="10"/>
        <v>27</v>
      </c>
      <c r="G89" s="145">
        <f t="shared" si="10"/>
        <v>27</v>
      </c>
    </row>
    <row r="90" spans="1:7" ht="33.75" x14ac:dyDescent="0.2">
      <c r="A90" s="140" t="s">
        <v>276</v>
      </c>
      <c r="B90" s="142">
        <v>3</v>
      </c>
      <c r="C90" s="142">
        <v>4</v>
      </c>
      <c r="D90" s="143" t="s">
        <v>275</v>
      </c>
      <c r="E90" s="144"/>
      <c r="F90" s="145">
        <f t="shared" si="10"/>
        <v>27</v>
      </c>
      <c r="G90" s="145">
        <f t="shared" si="10"/>
        <v>27</v>
      </c>
    </row>
    <row r="91" spans="1:7" ht="90" x14ac:dyDescent="0.2">
      <c r="A91" s="140" t="s">
        <v>378</v>
      </c>
      <c r="B91" s="142">
        <v>3</v>
      </c>
      <c r="C91" s="142">
        <v>4</v>
      </c>
      <c r="D91" s="159" t="s">
        <v>274</v>
      </c>
      <c r="E91" s="144"/>
      <c r="F91" s="145">
        <f t="shared" si="10"/>
        <v>27</v>
      </c>
      <c r="G91" s="145">
        <f t="shared" si="10"/>
        <v>27</v>
      </c>
    </row>
    <row r="92" spans="1:7" ht="22.5" x14ac:dyDescent="0.2">
      <c r="A92" s="140" t="s">
        <v>193</v>
      </c>
      <c r="B92" s="142">
        <v>3</v>
      </c>
      <c r="C92" s="142">
        <v>4</v>
      </c>
      <c r="D92" s="159" t="s">
        <v>274</v>
      </c>
      <c r="E92" s="144">
        <v>200</v>
      </c>
      <c r="F92" s="145">
        <f t="shared" si="10"/>
        <v>27</v>
      </c>
      <c r="G92" s="145">
        <f t="shared" si="10"/>
        <v>27</v>
      </c>
    </row>
    <row r="93" spans="1:7" ht="22.5" x14ac:dyDescent="0.2">
      <c r="A93" s="140" t="s">
        <v>119</v>
      </c>
      <c r="B93" s="142">
        <v>3</v>
      </c>
      <c r="C93" s="142">
        <v>4</v>
      </c>
      <c r="D93" s="159" t="s">
        <v>274</v>
      </c>
      <c r="E93" s="144">
        <v>240</v>
      </c>
      <c r="F93" s="145">
        <f>'расходы по структуре 2022 (23)'!G115</f>
        <v>27</v>
      </c>
      <c r="G93" s="145">
        <f>'расходы по структуре 2022 (23)'!H115</f>
        <v>27</v>
      </c>
    </row>
    <row r="94" spans="1:7" x14ac:dyDescent="0.2">
      <c r="A94" s="174" t="s">
        <v>559</v>
      </c>
      <c r="B94" s="93">
        <v>3</v>
      </c>
      <c r="C94" s="93">
        <v>9</v>
      </c>
      <c r="D94" s="179"/>
      <c r="E94" s="94"/>
      <c r="F94" s="69">
        <f>F95</f>
        <v>2</v>
      </c>
      <c r="G94" s="69">
        <f>G95</f>
        <v>2</v>
      </c>
    </row>
    <row r="95" spans="1:7" ht="33.75" x14ac:dyDescent="0.2">
      <c r="A95" s="140" t="s">
        <v>471</v>
      </c>
      <c r="B95" s="142">
        <v>3</v>
      </c>
      <c r="C95" s="142">
        <v>9</v>
      </c>
      <c r="D95" s="159">
        <v>7500000000</v>
      </c>
      <c r="E95" s="144"/>
      <c r="F95" s="145">
        <f>F96+F101</f>
        <v>2</v>
      </c>
      <c r="G95" s="145">
        <f>G96+G101</f>
        <v>2</v>
      </c>
    </row>
    <row r="96" spans="1:7" ht="33.75" x14ac:dyDescent="0.2">
      <c r="A96" s="140" t="s">
        <v>322</v>
      </c>
      <c r="B96" s="142">
        <v>3</v>
      </c>
      <c r="C96" s="142">
        <v>9</v>
      </c>
      <c r="D96" s="159">
        <v>7510000000</v>
      </c>
      <c r="E96" s="144"/>
      <c r="F96" s="145">
        <f t="shared" ref="F96:G99" si="11">F97</f>
        <v>1</v>
      </c>
      <c r="G96" s="145">
        <f t="shared" si="11"/>
        <v>1</v>
      </c>
    </row>
    <row r="97" spans="1:7" ht="33.75" x14ac:dyDescent="0.2">
      <c r="A97" s="140" t="s">
        <v>170</v>
      </c>
      <c r="B97" s="142">
        <v>3</v>
      </c>
      <c r="C97" s="142">
        <v>9</v>
      </c>
      <c r="D97" s="159">
        <v>7510100000</v>
      </c>
      <c r="E97" s="144"/>
      <c r="F97" s="145">
        <f t="shared" si="11"/>
        <v>1</v>
      </c>
      <c r="G97" s="145">
        <f t="shared" si="11"/>
        <v>1</v>
      </c>
    </row>
    <row r="98" spans="1:7" ht="22.5" x14ac:dyDescent="0.2">
      <c r="A98" s="140" t="s">
        <v>162</v>
      </c>
      <c r="B98" s="142">
        <v>3</v>
      </c>
      <c r="C98" s="142">
        <v>9</v>
      </c>
      <c r="D98" s="159">
        <v>7510199990</v>
      </c>
      <c r="E98" s="144"/>
      <c r="F98" s="145">
        <f t="shared" si="11"/>
        <v>1</v>
      </c>
      <c r="G98" s="145">
        <f t="shared" si="11"/>
        <v>1</v>
      </c>
    </row>
    <row r="99" spans="1:7" ht="22.5" x14ac:dyDescent="0.2">
      <c r="A99" s="140" t="s">
        <v>193</v>
      </c>
      <c r="B99" s="142">
        <v>3</v>
      </c>
      <c r="C99" s="142">
        <v>9</v>
      </c>
      <c r="D99" s="159">
        <v>7510199990</v>
      </c>
      <c r="E99" s="144">
        <v>200</v>
      </c>
      <c r="F99" s="145">
        <f t="shared" si="11"/>
        <v>1</v>
      </c>
      <c r="G99" s="145">
        <f t="shared" si="11"/>
        <v>1</v>
      </c>
    </row>
    <row r="100" spans="1:7" ht="22.5" x14ac:dyDescent="0.2">
      <c r="A100" s="140" t="s">
        <v>119</v>
      </c>
      <c r="B100" s="142">
        <v>3</v>
      </c>
      <c r="C100" s="142">
        <v>9</v>
      </c>
      <c r="D100" s="159">
        <v>7510199990</v>
      </c>
      <c r="E100" s="144">
        <v>240</v>
      </c>
      <c r="F100" s="145">
        <f>'расходы по структуре 2022 (23)'!G123</f>
        <v>1</v>
      </c>
      <c r="G100" s="145">
        <f>'расходы по структуре 2022 (23)'!H123</f>
        <v>1</v>
      </c>
    </row>
    <row r="101" spans="1:7" x14ac:dyDescent="0.2">
      <c r="A101" s="140" t="s">
        <v>323</v>
      </c>
      <c r="B101" s="142">
        <v>3</v>
      </c>
      <c r="C101" s="142">
        <v>9</v>
      </c>
      <c r="D101" s="159">
        <v>7520000000</v>
      </c>
      <c r="E101" s="144"/>
      <c r="F101" s="145">
        <f t="shared" ref="F101:G104" si="12">F102</f>
        <v>1</v>
      </c>
      <c r="G101" s="145">
        <f t="shared" si="12"/>
        <v>1</v>
      </c>
    </row>
    <row r="102" spans="1:7" ht="22.5" x14ac:dyDescent="0.2">
      <c r="A102" s="140" t="s">
        <v>324</v>
      </c>
      <c r="B102" s="142">
        <v>3</v>
      </c>
      <c r="C102" s="142">
        <v>9</v>
      </c>
      <c r="D102" s="159">
        <v>7520100000</v>
      </c>
      <c r="E102" s="144"/>
      <c r="F102" s="145">
        <f t="shared" si="12"/>
        <v>1</v>
      </c>
      <c r="G102" s="145">
        <f t="shared" si="12"/>
        <v>1</v>
      </c>
    </row>
    <row r="103" spans="1:7" ht="22.5" x14ac:dyDescent="0.2">
      <c r="A103" s="140" t="s">
        <v>162</v>
      </c>
      <c r="B103" s="142">
        <v>3</v>
      </c>
      <c r="C103" s="142">
        <v>9</v>
      </c>
      <c r="D103" s="159">
        <v>7520199990</v>
      </c>
      <c r="E103" s="144"/>
      <c r="F103" s="145">
        <f t="shared" si="12"/>
        <v>1</v>
      </c>
      <c r="G103" s="145">
        <f t="shared" si="12"/>
        <v>1</v>
      </c>
    </row>
    <row r="104" spans="1:7" ht="22.5" x14ac:dyDescent="0.2">
      <c r="A104" s="140" t="s">
        <v>193</v>
      </c>
      <c r="B104" s="142">
        <v>3</v>
      </c>
      <c r="C104" s="142">
        <v>9</v>
      </c>
      <c r="D104" s="159">
        <v>7520199990</v>
      </c>
      <c r="E104" s="144">
        <v>200</v>
      </c>
      <c r="F104" s="145">
        <f t="shared" si="12"/>
        <v>1</v>
      </c>
      <c r="G104" s="145">
        <f t="shared" si="12"/>
        <v>1</v>
      </c>
    </row>
    <row r="105" spans="1:7" ht="22.5" x14ac:dyDescent="0.2">
      <c r="A105" s="140" t="s">
        <v>119</v>
      </c>
      <c r="B105" s="142">
        <v>3</v>
      </c>
      <c r="C105" s="142">
        <v>9</v>
      </c>
      <c r="D105" s="159">
        <v>7520199990</v>
      </c>
      <c r="E105" s="144">
        <v>240</v>
      </c>
      <c r="F105" s="145">
        <f>'расходы по структуре 2022 (23)'!G129</f>
        <v>1</v>
      </c>
      <c r="G105" s="145">
        <f>'расходы по структуре 2022 (23)'!H129</f>
        <v>1</v>
      </c>
    </row>
    <row r="106" spans="1:7" ht="22.5" x14ac:dyDescent="0.2">
      <c r="A106" s="174" t="s">
        <v>164</v>
      </c>
      <c r="B106" s="93">
        <v>3</v>
      </c>
      <c r="C106" s="93">
        <v>14</v>
      </c>
      <c r="D106" s="70"/>
      <c r="E106" s="94"/>
      <c r="F106" s="180">
        <f t="shared" ref="F106:G111" si="13">F107</f>
        <v>31.3</v>
      </c>
      <c r="G106" s="180">
        <f t="shared" si="13"/>
        <v>31.3</v>
      </c>
    </row>
    <row r="107" spans="1:7" ht="33.75" x14ac:dyDescent="0.2">
      <c r="A107" s="140" t="s">
        <v>466</v>
      </c>
      <c r="B107" s="142">
        <v>3</v>
      </c>
      <c r="C107" s="142">
        <v>14</v>
      </c>
      <c r="D107" s="143" t="s">
        <v>272</v>
      </c>
      <c r="E107" s="144"/>
      <c r="F107" s="149">
        <f t="shared" si="13"/>
        <v>31.3</v>
      </c>
      <c r="G107" s="149">
        <f t="shared" si="13"/>
        <v>31.3</v>
      </c>
    </row>
    <row r="108" spans="1:7" x14ac:dyDescent="0.2">
      <c r="A108" s="140" t="s">
        <v>132</v>
      </c>
      <c r="B108" s="142">
        <v>3</v>
      </c>
      <c r="C108" s="142">
        <v>14</v>
      </c>
      <c r="D108" s="143" t="s">
        <v>273</v>
      </c>
      <c r="E108" s="144"/>
      <c r="F108" s="145">
        <f t="shared" si="13"/>
        <v>31.3</v>
      </c>
      <c r="G108" s="145">
        <f t="shared" si="13"/>
        <v>31.3</v>
      </c>
    </row>
    <row r="109" spans="1:7" ht="22.5" x14ac:dyDescent="0.2">
      <c r="A109" s="140" t="s">
        <v>278</v>
      </c>
      <c r="B109" s="142">
        <v>3</v>
      </c>
      <c r="C109" s="142">
        <v>14</v>
      </c>
      <c r="D109" s="143" t="s">
        <v>279</v>
      </c>
      <c r="E109" s="144"/>
      <c r="F109" s="145">
        <f>F110+F113</f>
        <v>31.3</v>
      </c>
      <c r="G109" s="145">
        <f>G110+G113</f>
        <v>31.3</v>
      </c>
    </row>
    <row r="110" spans="1:7" ht="22.5" x14ac:dyDescent="0.2">
      <c r="A110" s="140" t="s">
        <v>248</v>
      </c>
      <c r="B110" s="142">
        <v>3</v>
      </c>
      <c r="C110" s="142">
        <v>14</v>
      </c>
      <c r="D110" s="143" t="s">
        <v>280</v>
      </c>
      <c r="E110" s="144"/>
      <c r="F110" s="145">
        <f t="shared" si="13"/>
        <v>25</v>
      </c>
      <c r="G110" s="145">
        <f t="shared" si="13"/>
        <v>25</v>
      </c>
    </row>
    <row r="111" spans="1:7" ht="45" x14ac:dyDescent="0.2">
      <c r="A111" s="140" t="s">
        <v>121</v>
      </c>
      <c r="B111" s="142">
        <v>3</v>
      </c>
      <c r="C111" s="142">
        <v>14</v>
      </c>
      <c r="D111" s="143" t="s">
        <v>280</v>
      </c>
      <c r="E111" s="144">
        <v>100</v>
      </c>
      <c r="F111" s="145">
        <f t="shared" si="13"/>
        <v>25</v>
      </c>
      <c r="G111" s="145">
        <f t="shared" si="13"/>
        <v>25</v>
      </c>
    </row>
    <row r="112" spans="1:7" x14ac:dyDescent="0.2">
      <c r="A112" s="140" t="s">
        <v>123</v>
      </c>
      <c r="B112" s="142">
        <v>3</v>
      </c>
      <c r="C112" s="142">
        <v>14</v>
      </c>
      <c r="D112" s="143" t="s">
        <v>280</v>
      </c>
      <c r="E112" s="144">
        <v>110</v>
      </c>
      <c r="F112" s="145">
        <f>'расходы по структуре 2022 (23)'!G137</f>
        <v>25</v>
      </c>
      <c r="G112" s="145">
        <f>'расходы по структуре 2022 (23)'!H137</f>
        <v>25</v>
      </c>
    </row>
    <row r="113" spans="1:7" ht="33.75" x14ac:dyDescent="0.2">
      <c r="A113" s="140" t="s">
        <v>249</v>
      </c>
      <c r="B113" s="142">
        <v>3</v>
      </c>
      <c r="C113" s="142">
        <v>14</v>
      </c>
      <c r="D113" s="143" t="s">
        <v>281</v>
      </c>
      <c r="E113" s="144"/>
      <c r="F113" s="149">
        <f>F114</f>
        <v>6.3</v>
      </c>
      <c r="G113" s="149">
        <f>G114</f>
        <v>6.3</v>
      </c>
    </row>
    <row r="114" spans="1:7" ht="45" x14ac:dyDescent="0.2">
      <c r="A114" s="140" t="s">
        <v>121</v>
      </c>
      <c r="B114" s="142">
        <v>3</v>
      </c>
      <c r="C114" s="142">
        <v>14</v>
      </c>
      <c r="D114" s="143" t="s">
        <v>281</v>
      </c>
      <c r="E114" s="144">
        <v>100</v>
      </c>
      <c r="F114" s="149">
        <f>F115</f>
        <v>6.3</v>
      </c>
      <c r="G114" s="149">
        <f>G115</f>
        <v>6.3</v>
      </c>
    </row>
    <row r="115" spans="1:7" x14ac:dyDescent="0.2">
      <c r="A115" s="140" t="s">
        <v>123</v>
      </c>
      <c r="B115" s="142">
        <v>3</v>
      </c>
      <c r="C115" s="142">
        <v>14</v>
      </c>
      <c r="D115" s="143" t="s">
        <v>281</v>
      </c>
      <c r="E115" s="144">
        <v>110</v>
      </c>
      <c r="F115" s="145">
        <f>'расходы по структуре 2022 (23)'!G141</f>
        <v>6.3</v>
      </c>
      <c r="G115" s="145">
        <f>'расходы по структуре 2022 (23)'!H141</f>
        <v>6.3</v>
      </c>
    </row>
    <row r="116" spans="1:7" x14ac:dyDescent="0.2">
      <c r="A116" s="87" t="s">
        <v>35</v>
      </c>
      <c r="B116" s="89">
        <v>4</v>
      </c>
      <c r="C116" s="175">
        <v>0</v>
      </c>
      <c r="D116" s="90" t="s">
        <v>117</v>
      </c>
      <c r="E116" s="91" t="s">
        <v>117</v>
      </c>
      <c r="F116" s="176">
        <f>F117+F124+F130</f>
        <v>2719.7999999999997</v>
      </c>
      <c r="G116" s="176">
        <f>G117+G124+G130</f>
        <v>2719.7999999999997</v>
      </c>
    </row>
    <row r="117" spans="1:7" x14ac:dyDescent="0.2">
      <c r="A117" s="174" t="s">
        <v>234</v>
      </c>
      <c r="B117" s="93">
        <v>4</v>
      </c>
      <c r="C117" s="93">
        <v>9</v>
      </c>
      <c r="D117" s="70"/>
      <c r="E117" s="94"/>
      <c r="F117" s="69">
        <f t="shared" ref="F117:G122" si="14">F118</f>
        <v>2305.6</v>
      </c>
      <c r="G117" s="69">
        <f t="shared" si="14"/>
        <v>2305.6</v>
      </c>
    </row>
    <row r="118" spans="1:7" ht="33.75" x14ac:dyDescent="0.2">
      <c r="A118" s="140" t="s">
        <v>462</v>
      </c>
      <c r="B118" s="142">
        <v>4</v>
      </c>
      <c r="C118" s="142">
        <v>9</v>
      </c>
      <c r="D118" s="146">
        <v>8400000000</v>
      </c>
      <c r="E118" s="144"/>
      <c r="F118" s="145">
        <f t="shared" si="14"/>
        <v>2305.6</v>
      </c>
      <c r="G118" s="145">
        <f t="shared" si="14"/>
        <v>2305.6</v>
      </c>
    </row>
    <row r="119" spans="1:7" x14ac:dyDescent="0.2">
      <c r="A119" s="140" t="s">
        <v>231</v>
      </c>
      <c r="B119" s="142">
        <v>4</v>
      </c>
      <c r="C119" s="142">
        <v>9</v>
      </c>
      <c r="D119" s="146">
        <v>8410000000</v>
      </c>
      <c r="E119" s="144"/>
      <c r="F119" s="145">
        <f t="shared" si="14"/>
        <v>2305.6</v>
      </c>
      <c r="G119" s="145">
        <f t="shared" si="14"/>
        <v>2305.6</v>
      </c>
    </row>
    <row r="120" spans="1:7" ht="22.5" x14ac:dyDescent="0.2">
      <c r="A120" s="140" t="s">
        <v>232</v>
      </c>
      <c r="B120" s="142">
        <v>4</v>
      </c>
      <c r="C120" s="142">
        <v>9</v>
      </c>
      <c r="D120" s="146">
        <v>8410100000</v>
      </c>
      <c r="E120" s="144"/>
      <c r="F120" s="145">
        <f t="shared" si="14"/>
        <v>2305.6</v>
      </c>
      <c r="G120" s="145">
        <f t="shared" si="14"/>
        <v>2305.6</v>
      </c>
    </row>
    <row r="121" spans="1:7" ht="22.5" x14ac:dyDescent="0.2">
      <c r="A121" s="140" t="s">
        <v>162</v>
      </c>
      <c r="B121" s="142">
        <v>4</v>
      </c>
      <c r="C121" s="142">
        <v>9</v>
      </c>
      <c r="D121" s="146">
        <v>8410199990</v>
      </c>
      <c r="E121" s="144"/>
      <c r="F121" s="145">
        <f t="shared" si="14"/>
        <v>2305.6</v>
      </c>
      <c r="G121" s="145">
        <f t="shared" si="14"/>
        <v>2305.6</v>
      </c>
    </row>
    <row r="122" spans="1:7" ht="22.5" x14ac:dyDescent="0.2">
      <c r="A122" s="140" t="s">
        <v>193</v>
      </c>
      <c r="B122" s="142">
        <v>4</v>
      </c>
      <c r="C122" s="142">
        <v>9</v>
      </c>
      <c r="D122" s="146">
        <v>8410199990</v>
      </c>
      <c r="E122" s="144">
        <v>200</v>
      </c>
      <c r="F122" s="145">
        <f t="shared" si="14"/>
        <v>2305.6</v>
      </c>
      <c r="G122" s="145">
        <f t="shared" si="14"/>
        <v>2305.6</v>
      </c>
    </row>
    <row r="123" spans="1:7" ht="22.5" x14ac:dyDescent="0.2">
      <c r="A123" s="140" t="s">
        <v>119</v>
      </c>
      <c r="B123" s="142">
        <v>4</v>
      </c>
      <c r="C123" s="142">
        <v>9</v>
      </c>
      <c r="D123" s="146">
        <v>8410199990</v>
      </c>
      <c r="E123" s="144">
        <v>240</v>
      </c>
      <c r="F123" s="145">
        <f>'расходы по структуре 2022 (23)'!G150</f>
        <v>2305.6</v>
      </c>
      <c r="G123" s="145">
        <f>'расходы по структуре 2022 (23)'!H150</f>
        <v>2305.6</v>
      </c>
    </row>
    <row r="124" spans="1:7" x14ac:dyDescent="0.2">
      <c r="A124" s="82" t="s">
        <v>36</v>
      </c>
      <c r="B124" s="93">
        <v>4</v>
      </c>
      <c r="C124" s="93">
        <v>10</v>
      </c>
      <c r="D124" s="70" t="s">
        <v>117</v>
      </c>
      <c r="E124" s="94" t="s">
        <v>117</v>
      </c>
      <c r="F124" s="69">
        <f t="shared" ref="F124:G128" si="15">F125</f>
        <v>414.2</v>
      </c>
      <c r="G124" s="69">
        <f t="shared" si="15"/>
        <v>414.2</v>
      </c>
    </row>
    <row r="125" spans="1:7" ht="33.75" x14ac:dyDescent="0.2">
      <c r="A125" s="148" t="s">
        <v>463</v>
      </c>
      <c r="B125" s="142">
        <v>4</v>
      </c>
      <c r="C125" s="142">
        <v>10</v>
      </c>
      <c r="D125" s="143" t="s">
        <v>260</v>
      </c>
      <c r="E125" s="144" t="s">
        <v>117</v>
      </c>
      <c r="F125" s="145">
        <f t="shared" si="15"/>
        <v>414.2</v>
      </c>
      <c r="G125" s="145">
        <f t="shared" si="15"/>
        <v>414.2</v>
      </c>
    </row>
    <row r="126" spans="1:7" ht="22.5" x14ac:dyDescent="0.2">
      <c r="A126" s="148" t="s">
        <v>379</v>
      </c>
      <c r="B126" s="142">
        <v>4</v>
      </c>
      <c r="C126" s="142">
        <v>10</v>
      </c>
      <c r="D126" s="143" t="s">
        <v>282</v>
      </c>
      <c r="E126" s="144" t="s">
        <v>117</v>
      </c>
      <c r="F126" s="145">
        <f t="shared" si="15"/>
        <v>414.2</v>
      </c>
      <c r="G126" s="145">
        <f t="shared" si="15"/>
        <v>414.2</v>
      </c>
    </row>
    <row r="127" spans="1:7" x14ac:dyDescent="0.2">
      <c r="A127" s="148" t="s">
        <v>113</v>
      </c>
      <c r="B127" s="142">
        <v>4</v>
      </c>
      <c r="C127" s="142">
        <v>10</v>
      </c>
      <c r="D127" s="143" t="s">
        <v>283</v>
      </c>
      <c r="E127" s="144"/>
      <c r="F127" s="145">
        <f t="shared" si="15"/>
        <v>414.2</v>
      </c>
      <c r="G127" s="145">
        <f t="shared" si="15"/>
        <v>414.2</v>
      </c>
    </row>
    <row r="128" spans="1:7" ht="22.5" x14ac:dyDescent="0.2">
      <c r="A128" s="140" t="s">
        <v>193</v>
      </c>
      <c r="B128" s="142">
        <v>4</v>
      </c>
      <c r="C128" s="142">
        <v>10</v>
      </c>
      <c r="D128" s="143" t="s">
        <v>283</v>
      </c>
      <c r="E128" s="144" t="s">
        <v>118</v>
      </c>
      <c r="F128" s="145">
        <f t="shared" si="15"/>
        <v>414.2</v>
      </c>
      <c r="G128" s="145">
        <f t="shared" si="15"/>
        <v>414.2</v>
      </c>
    </row>
    <row r="129" spans="1:7" ht="22.5" x14ac:dyDescent="0.2">
      <c r="A129" s="140" t="s">
        <v>119</v>
      </c>
      <c r="B129" s="142">
        <v>4</v>
      </c>
      <c r="C129" s="142">
        <v>10</v>
      </c>
      <c r="D129" s="143" t="s">
        <v>283</v>
      </c>
      <c r="E129" s="144" t="s">
        <v>120</v>
      </c>
      <c r="F129" s="145">
        <f>'расходы по структуре 2022 (23)'!G157</f>
        <v>414.2</v>
      </c>
      <c r="G129" s="145">
        <f>'расходы по структуре 2022 (23)'!H157</f>
        <v>414.2</v>
      </c>
    </row>
    <row r="130" spans="1:7" x14ac:dyDescent="0.2">
      <c r="A130" s="174" t="s">
        <v>247</v>
      </c>
      <c r="B130" s="93">
        <v>4</v>
      </c>
      <c r="C130" s="93">
        <v>12</v>
      </c>
      <c r="D130" s="70"/>
      <c r="E130" s="94"/>
      <c r="F130" s="69">
        <f t="shared" ref="F130:G134" si="16">F131</f>
        <v>0</v>
      </c>
      <c r="G130" s="69">
        <f t="shared" si="16"/>
        <v>0</v>
      </c>
    </row>
    <row r="131" spans="1:7" ht="33.75" x14ac:dyDescent="0.2">
      <c r="A131" s="148" t="s">
        <v>463</v>
      </c>
      <c r="B131" s="142">
        <v>4</v>
      </c>
      <c r="C131" s="142">
        <v>12</v>
      </c>
      <c r="D131" s="143" t="s">
        <v>260</v>
      </c>
      <c r="E131" s="144"/>
      <c r="F131" s="145">
        <f t="shared" si="16"/>
        <v>0</v>
      </c>
      <c r="G131" s="145">
        <f t="shared" si="16"/>
        <v>0</v>
      </c>
    </row>
    <row r="132" spans="1:7" ht="33.75" x14ac:dyDescent="0.2">
      <c r="A132" s="148" t="s">
        <v>380</v>
      </c>
      <c r="B132" s="142">
        <v>4</v>
      </c>
      <c r="C132" s="142">
        <v>12</v>
      </c>
      <c r="D132" s="143" t="s">
        <v>284</v>
      </c>
      <c r="E132" s="144"/>
      <c r="F132" s="145">
        <f t="shared" si="16"/>
        <v>0</v>
      </c>
      <c r="G132" s="145">
        <f t="shared" si="16"/>
        <v>0</v>
      </c>
    </row>
    <row r="133" spans="1:7" ht="45" x14ac:dyDescent="0.2">
      <c r="A133" s="140" t="s">
        <v>246</v>
      </c>
      <c r="B133" s="142">
        <v>4</v>
      </c>
      <c r="C133" s="142">
        <v>12</v>
      </c>
      <c r="D133" s="159">
        <v>7700189020</v>
      </c>
      <c r="E133" s="144"/>
      <c r="F133" s="149">
        <f t="shared" si="16"/>
        <v>0</v>
      </c>
      <c r="G133" s="149">
        <f t="shared" si="16"/>
        <v>0</v>
      </c>
    </row>
    <row r="134" spans="1:7" x14ac:dyDescent="0.2">
      <c r="A134" s="140" t="s">
        <v>133</v>
      </c>
      <c r="B134" s="142">
        <v>4</v>
      </c>
      <c r="C134" s="142">
        <v>12</v>
      </c>
      <c r="D134" s="159">
        <v>7700189020</v>
      </c>
      <c r="E134" s="144">
        <v>500</v>
      </c>
      <c r="F134" s="145">
        <f t="shared" si="16"/>
        <v>0</v>
      </c>
      <c r="G134" s="145">
        <f t="shared" si="16"/>
        <v>0</v>
      </c>
    </row>
    <row r="135" spans="1:7" x14ac:dyDescent="0.2">
      <c r="A135" s="140" t="s">
        <v>116</v>
      </c>
      <c r="B135" s="142">
        <v>4</v>
      </c>
      <c r="C135" s="142">
        <v>12</v>
      </c>
      <c r="D135" s="159">
        <v>7700189020</v>
      </c>
      <c r="E135" s="144">
        <v>540</v>
      </c>
      <c r="F135" s="145">
        <f>'расходы по структуре 2022 (23)'!G164</f>
        <v>0</v>
      </c>
      <c r="G135" s="145">
        <f>'расходы по структуре 2022 (23)'!H164</f>
        <v>0</v>
      </c>
    </row>
    <row r="136" spans="1:7" x14ac:dyDescent="0.2">
      <c r="A136" s="87" t="s">
        <v>37</v>
      </c>
      <c r="B136" s="89">
        <v>5</v>
      </c>
      <c r="C136" s="89">
        <v>0</v>
      </c>
      <c r="D136" s="90" t="s">
        <v>117</v>
      </c>
      <c r="E136" s="91" t="s">
        <v>117</v>
      </c>
      <c r="F136" s="172">
        <f>F137+F144+F156</f>
        <v>879</v>
      </c>
      <c r="G136" s="172">
        <f>G137+G144+G156</f>
        <v>1523.5</v>
      </c>
    </row>
    <row r="137" spans="1:7" x14ac:dyDescent="0.2">
      <c r="A137" s="82" t="s">
        <v>114</v>
      </c>
      <c r="B137" s="93">
        <v>5</v>
      </c>
      <c r="C137" s="93">
        <v>1</v>
      </c>
      <c r="D137" s="70" t="s">
        <v>117</v>
      </c>
      <c r="E137" s="94" t="s">
        <v>117</v>
      </c>
      <c r="F137" s="69">
        <f t="shared" ref="F137:G142" si="17">F138</f>
        <v>250.6</v>
      </c>
      <c r="G137" s="69">
        <f t="shared" si="17"/>
        <v>261.39999999999998</v>
      </c>
    </row>
    <row r="138" spans="1:7" ht="33.75" x14ac:dyDescent="0.2">
      <c r="A138" s="148" t="s">
        <v>467</v>
      </c>
      <c r="B138" s="142">
        <v>5</v>
      </c>
      <c r="C138" s="142">
        <v>1</v>
      </c>
      <c r="D138" s="143" t="s">
        <v>285</v>
      </c>
      <c r="E138" s="144" t="s">
        <v>117</v>
      </c>
      <c r="F138" s="145">
        <f t="shared" si="17"/>
        <v>250.6</v>
      </c>
      <c r="G138" s="145">
        <f t="shared" si="17"/>
        <v>261.39999999999998</v>
      </c>
    </row>
    <row r="139" spans="1:7" ht="22.5" x14ac:dyDescent="0.2">
      <c r="A139" s="148" t="s">
        <v>286</v>
      </c>
      <c r="B139" s="142">
        <v>5</v>
      </c>
      <c r="C139" s="142">
        <v>1</v>
      </c>
      <c r="D139" s="143" t="s">
        <v>287</v>
      </c>
      <c r="E139" s="144" t="s">
        <v>117</v>
      </c>
      <c r="F139" s="145">
        <f t="shared" si="17"/>
        <v>250.6</v>
      </c>
      <c r="G139" s="145">
        <f t="shared" si="17"/>
        <v>261.39999999999998</v>
      </c>
    </row>
    <row r="140" spans="1:7" ht="22.5" x14ac:dyDescent="0.2">
      <c r="A140" s="148" t="s">
        <v>167</v>
      </c>
      <c r="B140" s="142">
        <v>5</v>
      </c>
      <c r="C140" s="142">
        <v>1</v>
      </c>
      <c r="D140" s="143" t="s">
        <v>288</v>
      </c>
      <c r="E140" s="144"/>
      <c r="F140" s="145">
        <f t="shared" si="17"/>
        <v>250.6</v>
      </c>
      <c r="G140" s="145">
        <f t="shared" si="17"/>
        <v>261.39999999999998</v>
      </c>
    </row>
    <row r="141" spans="1:7" ht="22.5" x14ac:dyDescent="0.2">
      <c r="A141" s="148" t="s">
        <v>162</v>
      </c>
      <c r="B141" s="142">
        <v>5</v>
      </c>
      <c r="C141" s="142">
        <v>1</v>
      </c>
      <c r="D141" s="143" t="s">
        <v>311</v>
      </c>
      <c r="E141" s="144"/>
      <c r="F141" s="145">
        <f t="shared" si="17"/>
        <v>250.6</v>
      </c>
      <c r="G141" s="145">
        <f t="shared" si="17"/>
        <v>261.39999999999998</v>
      </c>
    </row>
    <row r="142" spans="1:7" ht="22.5" x14ac:dyDescent="0.2">
      <c r="A142" s="140" t="s">
        <v>193</v>
      </c>
      <c r="B142" s="142">
        <v>5</v>
      </c>
      <c r="C142" s="142">
        <v>1</v>
      </c>
      <c r="D142" s="143" t="s">
        <v>311</v>
      </c>
      <c r="E142" s="144" t="s">
        <v>118</v>
      </c>
      <c r="F142" s="145">
        <f t="shared" si="17"/>
        <v>250.6</v>
      </c>
      <c r="G142" s="145">
        <f t="shared" si="17"/>
        <v>261.39999999999998</v>
      </c>
    </row>
    <row r="143" spans="1:7" ht="22.5" x14ac:dyDescent="0.2">
      <c r="A143" s="140" t="s">
        <v>119</v>
      </c>
      <c r="B143" s="142">
        <v>5</v>
      </c>
      <c r="C143" s="142">
        <v>1</v>
      </c>
      <c r="D143" s="143" t="s">
        <v>311</v>
      </c>
      <c r="E143" s="144" t="s">
        <v>120</v>
      </c>
      <c r="F143" s="145">
        <f>'расходы по структуре 2022 (23)'!G172</f>
        <v>250.6</v>
      </c>
      <c r="G143" s="145">
        <f>'расходы по структуре 2022 (23)'!H172</f>
        <v>261.39999999999998</v>
      </c>
    </row>
    <row r="144" spans="1:7" x14ac:dyDescent="0.2">
      <c r="A144" s="82" t="s">
        <v>94</v>
      </c>
      <c r="B144" s="93">
        <v>5</v>
      </c>
      <c r="C144" s="93">
        <v>2</v>
      </c>
      <c r="D144" s="70" t="s">
        <v>117</v>
      </c>
      <c r="E144" s="94" t="s">
        <v>117</v>
      </c>
      <c r="F144" s="69">
        <f t="shared" ref="F144:G146" si="18">F145</f>
        <v>0</v>
      </c>
      <c r="G144" s="69">
        <f t="shared" si="18"/>
        <v>0</v>
      </c>
    </row>
    <row r="145" spans="1:7" ht="33.75" x14ac:dyDescent="0.2">
      <c r="A145" s="148" t="s">
        <v>467</v>
      </c>
      <c r="B145" s="142">
        <v>5</v>
      </c>
      <c r="C145" s="142">
        <v>2</v>
      </c>
      <c r="D145" s="143" t="s">
        <v>285</v>
      </c>
      <c r="E145" s="144" t="s">
        <v>117</v>
      </c>
      <c r="F145" s="145">
        <f t="shared" si="18"/>
        <v>0</v>
      </c>
      <c r="G145" s="145">
        <f t="shared" si="18"/>
        <v>0</v>
      </c>
    </row>
    <row r="146" spans="1:7" ht="22.5" x14ac:dyDescent="0.2">
      <c r="A146" s="148" t="s">
        <v>131</v>
      </c>
      <c r="B146" s="142">
        <v>5</v>
      </c>
      <c r="C146" s="142">
        <v>2</v>
      </c>
      <c r="D146" s="143" t="s">
        <v>289</v>
      </c>
      <c r="E146" s="144" t="s">
        <v>117</v>
      </c>
      <c r="F146" s="145">
        <f t="shared" si="18"/>
        <v>0</v>
      </c>
      <c r="G146" s="145">
        <f t="shared" si="18"/>
        <v>0</v>
      </c>
    </row>
    <row r="147" spans="1:7" ht="22.5" x14ac:dyDescent="0.2">
      <c r="A147" s="148" t="s">
        <v>291</v>
      </c>
      <c r="B147" s="142">
        <v>5</v>
      </c>
      <c r="C147" s="142">
        <v>2</v>
      </c>
      <c r="D147" s="143" t="s">
        <v>290</v>
      </c>
      <c r="E147" s="144" t="s">
        <v>117</v>
      </c>
      <c r="F147" s="145">
        <f>F148+F151+F153</f>
        <v>0</v>
      </c>
      <c r="G147" s="145">
        <f>G148+G151+G153</f>
        <v>0</v>
      </c>
    </row>
    <row r="148" spans="1:7" ht="56.25" x14ac:dyDescent="0.2">
      <c r="A148" s="148" t="s">
        <v>292</v>
      </c>
      <c r="B148" s="142">
        <v>5</v>
      </c>
      <c r="C148" s="142">
        <v>2</v>
      </c>
      <c r="D148" s="143" t="s">
        <v>327</v>
      </c>
      <c r="E148" s="144"/>
      <c r="F148" s="149">
        <f>F149</f>
        <v>0</v>
      </c>
      <c r="G148" s="149">
        <f>G149</f>
        <v>0</v>
      </c>
    </row>
    <row r="149" spans="1:7" ht="22.5" x14ac:dyDescent="0.2">
      <c r="A149" s="140" t="s">
        <v>193</v>
      </c>
      <c r="B149" s="142">
        <v>5</v>
      </c>
      <c r="C149" s="142">
        <v>2</v>
      </c>
      <c r="D149" s="143" t="s">
        <v>327</v>
      </c>
      <c r="E149" s="144" t="s">
        <v>118</v>
      </c>
      <c r="F149" s="149">
        <f>F150</f>
        <v>0</v>
      </c>
      <c r="G149" s="149">
        <f>G150</f>
        <v>0</v>
      </c>
    </row>
    <row r="150" spans="1:7" ht="22.5" x14ac:dyDescent="0.2">
      <c r="A150" s="140" t="s">
        <v>119</v>
      </c>
      <c r="B150" s="142">
        <v>5</v>
      </c>
      <c r="C150" s="142">
        <v>2</v>
      </c>
      <c r="D150" s="143" t="s">
        <v>327</v>
      </c>
      <c r="E150" s="144" t="s">
        <v>120</v>
      </c>
      <c r="F150" s="149">
        <f>'расходы по структуре 2022 (23)'!G180</f>
        <v>0</v>
      </c>
      <c r="G150" s="149">
        <f>'расходы по структуре 2022 (23)'!H180</f>
        <v>0</v>
      </c>
    </row>
    <row r="151" spans="1:7" ht="22.5" x14ac:dyDescent="0.2">
      <c r="A151" s="140" t="s">
        <v>193</v>
      </c>
      <c r="B151" s="142">
        <v>5</v>
      </c>
      <c r="C151" s="142">
        <v>2</v>
      </c>
      <c r="D151" s="143" t="s">
        <v>360</v>
      </c>
      <c r="E151" s="144">
        <v>200</v>
      </c>
      <c r="F151" s="149">
        <f>F152</f>
        <v>0</v>
      </c>
      <c r="G151" s="149">
        <f>G152</f>
        <v>0</v>
      </c>
    </row>
    <row r="152" spans="1:7" ht="22.5" x14ac:dyDescent="0.2">
      <c r="A152" s="140" t="s">
        <v>119</v>
      </c>
      <c r="B152" s="142">
        <v>5</v>
      </c>
      <c r="C152" s="142">
        <v>2</v>
      </c>
      <c r="D152" s="143" t="s">
        <v>360</v>
      </c>
      <c r="E152" s="144">
        <v>240</v>
      </c>
      <c r="F152" s="149">
        <f>'расходы по структуре 2022 (23)'!G183</f>
        <v>0</v>
      </c>
      <c r="G152" s="149">
        <f>'расходы по структуре 2022 (23)'!H183</f>
        <v>0</v>
      </c>
    </row>
    <row r="153" spans="1:7" ht="56.25" x14ac:dyDescent="0.2">
      <c r="A153" s="140" t="s">
        <v>293</v>
      </c>
      <c r="B153" s="142">
        <v>5</v>
      </c>
      <c r="C153" s="142">
        <v>2</v>
      </c>
      <c r="D153" s="143" t="s">
        <v>328</v>
      </c>
      <c r="E153" s="144"/>
      <c r="F153" s="149">
        <f>F154</f>
        <v>0</v>
      </c>
      <c r="G153" s="149">
        <f>G154</f>
        <v>0</v>
      </c>
    </row>
    <row r="154" spans="1:7" ht="22.5" x14ac:dyDescent="0.2">
      <c r="A154" s="140" t="s">
        <v>193</v>
      </c>
      <c r="B154" s="142">
        <v>5</v>
      </c>
      <c r="C154" s="142">
        <v>2</v>
      </c>
      <c r="D154" s="143" t="s">
        <v>328</v>
      </c>
      <c r="E154" s="144">
        <v>200</v>
      </c>
      <c r="F154" s="149">
        <f>F155</f>
        <v>0</v>
      </c>
      <c r="G154" s="149">
        <f>G155</f>
        <v>0</v>
      </c>
    </row>
    <row r="155" spans="1:7" ht="22.5" x14ac:dyDescent="0.2">
      <c r="A155" s="140" t="s">
        <v>119</v>
      </c>
      <c r="B155" s="142">
        <v>5</v>
      </c>
      <c r="C155" s="142">
        <v>2</v>
      </c>
      <c r="D155" s="143" t="s">
        <v>328</v>
      </c>
      <c r="E155" s="144">
        <v>240</v>
      </c>
      <c r="F155" s="149">
        <f>'расходы по структуре 2022 (23)'!G187</f>
        <v>0</v>
      </c>
      <c r="G155" s="149">
        <f>'расходы по структуре 2022 (23)'!H187</f>
        <v>0</v>
      </c>
    </row>
    <row r="156" spans="1:7" x14ac:dyDescent="0.2">
      <c r="A156" s="82" t="s">
        <v>38</v>
      </c>
      <c r="B156" s="93">
        <v>5</v>
      </c>
      <c r="C156" s="93">
        <v>3</v>
      </c>
      <c r="D156" s="70" t="s">
        <v>117</v>
      </c>
      <c r="E156" s="94" t="s">
        <v>117</v>
      </c>
      <c r="F156" s="69">
        <f>F157+F169</f>
        <v>628.4</v>
      </c>
      <c r="G156" s="69">
        <f>G157+G169</f>
        <v>1262.0999999999999</v>
      </c>
    </row>
    <row r="157" spans="1:7" ht="22.5" x14ac:dyDescent="0.2">
      <c r="A157" s="148" t="s">
        <v>468</v>
      </c>
      <c r="B157" s="142">
        <v>5</v>
      </c>
      <c r="C157" s="142">
        <v>3</v>
      </c>
      <c r="D157" s="143" t="s">
        <v>294</v>
      </c>
      <c r="E157" s="144" t="s">
        <v>117</v>
      </c>
      <c r="F157" s="145">
        <f>F161+F158+F165</f>
        <v>441.4</v>
      </c>
      <c r="G157" s="145">
        <f>G161+G158+G165</f>
        <v>453.9</v>
      </c>
    </row>
    <row r="158" spans="1:7" ht="22.5" x14ac:dyDescent="0.2">
      <c r="A158" s="148" t="s">
        <v>497</v>
      </c>
      <c r="B158" s="142">
        <v>5</v>
      </c>
      <c r="C158" s="142">
        <v>3</v>
      </c>
      <c r="D158" s="143" t="s">
        <v>496</v>
      </c>
      <c r="E158" s="144"/>
      <c r="F158" s="145">
        <f>F159</f>
        <v>27.4</v>
      </c>
      <c r="G158" s="145">
        <f>G159</f>
        <v>27.4</v>
      </c>
    </row>
    <row r="159" spans="1:7" ht="22.5" x14ac:dyDescent="0.2">
      <c r="A159" s="140" t="s">
        <v>193</v>
      </c>
      <c r="B159" s="142">
        <v>5</v>
      </c>
      <c r="C159" s="142">
        <v>3</v>
      </c>
      <c r="D159" s="143" t="s">
        <v>495</v>
      </c>
      <c r="E159" s="144">
        <v>200</v>
      </c>
      <c r="F159" s="145">
        <f>F160</f>
        <v>27.4</v>
      </c>
      <c r="G159" s="145">
        <f>G160</f>
        <v>27.4</v>
      </c>
    </row>
    <row r="160" spans="1:7" ht="22.5" x14ac:dyDescent="0.2">
      <c r="A160" s="140" t="s">
        <v>119</v>
      </c>
      <c r="B160" s="142">
        <v>5</v>
      </c>
      <c r="C160" s="142">
        <v>3</v>
      </c>
      <c r="D160" s="143" t="s">
        <v>495</v>
      </c>
      <c r="E160" s="144">
        <v>240</v>
      </c>
      <c r="F160" s="145">
        <f>'расходы по структуре 2022 (23)'!G193</f>
        <v>27.4</v>
      </c>
      <c r="G160" s="145">
        <f>'расходы по структуре 2022 (23)'!H193</f>
        <v>27.4</v>
      </c>
    </row>
    <row r="161" spans="1:7" ht="33.75" x14ac:dyDescent="0.2">
      <c r="A161" s="140" t="s">
        <v>197</v>
      </c>
      <c r="B161" s="142">
        <v>5</v>
      </c>
      <c r="C161" s="142">
        <v>3</v>
      </c>
      <c r="D161" s="143" t="s">
        <v>295</v>
      </c>
      <c r="E161" s="144"/>
      <c r="F161" s="145">
        <f t="shared" ref="F161:G163" si="19">F162</f>
        <v>414</v>
      </c>
      <c r="G161" s="145">
        <f t="shared" si="19"/>
        <v>426.5</v>
      </c>
    </row>
    <row r="162" spans="1:7" ht="22.5" x14ac:dyDescent="0.2">
      <c r="A162" s="140" t="s">
        <v>162</v>
      </c>
      <c r="B162" s="142">
        <v>5</v>
      </c>
      <c r="C162" s="142">
        <v>3</v>
      </c>
      <c r="D162" s="143" t="s">
        <v>512</v>
      </c>
      <c r="E162" s="144"/>
      <c r="F162" s="145">
        <f t="shared" si="19"/>
        <v>414</v>
      </c>
      <c r="G162" s="145">
        <f t="shared" si="19"/>
        <v>426.5</v>
      </c>
    </row>
    <row r="163" spans="1:7" ht="22.5" x14ac:dyDescent="0.2">
      <c r="A163" s="140" t="s">
        <v>193</v>
      </c>
      <c r="B163" s="142">
        <v>5</v>
      </c>
      <c r="C163" s="142">
        <v>3</v>
      </c>
      <c r="D163" s="143" t="s">
        <v>512</v>
      </c>
      <c r="E163" s="144" t="s">
        <v>118</v>
      </c>
      <c r="F163" s="145">
        <f t="shared" si="19"/>
        <v>414</v>
      </c>
      <c r="G163" s="145">
        <f t="shared" si="19"/>
        <v>426.5</v>
      </c>
    </row>
    <row r="164" spans="1:7" ht="22.5" x14ac:dyDescent="0.2">
      <c r="A164" s="140" t="s">
        <v>119</v>
      </c>
      <c r="B164" s="142">
        <v>5</v>
      </c>
      <c r="C164" s="142">
        <v>3</v>
      </c>
      <c r="D164" s="143" t="s">
        <v>512</v>
      </c>
      <c r="E164" s="144" t="s">
        <v>120</v>
      </c>
      <c r="F164" s="145">
        <f>'расходы по структуре 2022 (23)'!G198</f>
        <v>414</v>
      </c>
      <c r="G164" s="145">
        <f>'расходы по структуре 2022 (23)'!H198</f>
        <v>426.5</v>
      </c>
    </row>
    <row r="165" spans="1:7" ht="32.25" customHeight="1" x14ac:dyDescent="0.2">
      <c r="A165" s="140" t="s">
        <v>513</v>
      </c>
      <c r="B165" s="142">
        <v>5</v>
      </c>
      <c r="C165" s="142">
        <v>3</v>
      </c>
      <c r="D165" s="143" t="s">
        <v>510</v>
      </c>
      <c r="E165" s="144"/>
      <c r="F165" s="145">
        <f t="shared" ref="F165:G167" si="20">F166</f>
        <v>0</v>
      </c>
      <c r="G165" s="145">
        <f t="shared" si="20"/>
        <v>0</v>
      </c>
    </row>
    <row r="166" spans="1:7" ht="23.25" customHeight="1" x14ac:dyDescent="0.2">
      <c r="A166" s="140" t="s">
        <v>162</v>
      </c>
      <c r="B166" s="142">
        <v>5</v>
      </c>
      <c r="C166" s="142">
        <v>3</v>
      </c>
      <c r="D166" s="143" t="s">
        <v>515</v>
      </c>
      <c r="E166" s="144"/>
      <c r="F166" s="145">
        <f t="shared" si="20"/>
        <v>0</v>
      </c>
      <c r="G166" s="145">
        <f t="shared" si="20"/>
        <v>0</v>
      </c>
    </row>
    <row r="167" spans="1:7" ht="22.5" x14ac:dyDescent="0.2">
      <c r="A167" s="140" t="s">
        <v>193</v>
      </c>
      <c r="B167" s="142">
        <v>5</v>
      </c>
      <c r="C167" s="142">
        <v>3</v>
      </c>
      <c r="D167" s="143" t="s">
        <v>515</v>
      </c>
      <c r="E167" s="144" t="s">
        <v>118</v>
      </c>
      <c r="F167" s="145">
        <f t="shared" si="20"/>
        <v>0</v>
      </c>
      <c r="G167" s="145">
        <f t="shared" si="20"/>
        <v>0</v>
      </c>
    </row>
    <row r="168" spans="1:7" ht="22.5" x14ac:dyDescent="0.2">
      <c r="A168" s="140" t="s">
        <v>119</v>
      </c>
      <c r="B168" s="142">
        <v>5</v>
      </c>
      <c r="C168" s="142">
        <v>3</v>
      </c>
      <c r="D168" s="143" t="s">
        <v>515</v>
      </c>
      <c r="E168" s="144" t="s">
        <v>120</v>
      </c>
      <c r="F168" s="145">
        <f>'расходы по структуре 2022 (23)'!G203</f>
        <v>0</v>
      </c>
      <c r="G168" s="145">
        <f>'расходы по структуре 2022 (23)'!H203</f>
        <v>0</v>
      </c>
    </row>
    <row r="169" spans="1:7" ht="22.5" x14ac:dyDescent="0.2">
      <c r="A169" s="140" t="s">
        <v>501</v>
      </c>
      <c r="B169" s="142">
        <v>5</v>
      </c>
      <c r="C169" s="142">
        <v>3</v>
      </c>
      <c r="D169" s="143" t="s">
        <v>502</v>
      </c>
      <c r="E169" s="144"/>
      <c r="F169" s="190">
        <f>F170</f>
        <v>187</v>
      </c>
      <c r="G169" s="190">
        <f>G170</f>
        <v>808.2</v>
      </c>
    </row>
    <row r="170" spans="1:7" x14ac:dyDescent="0.2">
      <c r="A170" s="140" t="s">
        <v>509</v>
      </c>
      <c r="B170" s="142">
        <v>5</v>
      </c>
      <c r="C170" s="142">
        <v>3</v>
      </c>
      <c r="D170" s="143" t="s">
        <v>508</v>
      </c>
      <c r="E170" s="144"/>
      <c r="F170" s="190">
        <f>F171</f>
        <v>187</v>
      </c>
      <c r="G170" s="190">
        <f>G171</f>
        <v>808.2</v>
      </c>
    </row>
    <row r="171" spans="1:7" ht="33.75" x14ac:dyDescent="0.2">
      <c r="A171" s="140" t="s">
        <v>503</v>
      </c>
      <c r="B171" s="142">
        <v>5</v>
      </c>
      <c r="C171" s="142">
        <v>3</v>
      </c>
      <c r="D171" s="143" t="s">
        <v>504</v>
      </c>
      <c r="E171" s="144"/>
      <c r="F171" s="190">
        <f>F172+F175</f>
        <v>187</v>
      </c>
      <c r="G171" s="190">
        <f>G172+G175</f>
        <v>808.2</v>
      </c>
    </row>
    <row r="172" spans="1:7" ht="22.5" x14ac:dyDescent="0.2">
      <c r="A172" s="140" t="s">
        <v>498</v>
      </c>
      <c r="B172" s="142">
        <v>5</v>
      </c>
      <c r="C172" s="142">
        <v>3</v>
      </c>
      <c r="D172" s="143" t="s">
        <v>505</v>
      </c>
      <c r="E172" s="144"/>
      <c r="F172" s="190">
        <f>F173</f>
        <v>50</v>
      </c>
      <c r="G172" s="190">
        <f>G173</f>
        <v>216.1</v>
      </c>
    </row>
    <row r="173" spans="1:7" ht="45" x14ac:dyDescent="0.2">
      <c r="A173" s="140" t="s">
        <v>121</v>
      </c>
      <c r="B173" s="142">
        <v>5</v>
      </c>
      <c r="C173" s="142">
        <v>3</v>
      </c>
      <c r="D173" s="143" t="s">
        <v>505</v>
      </c>
      <c r="E173" s="144">
        <v>100</v>
      </c>
      <c r="F173" s="190">
        <f>F174</f>
        <v>50</v>
      </c>
      <c r="G173" s="190">
        <f>G174</f>
        <v>216.1</v>
      </c>
    </row>
    <row r="174" spans="1:7" x14ac:dyDescent="0.2">
      <c r="A174" s="140" t="s">
        <v>123</v>
      </c>
      <c r="B174" s="142">
        <v>5</v>
      </c>
      <c r="C174" s="142">
        <v>3</v>
      </c>
      <c r="D174" s="143" t="s">
        <v>505</v>
      </c>
      <c r="E174" s="144">
        <v>110</v>
      </c>
      <c r="F174" s="190">
        <f>'расходы по структуре 2022 (23)'!G210</f>
        <v>50</v>
      </c>
      <c r="G174" s="190">
        <f>'расходы по структуре 2022 (23)'!H210</f>
        <v>216.1</v>
      </c>
    </row>
    <row r="175" spans="1:7" ht="22.5" x14ac:dyDescent="0.2">
      <c r="A175" s="140" t="s">
        <v>506</v>
      </c>
      <c r="B175" s="142">
        <v>5</v>
      </c>
      <c r="C175" s="142">
        <v>3</v>
      </c>
      <c r="D175" s="143" t="s">
        <v>507</v>
      </c>
      <c r="E175" s="144"/>
      <c r="F175" s="190">
        <f>F176</f>
        <v>137</v>
      </c>
      <c r="G175" s="190">
        <f>G176</f>
        <v>592.1</v>
      </c>
    </row>
    <row r="176" spans="1:7" ht="45" x14ac:dyDescent="0.2">
      <c r="A176" s="140" t="s">
        <v>121</v>
      </c>
      <c r="B176" s="142">
        <v>5</v>
      </c>
      <c r="C176" s="142">
        <v>3</v>
      </c>
      <c r="D176" s="143" t="s">
        <v>507</v>
      </c>
      <c r="E176" s="144">
        <v>100</v>
      </c>
      <c r="F176" s="190">
        <f>F177</f>
        <v>137</v>
      </c>
      <c r="G176" s="190">
        <f>G177</f>
        <v>592.1</v>
      </c>
    </row>
    <row r="177" spans="1:7" x14ac:dyDescent="0.2">
      <c r="A177" s="140" t="s">
        <v>123</v>
      </c>
      <c r="B177" s="142">
        <v>5</v>
      </c>
      <c r="C177" s="142">
        <v>3</v>
      </c>
      <c r="D177" s="143" t="s">
        <v>507</v>
      </c>
      <c r="E177" s="144">
        <v>110</v>
      </c>
      <c r="F177" s="190">
        <f>'расходы по структуре 2022 (23)'!G214</f>
        <v>137</v>
      </c>
      <c r="G177" s="190">
        <f>'расходы по структуре 2022 (23)'!H215</f>
        <v>592.1</v>
      </c>
    </row>
    <row r="178" spans="1:7" x14ac:dyDescent="0.2">
      <c r="A178" s="198" t="s">
        <v>361</v>
      </c>
      <c r="B178" s="89">
        <v>6</v>
      </c>
      <c r="C178" s="89"/>
      <c r="D178" s="90"/>
      <c r="E178" s="91"/>
      <c r="F178" s="92">
        <f t="shared" ref="F178:G183" si="21">F179</f>
        <v>1.504</v>
      </c>
      <c r="G178" s="92">
        <f t="shared" si="21"/>
        <v>1.504</v>
      </c>
    </row>
    <row r="179" spans="1:7" x14ac:dyDescent="0.2">
      <c r="A179" s="174" t="s">
        <v>362</v>
      </c>
      <c r="B179" s="93">
        <v>6</v>
      </c>
      <c r="C179" s="93">
        <v>5</v>
      </c>
      <c r="D179" s="70"/>
      <c r="E179" s="94"/>
      <c r="F179" s="69">
        <f t="shared" ref="F179:G182" si="22">F180</f>
        <v>1.504</v>
      </c>
      <c r="G179" s="69">
        <f t="shared" si="22"/>
        <v>1.504</v>
      </c>
    </row>
    <row r="180" spans="1:7" ht="22.5" x14ac:dyDescent="0.2">
      <c r="A180" s="147" t="s">
        <v>469</v>
      </c>
      <c r="B180" s="142">
        <v>6</v>
      </c>
      <c r="C180" s="142">
        <v>5</v>
      </c>
      <c r="D180" s="143" t="s">
        <v>354</v>
      </c>
      <c r="E180" s="144"/>
      <c r="F180" s="145">
        <f t="shared" si="22"/>
        <v>1.504</v>
      </c>
      <c r="G180" s="145">
        <f t="shared" si="22"/>
        <v>1.504</v>
      </c>
    </row>
    <row r="181" spans="1:7" ht="22.5" x14ac:dyDescent="0.2">
      <c r="A181" s="147" t="s">
        <v>400</v>
      </c>
      <c r="B181" s="142">
        <v>6</v>
      </c>
      <c r="C181" s="142">
        <v>5</v>
      </c>
      <c r="D181" s="143" t="s">
        <v>401</v>
      </c>
      <c r="E181" s="144"/>
      <c r="F181" s="145">
        <f t="shared" si="22"/>
        <v>1.504</v>
      </c>
      <c r="G181" s="145">
        <f t="shared" si="22"/>
        <v>1.504</v>
      </c>
    </row>
    <row r="182" spans="1:7" ht="45" x14ac:dyDescent="0.2">
      <c r="A182" s="147" t="s">
        <v>399</v>
      </c>
      <c r="B182" s="142">
        <v>6</v>
      </c>
      <c r="C182" s="142">
        <v>5</v>
      </c>
      <c r="D182" s="143" t="s">
        <v>356</v>
      </c>
      <c r="E182" s="144"/>
      <c r="F182" s="145">
        <f t="shared" si="22"/>
        <v>1.504</v>
      </c>
      <c r="G182" s="145">
        <f t="shared" si="22"/>
        <v>1.504</v>
      </c>
    </row>
    <row r="183" spans="1:7" ht="22.5" x14ac:dyDescent="0.2">
      <c r="A183" s="140" t="s">
        <v>193</v>
      </c>
      <c r="B183" s="142">
        <v>6</v>
      </c>
      <c r="C183" s="142">
        <v>5</v>
      </c>
      <c r="D183" s="143" t="s">
        <v>356</v>
      </c>
      <c r="E183" s="144">
        <v>200</v>
      </c>
      <c r="F183" s="145">
        <f t="shared" si="21"/>
        <v>1.504</v>
      </c>
      <c r="G183" s="145">
        <f t="shared" si="21"/>
        <v>1.504</v>
      </c>
    </row>
    <row r="184" spans="1:7" ht="22.5" x14ac:dyDescent="0.2">
      <c r="A184" s="140" t="s">
        <v>119</v>
      </c>
      <c r="B184" s="142">
        <v>6</v>
      </c>
      <c r="C184" s="142">
        <v>5</v>
      </c>
      <c r="D184" s="143" t="s">
        <v>356</v>
      </c>
      <c r="E184" s="144">
        <v>240</v>
      </c>
      <c r="F184" s="145">
        <f>'расходы по структуре 2022 (23)'!G224</f>
        <v>1.504</v>
      </c>
      <c r="G184" s="145">
        <f>'расходы по структуре 2022 (23)'!H224</f>
        <v>1.504</v>
      </c>
    </row>
    <row r="185" spans="1:7" x14ac:dyDescent="0.2">
      <c r="A185" s="87" t="s">
        <v>106</v>
      </c>
      <c r="B185" s="89">
        <v>8</v>
      </c>
      <c r="C185" s="89">
        <v>0</v>
      </c>
      <c r="D185" s="90" t="s">
        <v>117</v>
      </c>
      <c r="E185" s="91"/>
      <c r="F185" s="92">
        <f>F186</f>
        <v>1318.6</v>
      </c>
      <c r="G185" s="92">
        <f>G186</f>
        <v>1270.8</v>
      </c>
    </row>
    <row r="186" spans="1:7" x14ac:dyDescent="0.2">
      <c r="A186" s="82" t="s">
        <v>39</v>
      </c>
      <c r="B186" s="93">
        <v>8</v>
      </c>
      <c r="C186" s="93">
        <v>1</v>
      </c>
      <c r="D186" s="70" t="s">
        <v>117</v>
      </c>
      <c r="E186" s="94"/>
      <c r="F186" s="69">
        <f>F187</f>
        <v>1318.6</v>
      </c>
      <c r="G186" s="69">
        <f>G187</f>
        <v>1270.8</v>
      </c>
    </row>
    <row r="187" spans="1:7" ht="33.75" x14ac:dyDescent="0.2">
      <c r="A187" s="148" t="s">
        <v>470</v>
      </c>
      <c r="B187" s="142">
        <v>8</v>
      </c>
      <c r="C187" s="142">
        <v>1</v>
      </c>
      <c r="D187" s="143" t="s">
        <v>296</v>
      </c>
      <c r="E187" s="144"/>
      <c r="F187" s="145">
        <f>F188+F201</f>
        <v>1318.6</v>
      </c>
      <c r="G187" s="145">
        <f>G188+G201</f>
        <v>1270.8</v>
      </c>
    </row>
    <row r="188" spans="1:7" ht="22.5" x14ac:dyDescent="0.2">
      <c r="A188" s="148" t="s">
        <v>298</v>
      </c>
      <c r="B188" s="142">
        <v>8</v>
      </c>
      <c r="C188" s="142">
        <v>1</v>
      </c>
      <c r="D188" s="143" t="s">
        <v>297</v>
      </c>
      <c r="E188" s="144" t="s">
        <v>117</v>
      </c>
      <c r="F188" s="145">
        <f>F189</f>
        <v>1268.5999999999999</v>
      </c>
      <c r="G188" s="145">
        <f>G189</f>
        <v>1220.8</v>
      </c>
    </row>
    <row r="189" spans="1:7" x14ac:dyDescent="0.2">
      <c r="A189" s="148" t="s">
        <v>165</v>
      </c>
      <c r="B189" s="142">
        <v>8</v>
      </c>
      <c r="C189" s="142">
        <v>1</v>
      </c>
      <c r="D189" s="143" t="s">
        <v>299</v>
      </c>
      <c r="E189" s="144"/>
      <c r="F189" s="145">
        <f>F190+F195+F198</f>
        <v>1268.5999999999999</v>
      </c>
      <c r="G189" s="145">
        <f>G190+G195+G198</f>
        <v>1220.8</v>
      </c>
    </row>
    <row r="190" spans="1:7" ht="22.5" x14ac:dyDescent="0.2">
      <c r="A190" s="148" t="s">
        <v>301</v>
      </c>
      <c r="B190" s="142">
        <v>8</v>
      </c>
      <c r="C190" s="142">
        <v>1</v>
      </c>
      <c r="D190" s="143" t="s">
        <v>300</v>
      </c>
      <c r="E190" s="144" t="s">
        <v>117</v>
      </c>
      <c r="F190" s="145">
        <f>F191+F193</f>
        <v>1268.5999999999999</v>
      </c>
      <c r="G190" s="145">
        <f>G191+G193</f>
        <v>1220.8</v>
      </c>
    </row>
    <row r="191" spans="1:7" ht="45" x14ac:dyDescent="0.2">
      <c r="A191" s="140" t="s">
        <v>121</v>
      </c>
      <c r="B191" s="142">
        <v>8</v>
      </c>
      <c r="C191" s="142">
        <v>1</v>
      </c>
      <c r="D191" s="143" t="s">
        <v>300</v>
      </c>
      <c r="E191" s="144" t="s">
        <v>122</v>
      </c>
      <c r="F191" s="149">
        <f>F192</f>
        <v>961</v>
      </c>
      <c r="G191" s="149">
        <f>G192</f>
        <v>911</v>
      </c>
    </row>
    <row r="192" spans="1:7" x14ac:dyDescent="0.2">
      <c r="A192" s="140" t="s">
        <v>123</v>
      </c>
      <c r="B192" s="142">
        <v>8</v>
      </c>
      <c r="C192" s="142">
        <v>1</v>
      </c>
      <c r="D192" s="143" t="s">
        <v>300</v>
      </c>
      <c r="E192" s="144" t="s">
        <v>124</v>
      </c>
      <c r="F192" s="149">
        <f>'расходы по структуре 2022 (23)'!G233</f>
        <v>961</v>
      </c>
      <c r="G192" s="149">
        <f>'расходы по структуре 2022 (23)'!H233</f>
        <v>911</v>
      </c>
    </row>
    <row r="193" spans="1:7" ht="22.5" x14ac:dyDescent="0.2">
      <c r="A193" s="140" t="s">
        <v>193</v>
      </c>
      <c r="B193" s="142">
        <v>8</v>
      </c>
      <c r="C193" s="142">
        <v>1</v>
      </c>
      <c r="D193" s="143" t="s">
        <v>300</v>
      </c>
      <c r="E193" s="144" t="s">
        <v>118</v>
      </c>
      <c r="F193" s="145">
        <f>F194</f>
        <v>307.60000000000002</v>
      </c>
      <c r="G193" s="145">
        <f>G194</f>
        <v>309.8</v>
      </c>
    </row>
    <row r="194" spans="1:7" ht="22.5" x14ac:dyDescent="0.2">
      <c r="A194" s="140" t="s">
        <v>119</v>
      </c>
      <c r="B194" s="142">
        <v>8</v>
      </c>
      <c r="C194" s="142">
        <v>1</v>
      </c>
      <c r="D194" s="143" t="s">
        <v>300</v>
      </c>
      <c r="E194" s="144" t="s">
        <v>120</v>
      </c>
      <c r="F194" s="145">
        <f>'расходы по структуре 2022 (23)'!G238</f>
        <v>307.60000000000002</v>
      </c>
      <c r="G194" s="145">
        <f>'расходы по структуре 2022 (23)'!H238</f>
        <v>309.8</v>
      </c>
    </row>
    <row r="195" spans="1:7" ht="22.5" x14ac:dyDescent="0.2">
      <c r="A195" s="140" t="s">
        <v>363</v>
      </c>
      <c r="B195" s="142">
        <v>8</v>
      </c>
      <c r="C195" s="142">
        <v>1</v>
      </c>
      <c r="D195" s="183" t="s">
        <v>364</v>
      </c>
      <c r="E195" s="144"/>
      <c r="F195" s="149">
        <f>F196</f>
        <v>0</v>
      </c>
      <c r="G195" s="149">
        <f>G196</f>
        <v>0</v>
      </c>
    </row>
    <row r="196" spans="1:7" ht="22.5" x14ac:dyDescent="0.2">
      <c r="A196" s="140" t="s">
        <v>193</v>
      </c>
      <c r="B196" s="142">
        <v>8</v>
      </c>
      <c r="C196" s="142">
        <v>1</v>
      </c>
      <c r="D196" s="183" t="s">
        <v>364</v>
      </c>
      <c r="E196" s="144">
        <v>200</v>
      </c>
      <c r="F196" s="149">
        <f>F197</f>
        <v>0</v>
      </c>
      <c r="G196" s="149">
        <f>G197</f>
        <v>0</v>
      </c>
    </row>
    <row r="197" spans="1:7" ht="22.5" x14ac:dyDescent="0.2">
      <c r="A197" s="140" t="s">
        <v>119</v>
      </c>
      <c r="B197" s="142">
        <v>8</v>
      </c>
      <c r="C197" s="142">
        <v>1</v>
      </c>
      <c r="D197" s="183" t="s">
        <v>364</v>
      </c>
      <c r="E197" s="144">
        <v>240</v>
      </c>
      <c r="F197" s="149">
        <f>'расходы по структуре 2022 (23)'!G242</f>
        <v>0</v>
      </c>
      <c r="G197" s="149">
        <f>'расходы по структуре 2022 (23)'!H242</f>
        <v>0</v>
      </c>
    </row>
    <row r="198" spans="1:7" ht="33.75" x14ac:dyDescent="0.2">
      <c r="A198" s="140" t="s">
        <v>365</v>
      </c>
      <c r="B198" s="142">
        <v>8</v>
      </c>
      <c r="C198" s="142">
        <v>1</v>
      </c>
      <c r="D198" s="183" t="s">
        <v>366</v>
      </c>
      <c r="E198" s="144"/>
      <c r="F198" s="145">
        <f>F199</f>
        <v>0</v>
      </c>
      <c r="G198" s="145">
        <f>G199</f>
        <v>0</v>
      </c>
    </row>
    <row r="199" spans="1:7" ht="22.5" x14ac:dyDescent="0.2">
      <c r="A199" s="140" t="s">
        <v>193</v>
      </c>
      <c r="B199" s="142">
        <v>8</v>
      </c>
      <c r="C199" s="142">
        <v>1</v>
      </c>
      <c r="D199" s="183" t="s">
        <v>366</v>
      </c>
      <c r="E199" s="144">
        <v>200</v>
      </c>
      <c r="F199" s="149">
        <f>F200</f>
        <v>0</v>
      </c>
      <c r="G199" s="149">
        <f>G200</f>
        <v>0</v>
      </c>
    </row>
    <row r="200" spans="1:7" ht="22.5" x14ac:dyDescent="0.2">
      <c r="A200" s="140" t="s">
        <v>119</v>
      </c>
      <c r="B200" s="142">
        <v>8</v>
      </c>
      <c r="C200" s="142">
        <v>1</v>
      </c>
      <c r="D200" s="183" t="s">
        <v>366</v>
      </c>
      <c r="E200" s="144">
        <v>240</v>
      </c>
      <c r="F200" s="149">
        <f>'расходы по структуре 2022 (23)'!G246</f>
        <v>0</v>
      </c>
      <c r="G200" s="149">
        <f>'расходы по структуре 2022 (23)'!H246</f>
        <v>0</v>
      </c>
    </row>
    <row r="201" spans="1:7" x14ac:dyDescent="0.2">
      <c r="A201" s="148" t="s">
        <v>166</v>
      </c>
      <c r="B201" s="142">
        <v>8</v>
      </c>
      <c r="C201" s="142">
        <v>1</v>
      </c>
      <c r="D201" s="143" t="s">
        <v>303</v>
      </c>
      <c r="E201" s="144" t="s">
        <v>117</v>
      </c>
      <c r="F201" s="149">
        <f t="shared" ref="F201:G204" si="23">F202</f>
        <v>50</v>
      </c>
      <c r="G201" s="149">
        <f t="shared" si="23"/>
        <v>50</v>
      </c>
    </row>
    <row r="202" spans="1:7" ht="22.5" x14ac:dyDescent="0.2">
      <c r="A202" s="148" t="s">
        <v>304</v>
      </c>
      <c r="B202" s="142">
        <v>8</v>
      </c>
      <c r="C202" s="142">
        <v>1</v>
      </c>
      <c r="D202" s="143" t="s">
        <v>305</v>
      </c>
      <c r="E202" s="144" t="s">
        <v>117</v>
      </c>
      <c r="F202" s="149">
        <f t="shared" si="23"/>
        <v>50</v>
      </c>
      <c r="G202" s="149">
        <f t="shared" si="23"/>
        <v>50</v>
      </c>
    </row>
    <row r="203" spans="1:7" ht="22.5" x14ac:dyDescent="0.2">
      <c r="A203" s="140" t="s">
        <v>301</v>
      </c>
      <c r="B203" s="142">
        <v>8</v>
      </c>
      <c r="C203" s="142">
        <v>1</v>
      </c>
      <c r="D203" s="159" t="s">
        <v>302</v>
      </c>
      <c r="E203" s="144"/>
      <c r="F203" s="149">
        <f t="shared" si="23"/>
        <v>50</v>
      </c>
      <c r="G203" s="149">
        <f t="shared" si="23"/>
        <v>50</v>
      </c>
    </row>
    <row r="204" spans="1:7" ht="22.5" x14ac:dyDescent="0.2">
      <c r="A204" s="140" t="s">
        <v>193</v>
      </c>
      <c r="B204" s="142">
        <v>8</v>
      </c>
      <c r="C204" s="142">
        <v>1</v>
      </c>
      <c r="D204" s="159" t="s">
        <v>302</v>
      </c>
      <c r="E204" s="144">
        <v>200</v>
      </c>
      <c r="F204" s="149">
        <f t="shared" si="23"/>
        <v>50</v>
      </c>
      <c r="G204" s="149">
        <f t="shared" si="23"/>
        <v>50</v>
      </c>
    </row>
    <row r="205" spans="1:7" ht="22.5" x14ac:dyDescent="0.2">
      <c r="A205" s="140" t="s">
        <v>119</v>
      </c>
      <c r="B205" s="142">
        <v>8</v>
      </c>
      <c r="C205" s="142">
        <v>1</v>
      </c>
      <c r="D205" s="159" t="s">
        <v>302</v>
      </c>
      <c r="E205" s="144">
        <v>240</v>
      </c>
      <c r="F205" s="149">
        <f>'расходы по структуре 2022 (23)'!G252</f>
        <v>50</v>
      </c>
      <c r="G205" s="149">
        <f>'расходы по структуре 2022 (23)'!H252</f>
        <v>50</v>
      </c>
    </row>
    <row r="206" spans="1:7" x14ac:dyDescent="0.2">
      <c r="A206" s="87" t="s">
        <v>107</v>
      </c>
      <c r="B206" s="89">
        <v>11</v>
      </c>
      <c r="C206" s="89">
        <v>0</v>
      </c>
      <c r="D206" s="90" t="s">
        <v>117</v>
      </c>
      <c r="E206" s="91" t="s">
        <v>117</v>
      </c>
      <c r="F206" s="92">
        <f t="shared" ref="F206:G210" si="24">F207</f>
        <v>6660.8</v>
      </c>
      <c r="G206" s="92">
        <f t="shared" si="24"/>
        <v>6685.3</v>
      </c>
    </row>
    <row r="207" spans="1:7" x14ac:dyDescent="0.2">
      <c r="A207" s="82" t="s">
        <v>40</v>
      </c>
      <c r="B207" s="93">
        <v>11</v>
      </c>
      <c r="C207" s="93">
        <v>1</v>
      </c>
      <c r="D207" s="70" t="s">
        <v>117</v>
      </c>
      <c r="E207" s="94" t="s">
        <v>117</v>
      </c>
      <c r="F207" s="69">
        <f t="shared" si="24"/>
        <v>6660.8</v>
      </c>
      <c r="G207" s="69">
        <f t="shared" si="24"/>
        <v>6685.3</v>
      </c>
    </row>
    <row r="208" spans="1:7" ht="33.75" x14ac:dyDescent="0.2">
      <c r="A208" s="148" t="s">
        <v>470</v>
      </c>
      <c r="B208" s="142">
        <v>11</v>
      </c>
      <c r="C208" s="142">
        <v>1</v>
      </c>
      <c r="D208" s="143" t="s">
        <v>296</v>
      </c>
      <c r="E208" s="144" t="s">
        <v>117</v>
      </c>
      <c r="F208" s="145">
        <f t="shared" si="24"/>
        <v>6660.8</v>
      </c>
      <c r="G208" s="145">
        <f t="shared" si="24"/>
        <v>6685.3</v>
      </c>
    </row>
    <row r="209" spans="1:7" x14ac:dyDescent="0.2">
      <c r="A209" s="148" t="s">
        <v>306</v>
      </c>
      <c r="B209" s="142">
        <v>11</v>
      </c>
      <c r="C209" s="142">
        <v>1</v>
      </c>
      <c r="D209" s="143" t="s">
        <v>307</v>
      </c>
      <c r="E209" s="144" t="s">
        <v>117</v>
      </c>
      <c r="F209" s="145">
        <f t="shared" si="24"/>
        <v>6660.8</v>
      </c>
      <c r="G209" s="145">
        <f t="shared" si="24"/>
        <v>6685.3</v>
      </c>
    </row>
    <row r="210" spans="1:7" ht="22.5" x14ac:dyDescent="0.2">
      <c r="A210" s="148" t="s">
        <v>381</v>
      </c>
      <c r="B210" s="142">
        <v>11</v>
      </c>
      <c r="C210" s="142">
        <v>1</v>
      </c>
      <c r="D210" s="143" t="s">
        <v>308</v>
      </c>
      <c r="E210" s="144"/>
      <c r="F210" s="145">
        <f t="shared" si="24"/>
        <v>6660.8</v>
      </c>
      <c r="G210" s="145">
        <f t="shared" si="24"/>
        <v>6685.3</v>
      </c>
    </row>
    <row r="211" spans="1:7" ht="22.5" x14ac:dyDescent="0.2">
      <c r="A211" s="148" t="s">
        <v>301</v>
      </c>
      <c r="B211" s="142">
        <v>11</v>
      </c>
      <c r="C211" s="142">
        <v>1</v>
      </c>
      <c r="D211" s="143" t="s">
        <v>309</v>
      </c>
      <c r="E211" s="144" t="s">
        <v>117</v>
      </c>
      <c r="F211" s="145">
        <f>F212+F214+F216</f>
        <v>6660.8</v>
      </c>
      <c r="G211" s="145">
        <f>G212+G214+G216</f>
        <v>6685.3</v>
      </c>
    </row>
    <row r="212" spans="1:7" ht="45" x14ac:dyDescent="0.2">
      <c r="A212" s="140" t="s">
        <v>121</v>
      </c>
      <c r="B212" s="142">
        <v>11</v>
      </c>
      <c r="C212" s="142">
        <v>1</v>
      </c>
      <c r="D212" s="143" t="s">
        <v>309</v>
      </c>
      <c r="E212" s="144" t="s">
        <v>122</v>
      </c>
      <c r="F212" s="145">
        <f>F213</f>
        <v>5660</v>
      </c>
      <c r="G212" s="145">
        <f>G213</f>
        <v>5660</v>
      </c>
    </row>
    <row r="213" spans="1:7" x14ac:dyDescent="0.2">
      <c r="A213" s="140" t="s">
        <v>123</v>
      </c>
      <c r="B213" s="142">
        <v>11</v>
      </c>
      <c r="C213" s="142">
        <v>1</v>
      </c>
      <c r="D213" s="143" t="s">
        <v>309</v>
      </c>
      <c r="E213" s="144" t="s">
        <v>124</v>
      </c>
      <c r="F213" s="149">
        <f>'расходы по структуре 2022 (23)'!G261</f>
        <v>5660</v>
      </c>
      <c r="G213" s="149">
        <f>'расходы по структуре 2022 (23)'!H261</f>
        <v>5660</v>
      </c>
    </row>
    <row r="214" spans="1:7" ht="22.5" x14ac:dyDescent="0.2">
      <c r="A214" s="140" t="s">
        <v>193</v>
      </c>
      <c r="B214" s="142">
        <v>11</v>
      </c>
      <c r="C214" s="142">
        <v>1</v>
      </c>
      <c r="D214" s="143" t="s">
        <v>309</v>
      </c>
      <c r="E214" s="144" t="s">
        <v>118</v>
      </c>
      <c r="F214" s="149">
        <f>F215</f>
        <v>998.3</v>
      </c>
      <c r="G214" s="149">
        <f>G215</f>
        <v>1022.8</v>
      </c>
    </row>
    <row r="215" spans="1:7" ht="22.5" x14ac:dyDescent="0.2">
      <c r="A215" s="140" t="s">
        <v>119</v>
      </c>
      <c r="B215" s="142">
        <v>11</v>
      </c>
      <c r="C215" s="142">
        <v>1</v>
      </c>
      <c r="D215" s="143" t="s">
        <v>309</v>
      </c>
      <c r="E215" s="144" t="s">
        <v>120</v>
      </c>
      <c r="F215" s="149">
        <f>'расходы по структуре 2022 (23)'!G266</f>
        <v>998.3</v>
      </c>
      <c r="G215" s="149">
        <f>'расходы по структуре 2022 (23)'!H266</f>
        <v>1022.8</v>
      </c>
    </row>
    <row r="216" spans="1:7" x14ac:dyDescent="0.2">
      <c r="A216" s="140" t="s">
        <v>127</v>
      </c>
      <c r="B216" s="142">
        <v>11</v>
      </c>
      <c r="C216" s="142">
        <v>1</v>
      </c>
      <c r="D216" s="143" t="s">
        <v>309</v>
      </c>
      <c r="E216" s="144" t="s">
        <v>128</v>
      </c>
      <c r="F216" s="149">
        <f>F217</f>
        <v>2.5</v>
      </c>
      <c r="G216" s="149">
        <f>G217</f>
        <v>2.5</v>
      </c>
    </row>
    <row r="217" spans="1:7" x14ac:dyDescent="0.2">
      <c r="A217" s="140" t="s">
        <v>129</v>
      </c>
      <c r="B217" s="142">
        <v>11</v>
      </c>
      <c r="C217" s="142">
        <v>1</v>
      </c>
      <c r="D217" s="143" t="s">
        <v>309</v>
      </c>
      <c r="E217" s="144" t="s">
        <v>130</v>
      </c>
      <c r="F217" s="149">
        <f>'расходы по структуре 2022 (23)'!G269</f>
        <v>2.5</v>
      </c>
      <c r="G217" s="149">
        <f>'расходы по структуре 2022 (23)'!H269</f>
        <v>2.5</v>
      </c>
    </row>
    <row r="218" spans="1:7" x14ac:dyDescent="0.2">
      <c r="A218" s="182" t="s">
        <v>177</v>
      </c>
      <c r="B218" s="184"/>
      <c r="C218" s="184"/>
      <c r="D218" s="185"/>
      <c r="E218" s="184"/>
      <c r="F218" s="172">
        <f>F206+F185+F178+F136+F116+F86+F77+F7</f>
        <v>30962.803999999996</v>
      </c>
      <c r="G218" s="172">
        <f>G206+G185+G178+G136+G116+G86+G77+G7</f>
        <v>32540.304</v>
      </c>
    </row>
    <row r="220" spans="1:7" x14ac:dyDescent="0.2">
      <c r="F220" s="260">
        <f>'расходы по структуре 2022 (23)'!G271-'расходы 2022(23)'!F218</f>
        <v>0</v>
      </c>
      <c r="G220" s="261">
        <f>'расходы по структуре 2022 (23)'!H271-'расходы 2022(23)'!G218</f>
        <v>0</v>
      </c>
    </row>
  </sheetData>
  <autoFilter ref="A6:F218"/>
  <mergeCells count="8">
    <mergeCell ref="F1:G1"/>
    <mergeCell ref="F5:G5"/>
    <mergeCell ref="A5:A6"/>
    <mergeCell ref="B5:B6"/>
    <mergeCell ref="C5:C6"/>
    <mergeCell ref="D5:D6"/>
    <mergeCell ref="E5:E6"/>
    <mergeCell ref="A2:G2"/>
  </mergeCells>
  <pageMargins left="0" right="0" top="0" bottom="0" header="0" footer="0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topLeftCell="A88" zoomScaleNormal="100" workbookViewId="0">
      <selection activeCell="E99" sqref="E99"/>
    </sheetView>
  </sheetViews>
  <sheetFormatPr defaultRowHeight="11.25" x14ac:dyDescent="0.2"/>
  <cols>
    <col min="1" max="1" width="55.140625" style="11" customWidth="1"/>
    <col min="2" max="2" width="18.42578125" style="12" customWidth="1"/>
    <col min="3" max="3" width="7.140625" style="14" customWidth="1"/>
    <col min="4" max="4" width="16.28515625" style="12" customWidth="1"/>
    <col min="5" max="16384" width="9.140625" style="14"/>
  </cols>
  <sheetData>
    <row r="1" spans="1:4" ht="51" customHeight="1" x14ac:dyDescent="0.2">
      <c r="C1" s="271" t="s">
        <v>454</v>
      </c>
      <c r="D1" s="271"/>
    </row>
    <row r="2" spans="1:4" ht="30" customHeight="1" x14ac:dyDescent="0.2">
      <c r="A2" s="270" t="s">
        <v>453</v>
      </c>
      <c r="B2" s="270"/>
      <c r="C2" s="270"/>
      <c r="D2" s="270"/>
    </row>
    <row r="3" spans="1:4" x14ac:dyDescent="0.2">
      <c r="A3" s="270"/>
      <c r="B3" s="270"/>
      <c r="C3" s="270"/>
      <c r="D3" s="270"/>
    </row>
    <row r="4" spans="1:4" x14ac:dyDescent="0.2">
      <c r="D4" s="12" t="s">
        <v>367</v>
      </c>
    </row>
    <row r="5" spans="1:4" ht="27.75" customHeight="1" x14ac:dyDescent="0.2">
      <c r="A5" s="187" t="s">
        <v>21</v>
      </c>
      <c r="B5" s="187" t="s">
        <v>24</v>
      </c>
      <c r="C5" s="187" t="s">
        <v>25</v>
      </c>
      <c r="D5" s="189" t="s">
        <v>423</v>
      </c>
    </row>
    <row r="6" spans="1:4" ht="18" customHeight="1" x14ac:dyDescent="0.2">
      <c r="A6" s="228" t="s">
        <v>134</v>
      </c>
      <c r="B6" s="213" t="s">
        <v>259</v>
      </c>
      <c r="C6" s="218"/>
      <c r="D6" s="229">
        <f>D7+D16</f>
        <v>533</v>
      </c>
    </row>
    <row r="7" spans="1:4" ht="24" customHeight="1" x14ac:dyDescent="0.2">
      <c r="A7" s="148" t="s">
        <v>180</v>
      </c>
      <c r="B7" s="143" t="s">
        <v>195</v>
      </c>
      <c r="C7" s="144" t="s">
        <v>117</v>
      </c>
      <c r="D7" s="188">
        <f>D8+D11</f>
        <v>516.4</v>
      </c>
    </row>
    <row r="8" spans="1:4" ht="18" customHeight="1" x14ac:dyDescent="0.2">
      <c r="A8" s="148" t="s">
        <v>258</v>
      </c>
      <c r="B8" s="143" t="s">
        <v>267</v>
      </c>
      <c r="C8" s="144"/>
      <c r="D8" s="123">
        <f>D9</f>
        <v>50</v>
      </c>
    </row>
    <row r="9" spans="1:4" ht="18" customHeight="1" x14ac:dyDescent="0.2">
      <c r="A9" s="140" t="s">
        <v>127</v>
      </c>
      <c r="B9" s="143" t="s">
        <v>267</v>
      </c>
      <c r="C9" s="144" t="s">
        <v>128</v>
      </c>
      <c r="D9" s="123">
        <f>D10</f>
        <v>50</v>
      </c>
    </row>
    <row r="10" spans="1:4" ht="18" customHeight="1" x14ac:dyDescent="0.2">
      <c r="A10" s="140" t="s">
        <v>111</v>
      </c>
      <c r="B10" s="143" t="s">
        <v>267</v>
      </c>
      <c r="C10" s="144" t="s">
        <v>105</v>
      </c>
      <c r="D10" s="123">
        <f>'расходы по структуре 2021 '!G41</f>
        <v>50</v>
      </c>
    </row>
    <row r="11" spans="1:4" ht="24.75" customHeight="1" x14ac:dyDescent="0.2">
      <c r="A11" s="148" t="s">
        <v>163</v>
      </c>
      <c r="B11" s="143" t="s">
        <v>325</v>
      </c>
      <c r="C11" s="144" t="s">
        <v>117</v>
      </c>
      <c r="D11" s="145">
        <f>D12+D14</f>
        <v>466.4</v>
      </c>
    </row>
    <row r="12" spans="1:4" ht="48" customHeight="1" x14ac:dyDescent="0.2">
      <c r="A12" s="140" t="s">
        <v>121</v>
      </c>
      <c r="B12" s="143">
        <v>5000151180</v>
      </c>
      <c r="C12" s="144" t="s">
        <v>122</v>
      </c>
      <c r="D12" s="145">
        <f t="shared" ref="D12" si="0">D13</f>
        <v>441.7</v>
      </c>
    </row>
    <row r="13" spans="1:4" ht="19.5" customHeight="1" x14ac:dyDescent="0.2">
      <c r="A13" s="140" t="s">
        <v>125</v>
      </c>
      <c r="B13" s="143">
        <v>5000151180</v>
      </c>
      <c r="C13" s="144" t="s">
        <v>126</v>
      </c>
      <c r="D13" s="145">
        <f>'расходы по структуре 2021 '!G97</f>
        <v>441.7</v>
      </c>
    </row>
    <row r="14" spans="1:4" ht="27" customHeight="1" x14ac:dyDescent="0.2">
      <c r="A14" s="140" t="s">
        <v>193</v>
      </c>
      <c r="B14" s="143">
        <v>5000151180</v>
      </c>
      <c r="C14" s="144">
        <v>200</v>
      </c>
      <c r="D14" s="145">
        <f>D15</f>
        <v>24.7</v>
      </c>
    </row>
    <row r="15" spans="1:4" ht="26.25" customHeight="1" x14ac:dyDescent="0.2">
      <c r="A15" s="140" t="s">
        <v>119</v>
      </c>
      <c r="B15" s="143">
        <v>5000151180</v>
      </c>
      <c r="C15" s="144">
        <v>240</v>
      </c>
      <c r="D15" s="145">
        <f>'расходы по структуре 2021 '!G101</f>
        <v>24.7</v>
      </c>
    </row>
    <row r="16" spans="1:4" ht="26.25" customHeight="1" x14ac:dyDescent="0.2">
      <c r="A16" s="148" t="s">
        <v>326</v>
      </c>
      <c r="B16" s="143" t="s">
        <v>264</v>
      </c>
      <c r="C16" s="144"/>
      <c r="D16" s="145">
        <f>D17</f>
        <v>16.600000000000001</v>
      </c>
    </row>
    <row r="17" spans="1:4" ht="52.5" customHeight="1" x14ac:dyDescent="0.2">
      <c r="A17" s="140" t="s">
        <v>168</v>
      </c>
      <c r="B17" s="143" t="s">
        <v>265</v>
      </c>
      <c r="C17" s="144"/>
      <c r="D17" s="145">
        <f t="shared" ref="D17:D18" si="1">D18</f>
        <v>16.600000000000001</v>
      </c>
    </row>
    <row r="18" spans="1:4" ht="12" customHeight="1" x14ac:dyDescent="0.2">
      <c r="A18" s="140" t="s">
        <v>133</v>
      </c>
      <c r="B18" s="143" t="s">
        <v>265</v>
      </c>
      <c r="C18" s="144">
        <v>500</v>
      </c>
      <c r="D18" s="145">
        <f t="shared" si="1"/>
        <v>16.600000000000001</v>
      </c>
    </row>
    <row r="19" spans="1:4" ht="15.75" customHeight="1" x14ac:dyDescent="0.2">
      <c r="A19" s="140" t="s">
        <v>116</v>
      </c>
      <c r="B19" s="143" t="s">
        <v>265</v>
      </c>
      <c r="C19" s="144">
        <v>540</v>
      </c>
      <c r="D19" s="145">
        <f>'расходы по структуре 2021 '!G30</f>
        <v>16.600000000000001</v>
      </c>
    </row>
    <row r="20" spans="1:4" ht="35.25" customHeight="1" x14ac:dyDescent="0.2">
      <c r="A20" s="215" t="s">
        <v>471</v>
      </c>
      <c r="B20" s="220">
        <v>7500000000</v>
      </c>
      <c r="C20" s="214"/>
      <c r="D20" s="197">
        <f>D23+D27</f>
        <v>2</v>
      </c>
    </row>
    <row r="21" spans="1:4" ht="34.5" customHeight="1" x14ac:dyDescent="0.2">
      <c r="A21" s="140" t="s">
        <v>322</v>
      </c>
      <c r="B21" s="159">
        <v>7510000000</v>
      </c>
      <c r="C21" s="144"/>
      <c r="D21" s="145">
        <f>D22</f>
        <v>1</v>
      </c>
    </row>
    <row r="22" spans="1:4" ht="25.5" customHeight="1" x14ac:dyDescent="0.2">
      <c r="A22" s="140" t="s">
        <v>170</v>
      </c>
      <c r="B22" s="159">
        <v>7510100000</v>
      </c>
      <c r="C22" s="144"/>
      <c r="D22" s="145">
        <f>D27</f>
        <v>1</v>
      </c>
    </row>
    <row r="23" spans="1:4" ht="25.5" customHeight="1" x14ac:dyDescent="0.2">
      <c r="A23" s="140" t="s">
        <v>162</v>
      </c>
      <c r="B23" s="159">
        <v>7510199990</v>
      </c>
      <c r="C23" s="144"/>
      <c r="D23" s="145">
        <f>D24</f>
        <v>1</v>
      </c>
    </row>
    <row r="24" spans="1:4" ht="25.5" customHeight="1" x14ac:dyDescent="0.2">
      <c r="A24" s="140" t="s">
        <v>193</v>
      </c>
      <c r="B24" s="159">
        <v>7510199990</v>
      </c>
      <c r="C24" s="144">
        <v>200</v>
      </c>
      <c r="D24" s="145">
        <f>D25</f>
        <v>1</v>
      </c>
    </row>
    <row r="25" spans="1:4" ht="25.5" customHeight="1" x14ac:dyDescent="0.2">
      <c r="A25" s="140" t="s">
        <v>119</v>
      </c>
      <c r="B25" s="159">
        <v>7510199990</v>
      </c>
      <c r="C25" s="144">
        <v>240</v>
      </c>
      <c r="D25" s="145">
        <f>'расходы по структуре 2021 '!G118</f>
        <v>1</v>
      </c>
    </row>
    <row r="26" spans="1:4" ht="18" customHeight="1" x14ac:dyDescent="0.2">
      <c r="A26" s="140" t="s">
        <v>323</v>
      </c>
      <c r="B26" s="159">
        <v>7520000000</v>
      </c>
      <c r="C26" s="144"/>
      <c r="D26" s="145">
        <f>D28</f>
        <v>1</v>
      </c>
    </row>
    <row r="27" spans="1:4" ht="25.5" customHeight="1" x14ac:dyDescent="0.2">
      <c r="A27" s="140" t="s">
        <v>162</v>
      </c>
      <c r="B27" s="159">
        <v>7520199990</v>
      </c>
      <c r="C27" s="144"/>
      <c r="D27" s="145">
        <f>D29</f>
        <v>1</v>
      </c>
    </row>
    <row r="28" spans="1:4" ht="25.5" customHeight="1" x14ac:dyDescent="0.2">
      <c r="A28" s="140" t="s">
        <v>324</v>
      </c>
      <c r="B28" s="159">
        <v>7520100000</v>
      </c>
      <c r="C28" s="144"/>
      <c r="D28" s="145">
        <f>D29</f>
        <v>1</v>
      </c>
    </row>
    <row r="29" spans="1:4" ht="25.5" customHeight="1" x14ac:dyDescent="0.2">
      <c r="A29" s="140" t="s">
        <v>193</v>
      </c>
      <c r="B29" s="159">
        <v>7520199990</v>
      </c>
      <c r="C29" s="144">
        <v>200</v>
      </c>
      <c r="D29" s="145">
        <f t="shared" ref="D29" si="2">D30</f>
        <v>1</v>
      </c>
    </row>
    <row r="30" spans="1:4" ht="25.5" customHeight="1" x14ac:dyDescent="0.2">
      <c r="A30" s="140" t="s">
        <v>119</v>
      </c>
      <c r="B30" s="159">
        <v>7520199990</v>
      </c>
      <c r="C30" s="144">
        <v>240</v>
      </c>
      <c r="D30" s="145">
        <f>'расходы по структуре 2021 '!G124</f>
        <v>1</v>
      </c>
    </row>
    <row r="31" spans="1:4" ht="30" customHeight="1" x14ac:dyDescent="0.2">
      <c r="A31" s="212" t="s">
        <v>469</v>
      </c>
      <c r="B31" s="213" t="s">
        <v>354</v>
      </c>
      <c r="C31" s="214"/>
      <c r="D31" s="197">
        <f>D32</f>
        <v>1.488</v>
      </c>
    </row>
    <row r="32" spans="1:4" ht="30" customHeight="1" x14ac:dyDescent="0.2">
      <c r="A32" s="147" t="s">
        <v>355</v>
      </c>
      <c r="B32" s="143" t="s">
        <v>401</v>
      </c>
      <c r="C32" s="144"/>
      <c r="D32" s="145">
        <f>D33</f>
        <v>1.488</v>
      </c>
    </row>
    <row r="33" spans="1:4" ht="36.75" customHeight="1" x14ac:dyDescent="0.2">
      <c r="A33" s="147" t="s">
        <v>399</v>
      </c>
      <c r="B33" s="143" t="s">
        <v>356</v>
      </c>
      <c r="C33" s="144"/>
      <c r="D33" s="145">
        <f>D35</f>
        <v>1.488</v>
      </c>
    </row>
    <row r="34" spans="1:4" ht="24" customHeight="1" x14ac:dyDescent="0.2">
      <c r="A34" s="140" t="s">
        <v>193</v>
      </c>
      <c r="B34" s="143" t="s">
        <v>356</v>
      </c>
      <c r="C34" s="144">
        <v>200</v>
      </c>
      <c r="D34" s="145">
        <f>D35</f>
        <v>1.488</v>
      </c>
    </row>
    <row r="35" spans="1:4" ht="24" customHeight="1" x14ac:dyDescent="0.2">
      <c r="A35" s="140" t="s">
        <v>119</v>
      </c>
      <c r="B35" s="143" t="s">
        <v>356</v>
      </c>
      <c r="C35" s="144">
        <v>240</v>
      </c>
      <c r="D35" s="145">
        <v>1.488</v>
      </c>
    </row>
    <row r="36" spans="1:4" ht="30" customHeight="1" x14ac:dyDescent="0.2">
      <c r="A36" s="217" t="s">
        <v>464</v>
      </c>
      <c r="B36" s="213" t="s">
        <v>260</v>
      </c>
      <c r="C36" s="218"/>
      <c r="D36" s="219">
        <f>D37+D61+D56</f>
        <v>18676.5</v>
      </c>
    </row>
    <row r="37" spans="1:4" ht="34.5" customHeight="1" x14ac:dyDescent="0.2">
      <c r="A37" s="148" t="s">
        <v>179</v>
      </c>
      <c r="B37" s="143" t="s">
        <v>284</v>
      </c>
      <c r="C37" s="144" t="s">
        <v>117</v>
      </c>
      <c r="D37" s="145">
        <f>D38+D45+D48+D53+D51</f>
        <v>18134.099999999999</v>
      </c>
    </row>
    <row r="38" spans="1:4" ht="24.75" customHeight="1" x14ac:dyDescent="0.2">
      <c r="A38" s="181" t="s">
        <v>301</v>
      </c>
      <c r="B38" s="143" t="s">
        <v>268</v>
      </c>
      <c r="C38" s="144"/>
      <c r="D38" s="145">
        <f>D39+D41+D43</f>
        <v>3132</v>
      </c>
    </row>
    <row r="39" spans="1:4" ht="48.75" customHeight="1" x14ac:dyDescent="0.2">
      <c r="A39" s="140" t="s">
        <v>121</v>
      </c>
      <c r="B39" s="143" t="s">
        <v>268</v>
      </c>
      <c r="C39" s="144" t="s">
        <v>122</v>
      </c>
      <c r="D39" s="145">
        <f>D40</f>
        <v>2768</v>
      </c>
    </row>
    <row r="40" spans="1:4" ht="15.75" customHeight="1" x14ac:dyDescent="0.2">
      <c r="A40" s="140" t="s">
        <v>123</v>
      </c>
      <c r="B40" s="143" t="s">
        <v>268</v>
      </c>
      <c r="C40" s="144" t="s">
        <v>124</v>
      </c>
      <c r="D40" s="145">
        <f>'расходы по структуре 2021 '!G47</f>
        <v>2768</v>
      </c>
    </row>
    <row r="41" spans="1:4" ht="23.25" customHeight="1" x14ac:dyDescent="0.2">
      <c r="A41" s="140" t="s">
        <v>193</v>
      </c>
      <c r="B41" s="143" t="s">
        <v>268</v>
      </c>
      <c r="C41" s="144" t="s">
        <v>118</v>
      </c>
      <c r="D41" s="145">
        <f>D42</f>
        <v>340</v>
      </c>
    </row>
    <row r="42" spans="1:4" ht="23.25" customHeight="1" x14ac:dyDescent="0.2">
      <c r="A42" s="140" t="s">
        <v>119</v>
      </c>
      <c r="B42" s="143" t="s">
        <v>268</v>
      </c>
      <c r="C42" s="144" t="s">
        <v>120</v>
      </c>
      <c r="D42" s="145">
        <f>'расходы по структуре 2021 '!G52</f>
        <v>340</v>
      </c>
    </row>
    <row r="43" spans="1:4" ht="13.5" customHeight="1" x14ac:dyDescent="0.2">
      <c r="A43" s="140" t="s">
        <v>127</v>
      </c>
      <c r="B43" s="143" t="s">
        <v>268</v>
      </c>
      <c r="C43" s="144" t="s">
        <v>128</v>
      </c>
      <c r="D43" s="145">
        <f>D44</f>
        <v>24</v>
      </c>
    </row>
    <row r="44" spans="1:4" ht="13.5" customHeight="1" x14ac:dyDescent="0.2">
      <c r="A44" s="140" t="s">
        <v>129</v>
      </c>
      <c r="B44" s="143" t="s">
        <v>268</v>
      </c>
      <c r="C44" s="144" t="s">
        <v>130</v>
      </c>
      <c r="D44" s="145">
        <f>'расходы по структуре 2021 '!G55</f>
        <v>24</v>
      </c>
    </row>
    <row r="45" spans="1:4" ht="13.5" customHeight="1" x14ac:dyDescent="0.2">
      <c r="A45" s="148" t="s">
        <v>159</v>
      </c>
      <c r="B45" s="143" t="s">
        <v>261</v>
      </c>
      <c r="C45" s="144" t="s">
        <v>117</v>
      </c>
      <c r="D45" s="145">
        <f t="shared" ref="D45:D46" si="3">D46</f>
        <v>2361</v>
      </c>
    </row>
    <row r="46" spans="1:4" ht="44.25" customHeight="1" x14ac:dyDescent="0.2">
      <c r="A46" s="140" t="s">
        <v>121</v>
      </c>
      <c r="B46" s="143" t="s">
        <v>261</v>
      </c>
      <c r="C46" s="144" t="s">
        <v>122</v>
      </c>
      <c r="D46" s="145">
        <f t="shared" si="3"/>
        <v>2361</v>
      </c>
    </row>
    <row r="47" spans="1:4" ht="20.25" customHeight="1" x14ac:dyDescent="0.2">
      <c r="A47" s="140" t="s">
        <v>125</v>
      </c>
      <c r="B47" s="143" t="s">
        <v>261</v>
      </c>
      <c r="C47" s="144" t="s">
        <v>126</v>
      </c>
      <c r="D47" s="145">
        <f>'расходы по структуре 2021 '!G12</f>
        <v>2361</v>
      </c>
    </row>
    <row r="48" spans="1:4" ht="20.25" customHeight="1" x14ac:dyDescent="0.2">
      <c r="A48" s="148" t="s">
        <v>108</v>
      </c>
      <c r="B48" s="143" t="s">
        <v>262</v>
      </c>
      <c r="C48" s="144" t="s">
        <v>117</v>
      </c>
      <c r="D48" s="145">
        <f>D49</f>
        <v>12611.5</v>
      </c>
    </row>
    <row r="49" spans="1:4" ht="47.25" customHeight="1" x14ac:dyDescent="0.2">
      <c r="A49" s="140" t="s">
        <v>121</v>
      </c>
      <c r="B49" s="143" t="s">
        <v>262</v>
      </c>
      <c r="C49" s="144" t="s">
        <v>122</v>
      </c>
      <c r="D49" s="145">
        <f t="shared" ref="D49" si="4">D50</f>
        <v>12611.5</v>
      </c>
    </row>
    <row r="50" spans="1:4" ht="26.25" customHeight="1" x14ac:dyDescent="0.2">
      <c r="A50" s="140" t="s">
        <v>125</v>
      </c>
      <c r="B50" s="143" t="s">
        <v>262</v>
      </c>
      <c r="C50" s="144" t="s">
        <v>126</v>
      </c>
      <c r="D50" s="145">
        <f>'расходы по структуре 2021 '!G21</f>
        <v>12611.5</v>
      </c>
    </row>
    <row r="51" spans="1:4" ht="18" customHeight="1" x14ac:dyDescent="0.2">
      <c r="A51" s="140" t="s">
        <v>161</v>
      </c>
      <c r="B51" s="143" t="s">
        <v>404</v>
      </c>
      <c r="C51" s="144"/>
      <c r="D51" s="145">
        <f>D52</f>
        <v>2.5</v>
      </c>
    </row>
    <row r="52" spans="1:4" ht="18" customHeight="1" x14ac:dyDescent="0.2">
      <c r="A52" s="140" t="s">
        <v>129</v>
      </c>
      <c r="B52" s="143" t="s">
        <v>404</v>
      </c>
      <c r="C52" s="144">
        <v>850</v>
      </c>
      <c r="D52" s="145">
        <f>'расходы по структуре 2021 '!G60</f>
        <v>2.5</v>
      </c>
    </row>
    <row r="53" spans="1:4" ht="39" customHeight="1" x14ac:dyDescent="0.2">
      <c r="A53" s="140" t="s">
        <v>246</v>
      </c>
      <c r="B53" s="143" t="s">
        <v>263</v>
      </c>
      <c r="C53" s="144"/>
      <c r="D53" s="145">
        <f t="shared" ref="D53:D54" si="5">D54</f>
        <v>27.1</v>
      </c>
    </row>
    <row r="54" spans="1:4" ht="18" customHeight="1" x14ac:dyDescent="0.2">
      <c r="A54" s="140" t="s">
        <v>133</v>
      </c>
      <c r="B54" s="143" t="s">
        <v>263</v>
      </c>
      <c r="C54" s="144">
        <v>500</v>
      </c>
      <c r="D54" s="145">
        <f t="shared" si="5"/>
        <v>27.1</v>
      </c>
    </row>
    <row r="55" spans="1:4" ht="12.75" customHeight="1" x14ac:dyDescent="0.2">
      <c r="A55" s="140" t="s">
        <v>116</v>
      </c>
      <c r="B55" s="143" t="s">
        <v>263</v>
      </c>
      <c r="C55" s="144">
        <v>540</v>
      </c>
      <c r="D55" s="145">
        <f>'расходы по структуре 2021 '!G35+'расходы по структуре 2021 '!G159</f>
        <v>27.1</v>
      </c>
    </row>
    <row r="56" spans="1:4" ht="25.5" customHeight="1" x14ac:dyDescent="0.2">
      <c r="A56" s="140" t="s">
        <v>357</v>
      </c>
      <c r="B56" s="143" t="s">
        <v>358</v>
      </c>
      <c r="C56" s="144"/>
      <c r="D56" s="149">
        <f>D57+D59</f>
        <v>128.19999999999999</v>
      </c>
    </row>
    <row r="57" spans="1:4" ht="17.25" customHeight="1" x14ac:dyDescent="0.2">
      <c r="A57" s="140" t="s">
        <v>161</v>
      </c>
      <c r="B57" s="143" t="s">
        <v>359</v>
      </c>
      <c r="C57" s="144">
        <v>200</v>
      </c>
      <c r="D57" s="149">
        <f>D58</f>
        <v>83.2</v>
      </c>
    </row>
    <row r="58" spans="1:4" ht="30.75" customHeight="1" x14ac:dyDescent="0.2">
      <c r="A58" s="140" t="s">
        <v>119</v>
      </c>
      <c r="B58" s="143" t="s">
        <v>359</v>
      </c>
      <c r="C58" s="144">
        <v>240</v>
      </c>
      <c r="D58" s="149">
        <f>'расходы по структуре 2021 '!G64</f>
        <v>83.2</v>
      </c>
    </row>
    <row r="59" spans="1:4" ht="15.75" customHeight="1" x14ac:dyDescent="0.2">
      <c r="A59" s="140" t="s">
        <v>127</v>
      </c>
      <c r="B59" s="143" t="s">
        <v>359</v>
      </c>
      <c r="C59" s="144">
        <v>800</v>
      </c>
      <c r="D59" s="149">
        <f>D60</f>
        <v>45</v>
      </c>
    </row>
    <row r="60" spans="1:4" ht="18" customHeight="1" x14ac:dyDescent="0.2">
      <c r="A60" s="140" t="s">
        <v>129</v>
      </c>
      <c r="B60" s="143" t="s">
        <v>359</v>
      </c>
      <c r="C60" s="144">
        <v>850</v>
      </c>
      <c r="D60" s="149">
        <f>'расходы по структуре 2021 '!G67</f>
        <v>45</v>
      </c>
    </row>
    <row r="61" spans="1:4" ht="28.5" customHeight="1" x14ac:dyDescent="0.2">
      <c r="A61" s="148" t="s">
        <v>379</v>
      </c>
      <c r="B61" s="143" t="s">
        <v>282</v>
      </c>
      <c r="C61" s="144" t="s">
        <v>117</v>
      </c>
      <c r="D61" s="227">
        <f t="shared" ref="D61:D63" si="6">D62</f>
        <v>414.2</v>
      </c>
    </row>
    <row r="62" spans="1:4" ht="12" customHeight="1" x14ac:dyDescent="0.2">
      <c r="A62" s="148" t="s">
        <v>113</v>
      </c>
      <c r="B62" s="143" t="s">
        <v>283</v>
      </c>
      <c r="C62" s="144"/>
      <c r="D62" s="145">
        <f t="shared" si="6"/>
        <v>414.2</v>
      </c>
    </row>
    <row r="63" spans="1:4" ht="27.75" customHeight="1" x14ac:dyDescent="0.2">
      <c r="A63" s="140" t="s">
        <v>193</v>
      </c>
      <c r="B63" s="143" t="s">
        <v>283</v>
      </c>
      <c r="C63" s="144" t="s">
        <v>118</v>
      </c>
      <c r="D63" s="145">
        <f t="shared" si="6"/>
        <v>414.2</v>
      </c>
    </row>
    <row r="64" spans="1:4" ht="24" customHeight="1" x14ac:dyDescent="0.2">
      <c r="A64" s="140" t="s">
        <v>119</v>
      </c>
      <c r="B64" s="143" t="s">
        <v>283</v>
      </c>
      <c r="C64" s="144" t="s">
        <v>120</v>
      </c>
      <c r="D64" s="145">
        <f>'расходы по структуре 2021 '!G152</f>
        <v>414.2</v>
      </c>
    </row>
    <row r="65" spans="1:4" ht="22.5" customHeight="1" x14ac:dyDescent="0.2">
      <c r="A65" s="217" t="s">
        <v>470</v>
      </c>
      <c r="B65" s="218">
        <v>7800000000</v>
      </c>
      <c r="C65" s="218"/>
      <c r="D65" s="219">
        <f>D66+D75+D88</f>
        <v>8075.9</v>
      </c>
    </row>
    <row r="66" spans="1:4" ht="14.25" customHeight="1" x14ac:dyDescent="0.2">
      <c r="A66" s="148" t="s">
        <v>306</v>
      </c>
      <c r="B66" s="143" t="s">
        <v>307</v>
      </c>
      <c r="C66" s="144" t="s">
        <v>117</v>
      </c>
      <c r="D66" s="145">
        <f>D68</f>
        <v>6795.5</v>
      </c>
    </row>
    <row r="67" spans="1:4" ht="23.25" customHeight="1" x14ac:dyDescent="0.2">
      <c r="A67" s="148" t="s">
        <v>381</v>
      </c>
      <c r="B67" s="143" t="s">
        <v>308</v>
      </c>
      <c r="C67" s="144"/>
      <c r="D67" s="145">
        <f>D68</f>
        <v>6795.5</v>
      </c>
    </row>
    <row r="68" spans="1:4" ht="22.5" customHeight="1" x14ac:dyDescent="0.2">
      <c r="A68" s="148" t="s">
        <v>301</v>
      </c>
      <c r="B68" s="143" t="s">
        <v>309</v>
      </c>
      <c r="C68" s="144" t="s">
        <v>117</v>
      </c>
      <c r="D68" s="145">
        <f>D69+D71+D73</f>
        <v>6795.5</v>
      </c>
    </row>
    <row r="69" spans="1:4" ht="46.5" customHeight="1" x14ac:dyDescent="0.2">
      <c r="A69" s="140" t="s">
        <v>121</v>
      </c>
      <c r="B69" s="143" t="s">
        <v>309</v>
      </c>
      <c r="C69" s="144" t="s">
        <v>122</v>
      </c>
      <c r="D69" s="145">
        <f>D70</f>
        <v>5812</v>
      </c>
    </row>
    <row r="70" spans="1:4" ht="19.5" customHeight="1" x14ac:dyDescent="0.2">
      <c r="A70" s="140" t="s">
        <v>123</v>
      </c>
      <c r="B70" s="143" t="s">
        <v>309</v>
      </c>
      <c r="C70" s="144" t="s">
        <v>124</v>
      </c>
      <c r="D70" s="145">
        <f>'расходы по структуре 2021 '!G262</f>
        <v>5812</v>
      </c>
    </row>
    <row r="71" spans="1:4" ht="26.25" customHeight="1" x14ac:dyDescent="0.2">
      <c r="A71" s="140" t="s">
        <v>193</v>
      </c>
      <c r="B71" s="143" t="s">
        <v>309</v>
      </c>
      <c r="C71" s="144" t="s">
        <v>118</v>
      </c>
      <c r="D71" s="145">
        <f>D72</f>
        <v>981</v>
      </c>
    </row>
    <row r="72" spans="1:4" ht="30" customHeight="1" x14ac:dyDescent="0.2">
      <c r="A72" s="140" t="s">
        <v>119</v>
      </c>
      <c r="B72" s="143" t="s">
        <v>309</v>
      </c>
      <c r="C72" s="144" t="s">
        <v>120</v>
      </c>
      <c r="D72" s="145">
        <f>'расходы по структуре 2021 '!G267</f>
        <v>981</v>
      </c>
    </row>
    <row r="73" spans="1:4" ht="15" customHeight="1" x14ac:dyDescent="0.2">
      <c r="A73" s="140" t="s">
        <v>127</v>
      </c>
      <c r="B73" s="143" t="s">
        <v>309</v>
      </c>
      <c r="C73" s="144" t="s">
        <v>128</v>
      </c>
      <c r="D73" s="145">
        <f>D74</f>
        <v>2.5</v>
      </c>
    </row>
    <row r="74" spans="1:4" ht="21" customHeight="1" x14ac:dyDescent="0.2">
      <c r="A74" s="140" t="s">
        <v>129</v>
      </c>
      <c r="B74" s="143" t="s">
        <v>309</v>
      </c>
      <c r="C74" s="144" t="s">
        <v>130</v>
      </c>
      <c r="D74" s="145">
        <f>'расходы по структуре 2021 '!G270</f>
        <v>2.5</v>
      </c>
    </row>
    <row r="75" spans="1:4" ht="25.5" customHeight="1" x14ac:dyDescent="0.2">
      <c r="A75" s="148" t="s">
        <v>298</v>
      </c>
      <c r="B75" s="143" t="s">
        <v>297</v>
      </c>
      <c r="C75" s="144" t="s">
        <v>117</v>
      </c>
      <c r="D75" s="145">
        <f>D76</f>
        <v>1230.4000000000001</v>
      </c>
    </row>
    <row r="76" spans="1:4" ht="21" customHeight="1" x14ac:dyDescent="0.2">
      <c r="A76" s="148" t="s">
        <v>165</v>
      </c>
      <c r="B76" s="143" t="s">
        <v>299</v>
      </c>
      <c r="C76" s="144"/>
      <c r="D76" s="145">
        <f>D77+D82+D85</f>
        <v>1230.4000000000001</v>
      </c>
    </row>
    <row r="77" spans="1:4" ht="21" customHeight="1" x14ac:dyDescent="0.2">
      <c r="A77" s="148" t="s">
        <v>160</v>
      </c>
      <c r="B77" s="143" t="s">
        <v>300</v>
      </c>
      <c r="C77" s="144"/>
      <c r="D77" s="145">
        <f>D78+D80</f>
        <v>1218.4000000000001</v>
      </c>
    </row>
    <row r="78" spans="1:4" ht="46.5" customHeight="1" x14ac:dyDescent="0.2">
      <c r="A78" s="140" t="s">
        <v>121</v>
      </c>
      <c r="B78" s="143" t="s">
        <v>300</v>
      </c>
      <c r="C78" s="144" t="s">
        <v>122</v>
      </c>
      <c r="D78" s="145">
        <f>D79</f>
        <v>911</v>
      </c>
    </row>
    <row r="79" spans="1:4" ht="21" customHeight="1" x14ac:dyDescent="0.2">
      <c r="A79" s="140" t="s">
        <v>123</v>
      </c>
      <c r="B79" s="143" t="s">
        <v>300</v>
      </c>
      <c r="C79" s="144" t="s">
        <v>124</v>
      </c>
      <c r="D79" s="145">
        <f>'расходы по структуре 2021 '!G235</f>
        <v>911</v>
      </c>
    </row>
    <row r="80" spans="1:4" ht="27" customHeight="1" x14ac:dyDescent="0.2">
      <c r="A80" s="140" t="s">
        <v>193</v>
      </c>
      <c r="B80" s="143" t="s">
        <v>300</v>
      </c>
      <c r="C80" s="144" t="s">
        <v>118</v>
      </c>
      <c r="D80" s="145">
        <f>D81</f>
        <v>307.39999999999998</v>
      </c>
    </row>
    <row r="81" spans="1:4" ht="26.25" customHeight="1" x14ac:dyDescent="0.2">
      <c r="A81" s="140" t="s">
        <v>119</v>
      </c>
      <c r="B81" s="143" t="s">
        <v>300</v>
      </c>
      <c r="C81" s="144" t="s">
        <v>120</v>
      </c>
      <c r="D81" s="145">
        <f>'расходы по структуре 2021 '!G239</f>
        <v>307.39999999999998</v>
      </c>
    </row>
    <row r="82" spans="1:4" ht="31.5" customHeight="1" x14ac:dyDescent="0.2">
      <c r="A82" s="140" t="s">
        <v>365</v>
      </c>
      <c r="B82" s="183" t="s">
        <v>366</v>
      </c>
      <c r="C82" s="144"/>
      <c r="D82" s="145">
        <f t="shared" ref="D82" si="7">D83</f>
        <v>0.6</v>
      </c>
    </row>
    <row r="83" spans="1:4" ht="29.25" customHeight="1" x14ac:dyDescent="0.2">
      <c r="A83" s="140" t="s">
        <v>193</v>
      </c>
      <c r="B83" s="159" t="s">
        <v>368</v>
      </c>
      <c r="C83" s="144" t="s">
        <v>118</v>
      </c>
      <c r="D83" s="145">
        <f>D84</f>
        <v>0.6</v>
      </c>
    </row>
    <row r="84" spans="1:4" ht="29.25" customHeight="1" x14ac:dyDescent="0.2">
      <c r="A84" s="140" t="s">
        <v>119</v>
      </c>
      <c r="B84" s="159" t="s">
        <v>368</v>
      </c>
      <c r="C84" s="144" t="s">
        <v>120</v>
      </c>
      <c r="D84" s="145">
        <f>'расходы по структуре 2021 '!G247</f>
        <v>0.6</v>
      </c>
    </row>
    <row r="85" spans="1:4" ht="29.25" customHeight="1" x14ac:dyDescent="0.2">
      <c r="A85" s="140" t="s">
        <v>369</v>
      </c>
      <c r="B85" s="230">
        <v>7820182520</v>
      </c>
      <c r="C85" s="144"/>
      <c r="D85" s="145">
        <f>D86</f>
        <v>11.4</v>
      </c>
    </row>
    <row r="86" spans="1:4" ht="26.25" customHeight="1" x14ac:dyDescent="0.2">
      <c r="A86" s="140" t="s">
        <v>193</v>
      </c>
      <c r="B86" s="230" t="s">
        <v>364</v>
      </c>
      <c r="C86" s="144">
        <v>200</v>
      </c>
      <c r="D86" s="145">
        <f>D87</f>
        <v>11.4</v>
      </c>
    </row>
    <row r="87" spans="1:4" ht="29.25" customHeight="1" x14ac:dyDescent="0.2">
      <c r="A87" s="140" t="s">
        <v>119</v>
      </c>
      <c r="B87" s="230" t="s">
        <v>364</v>
      </c>
      <c r="C87" s="144">
        <v>240</v>
      </c>
      <c r="D87" s="149">
        <f>'расходы по структуре 2021 '!G243</f>
        <v>11.4</v>
      </c>
    </row>
    <row r="88" spans="1:4" ht="14.25" customHeight="1" x14ac:dyDescent="0.2">
      <c r="A88" s="148" t="s">
        <v>166</v>
      </c>
      <c r="B88" s="143" t="s">
        <v>303</v>
      </c>
      <c r="C88" s="144" t="s">
        <v>117</v>
      </c>
      <c r="D88" s="145">
        <f>D89</f>
        <v>50</v>
      </c>
    </row>
    <row r="89" spans="1:4" ht="25.5" customHeight="1" x14ac:dyDescent="0.2">
      <c r="A89" s="148" t="s">
        <v>304</v>
      </c>
      <c r="B89" s="143" t="s">
        <v>305</v>
      </c>
      <c r="C89" s="144" t="s">
        <v>117</v>
      </c>
      <c r="D89" s="145">
        <f>D90</f>
        <v>50</v>
      </c>
    </row>
    <row r="90" spans="1:4" ht="24" customHeight="1" x14ac:dyDescent="0.2">
      <c r="A90" s="140" t="s">
        <v>301</v>
      </c>
      <c r="B90" s="159" t="s">
        <v>302</v>
      </c>
      <c r="C90" s="144"/>
      <c r="D90" s="145">
        <f>D91</f>
        <v>50</v>
      </c>
    </row>
    <row r="91" spans="1:4" ht="21" customHeight="1" x14ac:dyDescent="0.2">
      <c r="A91" s="140" t="s">
        <v>193</v>
      </c>
      <c r="B91" s="159" t="s">
        <v>302</v>
      </c>
      <c r="C91" s="144">
        <v>200</v>
      </c>
      <c r="D91" s="145">
        <f>D92</f>
        <v>50</v>
      </c>
    </row>
    <row r="92" spans="1:4" ht="24" customHeight="1" x14ac:dyDescent="0.2">
      <c r="A92" s="140" t="s">
        <v>119</v>
      </c>
      <c r="B92" s="159" t="s">
        <v>302</v>
      </c>
      <c r="C92" s="144">
        <v>240</v>
      </c>
      <c r="D92" s="145">
        <f>'расходы по структуре 2021 '!G253</f>
        <v>50</v>
      </c>
    </row>
    <row r="93" spans="1:4" ht="26.25" customHeight="1" x14ac:dyDescent="0.2">
      <c r="A93" s="215" t="s">
        <v>465</v>
      </c>
      <c r="B93" s="213" t="s">
        <v>269</v>
      </c>
      <c r="C93" s="214"/>
      <c r="D93" s="197">
        <f>D94+D101</f>
        <v>1403.5</v>
      </c>
    </row>
    <row r="94" spans="1:4" ht="24.75" customHeight="1" x14ac:dyDescent="0.2">
      <c r="A94" s="140" t="s">
        <v>181</v>
      </c>
      <c r="B94" s="143" t="s">
        <v>270</v>
      </c>
      <c r="C94" s="144"/>
      <c r="D94" s="145">
        <f>D95+D98</f>
        <v>1343.5</v>
      </c>
    </row>
    <row r="95" spans="1:4" ht="24.75" customHeight="1" x14ac:dyDescent="0.2">
      <c r="A95" s="140" t="s">
        <v>162</v>
      </c>
      <c r="B95" s="143" t="s">
        <v>271</v>
      </c>
      <c r="C95" s="144"/>
      <c r="D95" s="145">
        <f>D96</f>
        <v>1143.5</v>
      </c>
    </row>
    <row r="96" spans="1:4" ht="24.75" customHeight="1" x14ac:dyDescent="0.2">
      <c r="A96" s="140" t="s">
        <v>193</v>
      </c>
      <c r="B96" s="143" t="s">
        <v>271</v>
      </c>
      <c r="C96" s="144" t="s">
        <v>118</v>
      </c>
      <c r="D96" s="145">
        <f>D97</f>
        <v>1143.5</v>
      </c>
    </row>
    <row r="97" spans="1:4" ht="24.75" customHeight="1" x14ac:dyDescent="0.2">
      <c r="A97" s="140" t="s">
        <v>119</v>
      </c>
      <c r="B97" s="143" t="s">
        <v>271</v>
      </c>
      <c r="C97" s="144" t="s">
        <v>120</v>
      </c>
      <c r="D97" s="145">
        <f>'расходы по структуре 2021 '!G73</f>
        <v>1143.5</v>
      </c>
    </row>
    <row r="98" spans="1:4" ht="14.25" customHeight="1" x14ac:dyDescent="0.2">
      <c r="A98" s="14" t="s">
        <v>557</v>
      </c>
      <c r="B98" s="143" t="s">
        <v>552</v>
      </c>
      <c r="C98" s="144"/>
      <c r="D98" s="145">
        <f>D99</f>
        <v>200</v>
      </c>
    </row>
    <row r="99" spans="1:4" ht="24.75" customHeight="1" x14ac:dyDescent="0.2">
      <c r="A99" s="140" t="s">
        <v>553</v>
      </c>
      <c r="B99" s="143" t="s">
        <v>552</v>
      </c>
      <c r="C99" s="144">
        <v>800</v>
      </c>
      <c r="D99" s="145">
        <f>D100</f>
        <v>200</v>
      </c>
    </row>
    <row r="100" spans="1:4" ht="24.75" customHeight="1" x14ac:dyDescent="0.2">
      <c r="A100" s="140" t="s">
        <v>556</v>
      </c>
      <c r="B100" s="143" t="s">
        <v>552</v>
      </c>
      <c r="C100" s="144">
        <v>810</v>
      </c>
      <c r="D100" s="145">
        <f>'расходы по структуре 2021 '!G218</f>
        <v>200</v>
      </c>
    </row>
    <row r="101" spans="1:4" ht="25.5" customHeight="1" x14ac:dyDescent="0.2">
      <c r="A101" s="140" t="s">
        <v>398</v>
      </c>
      <c r="B101" s="143" t="s">
        <v>395</v>
      </c>
      <c r="C101" s="144"/>
      <c r="D101" s="145">
        <f>D102</f>
        <v>60</v>
      </c>
    </row>
    <row r="102" spans="1:4" ht="25.5" customHeight="1" x14ac:dyDescent="0.2">
      <c r="A102" s="140" t="s">
        <v>162</v>
      </c>
      <c r="B102" s="143" t="s">
        <v>397</v>
      </c>
      <c r="C102" s="144"/>
      <c r="D102" s="145">
        <f>D103</f>
        <v>60</v>
      </c>
    </row>
    <row r="103" spans="1:4" ht="24" customHeight="1" x14ac:dyDescent="0.2">
      <c r="A103" s="140" t="s">
        <v>193</v>
      </c>
      <c r="B103" s="143" t="s">
        <v>397</v>
      </c>
      <c r="C103" s="144" t="s">
        <v>118</v>
      </c>
      <c r="D103" s="145">
        <f>D104</f>
        <v>60</v>
      </c>
    </row>
    <row r="104" spans="1:4" ht="24.75" customHeight="1" x14ac:dyDescent="0.2">
      <c r="A104" s="140" t="s">
        <v>119</v>
      </c>
      <c r="B104" s="143" t="s">
        <v>397</v>
      </c>
      <c r="C104" s="144" t="s">
        <v>120</v>
      </c>
      <c r="D104" s="145">
        <f>'расходы по структуре 2021 '!G76</f>
        <v>60</v>
      </c>
    </row>
    <row r="105" spans="1:4" ht="21" customHeight="1" x14ac:dyDescent="0.2">
      <c r="A105" s="221" t="s">
        <v>468</v>
      </c>
      <c r="B105" s="222" t="s">
        <v>294</v>
      </c>
      <c r="C105" s="223" t="s">
        <v>117</v>
      </c>
      <c r="D105" s="224">
        <f>D109+D106+D113</f>
        <v>479.4</v>
      </c>
    </row>
    <row r="106" spans="1:4" ht="21" customHeight="1" x14ac:dyDescent="0.2">
      <c r="A106" s="148" t="s">
        <v>497</v>
      </c>
      <c r="B106" s="143" t="s">
        <v>496</v>
      </c>
      <c r="C106" s="144"/>
      <c r="D106" s="145">
        <f>D107</f>
        <v>27.4</v>
      </c>
    </row>
    <row r="107" spans="1:4" ht="21" customHeight="1" x14ac:dyDescent="0.2">
      <c r="A107" s="140" t="s">
        <v>193</v>
      </c>
      <c r="B107" s="143" t="s">
        <v>495</v>
      </c>
      <c r="C107" s="144">
        <v>200</v>
      </c>
      <c r="D107" s="145">
        <f>D108</f>
        <v>27.4</v>
      </c>
    </row>
    <row r="108" spans="1:4" ht="21" customHeight="1" x14ac:dyDescent="0.2">
      <c r="A108" s="140" t="s">
        <v>119</v>
      </c>
      <c r="B108" s="143" t="s">
        <v>495</v>
      </c>
      <c r="C108" s="144">
        <v>240</v>
      </c>
      <c r="D108" s="145">
        <f>'расходы по структуре 2021 '!G188</f>
        <v>27.4</v>
      </c>
    </row>
    <row r="109" spans="1:4" ht="26.25" customHeight="1" x14ac:dyDescent="0.2">
      <c r="A109" s="140" t="s">
        <v>197</v>
      </c>
      <c r="B109" s="143" t="s">
        <v>295</v>
      </c>
      <c r="C109" s="144"/>
      <c r="D109" s="145">
        <f t="shared" ref="D109:D111" si="8">D110</f>
        <v>402</v>
      </c>
    </row>
    <row r="110" spans="1:4" ht="26.25" customHeight="1" x14ac:dyDescent="0.2">
      <c r="A110" s="140" t="s">
        <v>162</v>
      </c>
      <c r="B110" s="143" t="s">
        <v>512</v>
      </c>
      <c r="C110" s="144"/>
      <c r="D110" s="145">
        <f t="shared" si="8"/>
        <v>402</v>
      </c>
    </row>
    <row r="111" spans="1:4" ht="26.25" customHeight="1" x14ac:dyDescent="0.2">
      <c r="A111" s="140" t="s">
        <v>193</v>
      </c>
      <c r="B111" s="143" t="s">
        <v>512</v>
      </c>
      <c r="C111" s="144" t="s">
        <v>118</v>
      </c>
      <c r="D111" s="145">
        <f t="shared" si="8"/>
        <v>402</v>
      </c>
    </row>
    <row r="112" spans="1:4" ht="26.25" customHeight="1" x14ac:dyDescent="0.2">
      <c r="A112" s="140" t="s">
        <v>119</v>
      </c>
      <c r="B112" s="143" t="s">
        <v>512</v>
      </c>
      <c r="C112" s="144" t="s">
        <v>120</v>
      </c>
      <c r="D112" s="145">
        <f>'расходы по структуре 2021 '!G193</f>
        <v>402</v>
      </c>
    </row>
    <row r="113" spans="1:4" ht="32.25" customHeight="1" x14ac:dyDescent="0.2">
      <c r="A113" s="140" t="s">
        <v>514</v>
      </c>
      <c r="B113" s="143" t="s">
        <v>510</v>
      </c>
      <c r="C113" s="144"/>
      <c r="D113" s="145">
        <f>D114</f>
        <v>50</v>
      </c>
    </row>
    <row r="114" spans="1:4" ht="26.25" customHeight="1" x14ac:dyDescent="0.2">
      <c r="A114" s="140" t="s">
        <v>162</v>
      </c>
      <c r="B114" s="143" t="s">
        <v>515</v>
      </c>
      <c r="C114" s="144"/>
      <c r="D114" s="145">
        <f>D115</f>
        <v>50</v>
      </c>
    </row>
    <row r="115" spans="1:4" ht="26.25" customHeight="1" x14ac:dyDescent="0.2">
      <c r="A115" s="140" t="s">
        <v>193</v>
      </c>
      <c r="B115" s="143" t="s">
        <v>515</v>
      </c>
      <c r="C115" s="144" t="s">
        <v>118</v>
      </c>
      <c r="D115" s="145">
        <f>D116</f>
        <v>50</v>
      </c>
    </row>
    <row r="116" spans="1:4" ht="26.25" customHeight="1" x14ac:dyDescent="0.2">
      <c r="A116" s="140" t="s">
        <v>119</v>
      </c>
      <c r="B116" s="143" t="s">
        <v>515</v>
      </c>
      <c r="C116" s="144" t="s">
        <v>120</v>
      </c>
      <c r="D116" s="145">
        <f>'расходы по структуре 2021 '!G198</f>
        <v>50</v>
      </c>
    </row>
    <row r="117" spans="1:4" ht="26.25" customHeight="1" x14ac:dyDescent="0.2">
      <c r="A117" s="215" t="s">
        <v>501</v>
      </c>
      <c r="B117" s="213" t="s">
        <v>502</v>
      </c>
      <c r="C117" s="214"/>
      <c r="D117" s="197">
        <f>D118</f>
        <v>187</v>
      </c>
    </row>
    <row r="118" spans="1:4" ht="18" customHeight="1" x14ac:dyDescent="0.2">
      <c r="A118" s="140" t="s">
        <v>509</v>
      </c>
      <c r="B118" s="143" t="s">
        <v>508</v>
      </c>
      <c r="C118" s="144"/>
      <c r="D118" s="145">
        <f>D119</f>
        <v>187</v>
      </c>
    </row>
    <row r="119" spans="1:4" ht="26.25" customHeight="1" x14ac:dyDescent="0.2">
      <c r="A119" s="140" t="s">
        <v>503</v>
      </c>
      <c r="B119" s="143" t="s">
        <v>504</v>
      </c>
      <c r="C119" s="144"/>
      <c r="D119" s="145">
        <f>D123+D120</f>
        <v>187</v>
      </c>
    </row>
    <row r="120" spans="1:4" ht="26.25" customHeight="1" x14ac:dyDescent="0.2">
      <c r="A120" s="140" t="s">
        <v>498</v>
      </c>
      <c r="B120" s="143" t="s">
        <v>505</v>
      </c>
      <c r="C120" s="144"/>
      <c r="D120" s="145">
        <f>D121</f>
        <v>50</v>
      </c>
    </row>
    <row r="121" spans="1:4" ht="45.75" customHeight="1" x14ac:dyDescent="0.2">
      <c r="A121" s="140" t="s">
        <v>121</v>
      </c>
      <c r="B121" s="143" t="s">
        <v>505</v>
      </c>
      <c r="C121" s="144">
        <v>100</v>
      </c>
      <c r="D121" s="145">
        <f>D122</f>
        <v>50</v>
      </c>
    </row>
    <row r="122" spans="1:4" ht="15" customHeight="1" x14ac:dyDescent="0.2">
      <c r="A122" s="140" t="s">
        <v>123</v>
      </c>
      <c r="B122" s="143" t="s">
        <v>505</v>
      </c>
      <c r="C122" s="144">
        <v>110</v>
      </c>
      <c r="D122" s="145">
        <f>'расходы по структуре 2021 '!G205</f>
        <v>50</v>
      </c>
    </row>
    <row r="123" spans="1:4" ht="31.5" customHeight="1" x14ac:dyDescent="0.2">
      <c r="A123" s="140" t="s">
        <v>506</v>
      </c>
      <c r="B123" s="143" t="s">
        <v>507</v>
      </c>
      <c r="C123" s="144"/>
      <c r="D123" s="145">
        <f>D124</f>
        <v>137</v>
      </c>
    </row>
    <row r="124" spans="1:4" ht="45.75" customHeight="1" x14ac:dyDescent="0.2">
      <c r="A124" s="140" t="s">
        <v>121</v>
      </c>
      <c r="B124" s="143" t="s">
        <v>507</v>
      </c>
      <c r="C124" s="144">
        <v>100</v>
      </c>
      <c r="D124" s="145">
        <f>D125</f>
        <v>137</v>
      </c>
    </row>
    <row r="125" spans="1:4" ht="17.25" customHeight="1" x14ac:dyDescent="0.2">
      <c r="A125" s="140" t="s">
        <v>123</v>
      </c>
      <c r="B125" s="143" t="s">
        <v>507</v>
      </c>
      <c r="C125" s="144">
        <v>110</v>
      </c>
      <c r="D125" s="145">
        <f>'расходы по структуре 2021 '!G210</f>
        <v>137</v>
      </c>
    </row>
    <row r="126" spans="1:4" ht="38.25" customHeight="1" x14ac:dyDescent="0.2">
      <c r="A126" s="215" t="s">
        <v>466</v>
      </c>
      <c r="B126" s="213" t="s">
        <v>312</v>
      </c>
      <c r="C126" s="218"/>
      <c r="D126" s="219">
        <f>D127+D139+D144</f>
        <v>60.3</v>
      </c>
    </row>
    <row r="127" spans="1:4" ht="21" customHeight="1" x14ac:dyDescent="0.2">
      <c r="A127" s="147" t="s">
        <v>132</v>
      </c>
      <c r="B127" s="143" t="s">
        <v>273</v>
      </c>
      <c r="C127" s="52"/>
      <c r="D127" s="227">
        <f>D128+D135</f>
        <v>58.3</v>
      </c>
    </row>
    <row r="128" spans="1:4" ht="21" customHeight="1" x14ac:dyDescent="0.2">
      <c r="A128" s="140" t="s">
        <v>278</v>
      </c>
      <c r="B128" s="143" t="s">
        <v>279</v>
      </c>
      <c r="C128" s="144"/>
      <c r="D128" s="145">
        <f>D129+D132</f>
        <v>31.3</v>
      </c>
    </row>
    <row r="129" spans="1:4" ht="27.75" customHeight="1" x14ac:dyDescent="0.2">
      <c r="A129" s="140" t="s">
        <v>248</v>
      </c>
      <c r="B129" s="143" t="s">
        <v>280</v>
      </c>
      <c r="C129" s="144"/>
      <c r="D129" s="145">
        <f>D130</f>
        <v>25</v>
      </c>
    </row>
    <row r="130" spans="1:4" ht="50.25" customHeight="1" x14ac:dyDescent="0.2">
      <c r="A130" s="140" t="s">
        <v>121</v>
      </c>
      <c r="B130" s="143" t="s">
        <v>280</v>
      </c>
      <c r="C130" s="144">
        <v>100</v>
      </c>
      <c r="D130" s="145">
        <f>D131</f>
        <v>25</v>
      </c>
    </row>
    <row r="131" spans="1:4" ht="21" customHeight="1" x14ac:dyDescent="0.2">
      <c r="A131" s="140" t="s">
        <v>123</v>
      </c>
      <c r="B131" s="143" t="s">
        <v>280</v>
      </c>
      <c r="C131" s="144">
        <v>110</v>
      </c>
      <c r="D131" s="145">
        <f>'расходы по структуре 2021 '!G132</f>
        <v>25</v>
      </c>
    </row>
    <row r="132" spans="1:4" ht="26.25" customHeight="1" x14ac:dyDescent="0.2">
      <c r="A132" s="140" t="s">
        <v>249</v>
      </c>
      <c r="B132" s="143" t="s">
        <v>281</v>
      </c>
      <c r="C132" s="144"/>
      <c r="D132" s="149">
        <f>+D133</f>
        <v>6.3</v>
      </c>
    </row>
    <row r="133" spans="1:4" ht="42.75" customHeight="1" x14ac:dyDescent="0.2">
      <c r="A133" s="140" t="s">
        <v>121</v>
      </c>
      <c r="B133" s="143" t="s">
        <v>281</v>
      </c>
      <c r="C133" s="144">
        <v>100</v>
      </c>
      <c r="D133" s="149">
        <f>D134</f>
        <v>6.3</v>
      </c>
    </row>
    <row r="134" spans="1:4" ht="21" customHeight="1" x14ac:dyDescent="0.2">
      <c r="A134" s="140" t="s">
        <v>123</v>
      </c>
      <c r="B134" s="143" t="s">
        <v>281</v>
      </c>
      <c r="C134" s="144">
        <v>110</v>
      </c>
      <c r="D134" s="145">
        <f>'расходы по структуре 2021 '!G136</f>
        <v>6.3</v>
      </c>
    </row>
    <row r="135" spans="1:4" ht="39" customHeight="1" x14ac:dyDescent="0.2">
      <c r="A135" s="140" t="s">
        <v>276</v>
      </c>
      <c r="B135" s="143" t="s">
        <v>275</v>
      </c>
      <c r="C135" s="144"/>
      <c r="D135" s="145">
        <f>D136</f>
        <v>27</v>
      </c>
    </row>
    <row r="136" spans="1:4" ht="86.25" customHeight="1" x14ac:dyDescent="0.2">
      <c r="A136" s="140" t="s">
        <v>277</v>
      </c>
      <c r="B136" s="159" t="s">
        <v>274</v>
      </c>
      <c r="C136" s="144"/>
      <c r="D136" s="145">
        <f>D137</f>
        <v>27</v>
      </c>
    </row>
    <row r="137" spans="1:4" ht="25.5" customHeight="1" x14ac:dyDescent="0.2">
      <c r="A137" s="140" t="s">
        <v>193</v>
      </c>
      <c r="B137" s="159" t="s">
        <v>274</v>
      </c>
      <c r="C137" s="144">
        <v>200</v>
      </c>
      <c r="D137" s="145">
        <f>D138</f>
        <v>27</v>
      </c>
    </row>
    <row r="138" spans="1:4" ht="25.5" customHeight="1" x14ac:dyDescent="0.2">
      <c r="A138" s="140" t="s">
        <v>119</v>
      </c>
      <c r="B138" s="159" t="s">
        <v>274</v>
      </c>
      <c r="C138" s="144">
        <v>240</v>
      </c>
      <c r="D138" s="145">
        <f>'расходы по структуре 2021 '!G110</f>
        <v>27</v>
      </c>
    </row>
    <row r="139" spans="1:4" ht="25.5" customHeight="1" x14ac:dyDescent="0.2">
      <c r="A139" s="140" t="s">
        <v>313</v>
      </c>
      <c r="B139" s="143" t="s">
        <v>314</v>
      </c>
      <c r="C139" s="144"/>
      <c r="D139" s="145">
        <f>D140</f>
        <v>1</v>
      </c>
    </row>
    <row r="140" spans="1:4" ht="41.25" customHeight="1" x14ac:dyDescent="0.2">
      <c r="A140" s="140" t="s">
        <v>382</v>
      </c>
      <c r="B140" s="143" t="s">
        <v>315</v>
      </c>
      <c r="C140" s="144"/>
      <c r="D140" s="145">
        <f>D141</f>
        <v>1</v>
      </c>
    </row>
    <row r="141" spans="1:4" ht="26.25" customHeight="1" x14ac:dyDescent="0.2">
      <c r="A141" s="140" t="s">
        <v>162</v>
      </c>
      <c r="B141" s="143" t="s">
        <v>316</v>
      </c>
      <c r="C141" s="144"/>
      <c r="D141" s="145">
        <f t="shared" ref="D141:D142" si="9">D142</f>
        <v>1</v>
      </c>
    </row>
    <row r="142" spans="1:4" ht="26.25" customHeight="1" x14ac:dyDescent="0.2">
      <c r="A142" s="140" t="s">
        <v>193</v>
      </c>
      <c r="B142" s="143" t="s">
        <v>316</v>
      </c>
      <c r="C142" s="144">
        <v>200</v>
      </c>
      <c r="D142" s="145">
        <f t="shared" si="9"/>
        <v>1</v>
      </c>
    </row>
    <row r="143" spans="1:4" ht="26.25" customHeight="1" x14ac:dyDescent="0.2">
      <c r="A143" s="140" t="s">
        <v>119</v>
      </c>
      <c r="B143" s="143" t="s">
        <v>316</v>
      </c>
      <c r="C143" s="144">
        <v>240</v>
      </c>
      <c r="D143" s="145">
        <f>'расходы по структуре 2021 '!G83</f>
        <v>1</v>
      </c>
    </row>
    <row r="144" spans="1:4" ht="16.5" customHeight="1" x14ac:dyDescent="0.2">
      <c r="A144" s="140" t="s">
        <v>318</v>
      </c>
      <c r="B144" s="143" t="s">
        <v>317</v>
      </c>
      <c r="C144" s="144"/>
      <c r="D144" s="145">
        <f>D141</f>
        <v>1</v>
      </c>
    </row>
    <row r="145" spans="1:9" ht="35.25" customHeight="1" x14ac:dyDescent="0.2">
      <c r="A145" s="140" t="s">
        <v>319</v>
      </c>
      <c r="B145" s="143" t="s">
        <v>320</v>
      </c>
      <c r="C145" s="144"/>
      <c r="D145" s="145">
        <f>D146</f>
        <v>1</v>
      </c>
    </row>
    <row r="146" spans="1:9" ht="27.75" customHeight="1" x14ac:dyDescent="0.2">
      <c r="A146" s="140" t="s">
        <v>162</v>
      </c>
      <c r="B146" s="143" t="s">
        <v>321</v>
      </c>
      <c r="C146" s="144"/>
      <c r="D146" s="145">
        <f>D147</f>
        <v>1</v>
      </c>
    </row>
    <row r="147" spans="1:9" ht="28.5" customHeight="1" x14ac:dyDescent="0.2">
      <c r="A147" s="140" t="s">
        <v>193</v>
      </c>
      <c r="B147" s="143" t="s">
        <v>321</v>
      </c>
      <c r="C147" s="144">
        <v>200</v>
      </c>
      <c r="D147" s="145">
        <f>D148</f>
        <v>1</v>
      </c>
    </row>
    <row r="148" spans="1:9" ht="24.75" customHeight="1" x14ac:dyDescent="0.2">
      <c r="A148" s="140" t="s">
        <v>119</v>
      </c>
      <c r="B148" s="143" t="s">
        <v>321</v>
      </c>
      <c r="C148" s="144">
        <v>240</v>
      </c>
      <c r="D148" s="145">
        <f>'расходы по структуре 2021 '!G89</f>
        <v>1</v>
      </c>
    </row>
    <row r="149" spans="1:9" ht="41.25" customHeight="1" x14ac:dyDescent="0.2">
      <c r="A149" s="217" t="s">
        <v>467</v>
      </c>
      <c r="B149" s="213" t="s">
        <v>285</v>
      </c>
      <c r="C149" s="218"/>
      <c r="D149" s="219">
        <f>D150+D161</f>
        <v>2510.9</v>
      </c>
      <c r="I149" s="100"/>
    </row>
    <row r="150" spans="1:9" ht="28.5" customHeight="1" x14ac:dyDescent="0.2">
      <c r="A150" s="148" t="s">
        <v>131</v>
      </c>
      <c r="B150" s="143" t="s">
        <v>289</v>
      </c>
      <c r="C150" s="144" t="s">
        <v>117</v>
      </c>
      <c r="D150" s="145">
        <f>D151</f>
        <v>2272.3000000000002</v>
      </c>
    </row>
    <row r="151" spans="1:9" ht="26.25" customHeight="1" x14ac:dyDescent="0.2">
      <c r="A151" s="148" t="s">
        <v>291</v>
      </c>
      <c r="B151" s="143" t="s">
        <v>290</v>
      </c>
      <c r="C151" s="144" t="s">
        <v>117</v>
      </c>
      <c r="D151" s="145">
        <f>D152+D158+D155</f>
        <v>2272.3000000000002</v>
      </c>
    </row>
    <row r="152" spans="1:9" ht="54.75" customHeight="1" x14ac:dyDescent="0.2">
      <c r="A152" s="148" t="s">
        <v>292</v>
      </c>
      <c r="B152" s="143" t="s">
        <v>327</v>
      </c>
      <c r="C152" s="144"/>
      <c r="D152" s="145">
        <f>D153</f>
        <v>2000</v>
      </c>
    </row>
    <row r="153" spans="1:9" ht="25.5" customHeight="1" x14ac:dyDescent="0.2">
      <c r="A153" s="140" t="s">
        <v>193</v>
      </c>
      <c r="B153" s="143" t="s">
        <v>327</v>
      </c>
      <c r="C153" s="144" t="s">
        <v>118</v>
      </c>
      <c r="D153" s="145">
        <f>D154</f>
        <v>2000</v>
      </c>
    </row>
    <row r="154" spans="1:9" ht="25.5" customHeight="1" x14ac:dyDescent="0.2">
      <c r="A154" s="140" t="s">
        <v>119</v>
      </c>
      <c r="B154" s="143" t="s">
        <v>327</v>
      </c>
      <c r="C154" s="144" t="s">
        <v>120</v>
      </c>
      <c r="D154" s="145">
        <f>'расходы по структуре 2021 '!G175</f>
        <v>2000</v>
      </c>
    </row>
    <row r="155" spans="1:9" ht="30.75" customHeight="1" x14ac:dyDescent="0.2">
      <c r="A155" s="140" t="s">
        <v>162</v>
      </c>
      <c r="B155" s="143" t="s">
        <v>360</v>
      </c>
      <c r="C155" s="144"/>
      <c r="D155" s="145">
        <f>D156</f>
        <v>50</v>
      </c>
    </row>
    <row r="156" spans="1:9" ht="29.25" customHeight="1" x14ac:dyDescent="0.2">
      <c r="A156" s="140" t="s">
        <v>193</v>
      </c>
      <c r="B156" s="143" t="s">
        <v>360</v>
      </c>
      <c r="C156" s="144">
        <v>200</v>
      </c>
      <c r="D156" s="145">
        <f>D157</f>
        <v>50</v>
      </c>
    </row>
    <row r="157" spans="1:9" ht="27" customHeight="1" x14ac:dyDescent="0.2">
      <c r="A157" s="140" t="s">
        <v>119</v>
      </c>
      <c r="B157" s="143" t="s">
        <v>360</v>
      </c>
      <c r="C157" s="144">
        <v>240</v>
      </c>
      <c r="D157" s="145">
        <f>'расходы по структуре 2021 '!G178</f>
        <v>50</v>
      </c>
    </row>
    <row r="158" spans="1:9" ht="48.75" customHeight="1" x14ac:dyDescent="0.2">
      <c r="A158" s="140" t="s">
        <v>293</v>
      </c>
      <c r="B158" s="143" t="s">
        <v>328</v>
      </c>
      <c r="C158" s="144"/>
      <c r="D158" s="145">
        <f t="shared" ref="D158:D159" si="10">D159</f>
        <v>222.3</v>
      </c>
    </row>
    <row r="159" spans="1:9" ht="22.5" x14ac:dyDescent="0.2">
      <c r="A159" s="140" t="s">
        <v>193</v>
      </c>
      <c r="B159" s="143" t="s">
        <v>328</v>
      </c>
      <c r="C159" s="144">
        <v>200</v>
      </c>
      <c r="D159" s="145">
        <f t="shared" si="10"/>
        <v>222.3</v>
      </c>
    </row>
    <row r="160" spans="1:9" ht="22.5" x14ac:dyDescent="0.2">
      <c r="A160" s="140" t="s">
        <v>119</v>
      </c>
      <c r="B160" s="143" t="s">
        <v>328</v>
      </c>
      <c r="C160" s="144">
        <v>240</v>
      </c>
      <c r="D160" s="145">
        <f>'расходы по структуре 2021 '!G182</f>
        <v>222.3</v>
      </c>
    </row>
    <row r="161" spans="1:4" ht="26.25" customHeight="1" x14ac:dyDescent="0.2">
      <c r="A161" s="148" t="s">
        <v>286</v>
      </c>
      <c r="B161" s="143" t="s">
        <v>287</v>
      </c>
      <c r="C161" s="144" t="s">
        <v>117</v>
      </c>
      <c r="D161" s="145">
        <f>D162</f>
        <v>238.6</v>
      </c>
    </row>
    <row r="162" spans="1:4" ht="26.25" customHeight="1" x14ac:dyDescent="0.2">
      <c r="A162" s="148" t="s">
        <v>167</v>
      </c>
      <c r="B162" s="143" t="s">
        <v>288</v>
      </c>
      <c r="C162" s="144"/>
      <c r="D162" s="145">
        <f>D163</f>
        <v>238.6</v>
      </c>
    </row>
    <row r="163" spans="1:4" ht="22.5" x14ac:dyDescent="0.2">
      <c r="A163" s="148" t="s">
        <v>162</v>
      </c>
      <c r="B163" s="143" t="s">
        <v>311</v>
      </c>
      <c r="C163" s="144"/>
      <c r="D163" s="145">
        <f t="shared" ref="D163:D164" si="11">D164</f>
        <v>238.6</v>
      </c>
    </row>
    <row r="164" spans="1:4" ht="30" customHeight="1" x14ac:dyDescent="0.2">
      <c r="A164" s="140" t="s">
        <v>193</v>
      </c>
      <c r="B164" s="143" t="s">
        <v>311</v>
      </c>
      <c r="C164" s="144" t="s">
        <v>118</v>
      </c>
      <c r="D164" s="145">
        <f t="shared" si="11"/>
        <v>238.6</v>
      </c>
    </row>
    <row r="165" spans="1:4" ht="28.5" customHeight="1" x14ac:dyDescent="0.2">
      <c r="A165" s="140" t="s">
        <v>119</v>
      </c>
      <c r="B165" s="143" t="s">
        <v>311</v>
      </c>
      <c r="C165" s="144" t="s">
        <v>120</v>
      </c>
      <c r="D165" s="145">
        <f>'расходы по структуре 2021 '!G167</f>
        <v>238.6</v>
      </c>
    </row>
    <row r="166" spans="1:4" ht="31.5" customHeight="1" x14ac:dyDescent="0.2">
      <c r="A166" s="215" t="s">
        <v>462</v>
      </c>
      <c r="B166" s="216">
        <v>8400000000</v>
      </c>
      <c r="C166" s="214"/>
      <c r="D166" s="197">
        <f t="shared" ref="D166:D170" si="12">D167</f>
        <v>2151.1</v>
      </c>
    </row>
    <row r="167" spans="1:4" ht="21" customHeight="1" x14ac:dyDescent="0.2">
      <c r="A167" s="140" t="s">
        <v>231</v>
      </c>
      <c r="B167" s="146">
        <v>8410000000</v>
      </c>
      <c r="C167" s="144"/>
      <c r="D167" s="145">
        <f t="shared" si="12"/>
        <v>2151.1</v>
      </c>
    </row>
    <row r="168" spans="1:4" ht="22.5" x14ac:dyDescent="0.2">
      <c r="A168" s="140" t="s">
        <v>232</v>
      </c>
      <c r="B168" s="146">
        <v>8410100000</v>
      </c>
      <c r="C168" s="144"/>
      <c r="D168" s="145">
        <f t="shared" si="12"/>
        <v>2151.1</v>
      </c>
    </row>
    <row r="169" spans="1:4" ht="22.5" x14ac:dyDescent="0.2">
      <c r="A169" s="140" t="s">
        <v>162</v>
      </c>
      <c r="B169" s="146">
        <v>8410199990</v>
      </c>
      <c r="C169" s="144"/>
      <c r="D169" s="145">
        <f t="shared" si="12"/>
        <v>2151.1</v>
      </c>
    </row>
    <row r="170" spans="1:4" ht="22.5" x14ac:dyDescent="0.2">
      <c r="A170" s="140" t="s">
        <v>193</v>
      </c>
      <c r="B170" s="146">
        <v>8410199990</v>
      </c>
      <c r="C170" s="144">
        <v>200</v>
      </c>
      <c r="D170" s="145">
        <f t="shared" si="12"/>
        <v>2151.1</v>
      </c>
    </row>
    <row r="171" spans="1:4" ht="22.5" x14ac:dyDescent="0.2">
      <c r="A171" s="140" t="s">
        <v>119</v>
      </c>
      <c r="B171" s="146">
        <v>8410199990</v>
      </c>
      <c r="C171" s="144">
        <v>240</v>
      </c>
      <c r="D171" s="145">
        <f>'расходы по структуре 2021 '!G145</f>
        <v>2151.1</v>
      </c>
    </row>
    <row r="172" spans="1:4" x14ac:dyDescent="0.2">
      <c r="A172" s="231" t="s">
        <v>177</v>
      </c>
      <c r="B172" s="232"/>
      <c r="C172" s="233"/>
      <c r="D172" s="234">
        <f>+D126+D20+D65+D93+D105+D149+D166+D36+D31+D6+D117</f>
        <v>34081.087999999996</v>
      </c>
    </row>
    <row r="174" spans="1:4" x14ac:dyDescent="0.2">
      <c r="D174" s="226">
        <f>D172-'разделы 2021'!D34</f>
        <v>-1.6000000003259629E-2</v>
      </c>
    </row>
    <row r="175" spans="1:4" x14ac:dyDescent="0.2">
      <c r="D175" s="225"/>
    </row>
    <row r="176" spans="1:4" x14ac:dyDescent="0.2">
      <c r="D176" s="225"/>
    </row>
    <row r="177" spans="4:4" x14ac:dyDescent="0.2">
      <c r="D177" s="226"/>
    </row>
    <row r="178" spans="4:4" x14ac:dyDescent="0.2">
      <c r="D178" s="225"/>
    </row>
  </sheetData>
  <autoFilter ref="A5:D172"/>
  <mergeCells count="2">
    <mergeCell ref="C1:D1"/>
    <mergeCell ref="A2:D3"/>
  </mergeCells>
  <pageMargins left="0" right="0" top="0" bottom="0" header="0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opLeftCell="A73" zoomScaleNormal="100" workbookViewId="0">
      <selection activeCell="D78" sqref="D78"/>
    </sheetView>
  </sheetViews>
  <sheetFormatPr defaultRowHeight="11.25" x14ac:dyDescent="0.2"/>
  <cols>
    <col min="1" max="1" width="55.140625" style="11" customWidth="1"/>
    <col min="2" max="2" width="18.42578125" style="12" customWidth="1"/>
    <col min="3" max="3" width="7.140625" style="14" customWidth="1"/>
    <col min="4" max="4" width="13.85546875" style="12" customWidth="1"/>
    <col min="5" max="5" width="12.140625" style="48" customWidth="1"/>
    <col min="6" max="6" width="9.140625" style="14"/>
    <col min="7" max="9" width="9.140625" style="106"/>
    <col min="10" max="16384" width="9.140625" style="14"/>
  </cols>
  <sheetData>
    <row r="1" spans="1:6" ht="51" customHeight="1" x14ac:dyDescent="0.2">
      <c r="C1" s="51"/>
      <c r="D1" s="271" t="s">
        <v>451</v>
      </c>
      <c r="E1" s="271"/>
      <c r="F1" s="51"/>
    </row>
    <row r="2" spans="1:6" ht="30" customHeight="1" x14ac:dyDescent="0.2">
      <c r="A2" s="270" t="s">
        <v>452</v>
      </c>
      <c r="B2" s="270"/>
      <c r="C2" s="270"/>
      <c r="D2" s="270"/>
      <c r="E2" s="270"/>
    </row>
    <row r="3" spans="1:6" x14ac:dyDescent="0.2">
      <c r="A3" s="270"/>
      <c r="B3" s="270"/>
      <c r="C3" s="270"/>
      <c r="D3" s="270"/>
      <c r="E3" s="270"/>
    </row>
    <row r="4" spans="1:6" x14ac:dyDescent="0.2">
      <c r="E4" s="12" t="s">
        <v>367</v>
      </c>
    </row>
    <row r="5" spans="1:6" ht="15" customHeight="1" x14ac:dyDescent="0.2">
      <c r="A5" s="52"/>
      <c r="B5" s="52"/>
      <c r="C5" s="52"/>
      <c r="D5" s="273" t="s">
        <v>256</v>
      </c>
      <c r="E5" s="276"/>
    </row>
    <row r="6" spans="1:6" ht="23.25" customHeight="1" x14ac:dyDescent="0.2">
      <c r="A6" s="120" t="s">
        <v>21</v>
      </c>
      <c r="B6" s="120" t="s">
        <v>24</v>
      </c>
      <c r="C6" s="120" t="s">
        <v>25</v>
      </c>
      <c r="D6" s="121" t="s">
        <v>443</v>
      </c>
      <c r="E6" s="121" t="s">
        <v>444</v>
      </c>
    </row>
    <row r="7" spans="1:6" x14ac:dyDescent="0.2">
      <c r="A7" s="228" t="s">
        <v>134</v>
      </c>
      <c r="B7" s="213" t="s">
        <v>259</v>
      </c>
      <c r="C7" s="218"/>
      <c r="D7" s="229">
        <f>D8+D19+D12</f>
        <v>1366.4</v>
      </c>
      <c r="E7" s="229">
        <f>E8+E19+E12</f>
        <v>2235.1999999999998</v>
      </c>
    </row>
    <row r="8" spans="1:6" ht="22.5" x14ac:dyDescent="0.2">
      <c r="A8" s="148" t="s">
        <v>180</v>
      </c>
      <c r="B8" s="143" t="s">
        <v>195</v>
      </c>
      <c r="C8" s="144" t="s">
        <v>117</v>
      </c>
      <c r="D8" s="188">
        <f>D9+D14</f>
        <v>516.4</v>
      </c>
      <c r="E8" s="188">
        <f>E9+E14</f>
        <v>531.20000000000005</v>
      </c>
    </row>
    <row r="9" spans="1:6" x14ac:dyDescent="0.2">
      <c r="A9" s="148" t="s">
        <v>258</v>
      </c>
      <c r="B9" s="143" t="s">
        <v>267</v>
      </c>
      <c r="C9" s="144"/>
      <c r="D9" s="188">
        <f>D10</f>
        <v>50</v>
      </c>
      <c r="E9" s="188">
        <f>E10</f>
        <v>50</v>
      </c>
    </row>
    <row r="10" spans="1:6" x14ac:dyDescent="0.2">
      <c r="A10" s="140" t="s">
        <v>127</v>
      </c>
      <c r="B10" s="143" t="s">
        <v>267</v>
      </c>
      <c r="C10" s="144" t="s">
        <v>128</v>
      </c>
      <c r="D10" s="188">
        <f>D11</f>
        <v>50</v>
      </c>
      <c r="E10" s="188">
        <f>E11</f>
        <v>50</v>
      </c>
    </row>
    <row r="11" spans="1:6" x14ac:dyDescent="0.2">
      <c r="A11" s="140" t="s">
        <v>111</v>
      </c>
      <c r="B11" s="143" t="s">
        <v>267</v>
      </c>
      <c r="C11" s="144" t="s">
        <v>105</v>
      </c>
      <c r="D11" s="188">
        <f>'расходы по структуре 2022 (23)'!G42</f>
        <v>50</v>
      </c>
      <c r="E11" s="188">
        <f>'расходы по структуре 2022 (23)'!H42</f>
        <v>50</v>
      </c>
    </row>
    <row r="12" spans="1:6" x14ac:dyDescent="0.2">
      <c r="A12" s="147" t="s">
        <v>236</v>
      </c>
      <c r="B12" s="143" t="s">
        <v>235</v>
      </c>
      <c r="C12" s="144"/>
      <c r="D12" s="188">
        <f>D13</f>
        <v>850</v>
      </c>
      <c r="E12" s="188">
        <f>E13</f>
        <v>1704</v>
      </c>
    </row>
    <row r="13" spans="1:6" x14ac:dyDescent="0.2">
      <c r="A13" s="147" t="s">
        <v>111</v>
      </c>
      <c r="B13" s="143" t="s">
        <v>235</v>
      </c>
      <c r="C13" s="144">
        <v>870</v>
      </c>
      <c r="D13" s="188">
        <f>'расходы по структуре 2022 (23)'!G47</f>
        <v>850</v>
      </c>
      <c r="E13" s="188">
        <f>'расходы по структуре 2022 (23)'!H47</f>
        <v>1704</v>
      </c>
    </row>
    <row r="14" spans="1:6" ht="22.5" x14ac:dyDescent="0.2">
      <c r="A14" s="148" t="s">
        <v>163</v>
      </c>
      <c r="B14" s="143" t="s">
        <v>325</v>
      </c>
      <c r="C14" s="144" t="s">
        <v>117</v>
      </c>
      <c r="D14" s="145">
        <f>D15+D17</f>
        <v>466.4</v>
      </c>
      <c r="E14" s="145">
        <f>E15+E17</f>
        <v>481.2</v>
      </c>
    </row>
    <row r="15" spans="1:6" ht="45" x14ac:dyDescent="0.2">
      <c r="A15" s="140" t="s">
        <v>121</v>
      </c>
      <c r="B15" s="143">
        <v>5000151180</v>
      </c>
      <c r="C15" s="144" t="s">
        <v>122</v>
      </c>
      <c r="D15" s="145">
        <f t="shared" ref="D15:E15" si="0">D16</f>
        <v>441.7</v>
      </c>
      <c r="E15" s="145">
        <f t="shared" si="0"/>
        <v>441.7</v>
      </c>
    </row>
    <row r="16" spans="1:6" ht="22.5" x14ac:dyDescent="0.2">
      <c r="A16" s="140" t="s">
        <v>125</v>
      </c>
      <c r="B16" s="143">
        <v>5000151180</v>
      </c>
      <c r="C16" s="144" t="s">
        <v>126</v>
      </c>
      <c r="D16" s="145">
        <f>'расходы по структуре 2022 (23)'!G102</f>
        <v>441.7</v>
      </c>
      <c r="E16" s="145">
        <f>'расходы по структуре 2022 (23)'!H102</f>
        <v>441.7</v>
      </c>
    </row>
    <row r="17" spans="1:5" ht="22.5" x14ac:dyDescent="0.2">
      <c r="A17" s="140" t="s">
        <v>193</v>
      </c>
      <c r="B17" s="143">
        <v>5000151180</v>
      </c>
      <c r="C17" s="144">
        <v>200</v>
      </c>
      <c r="D17" s="145">
        <f>D18</f>
        <v>24.7</v>
      </c>
      <c r="E17" s="145">
        <f>E18</f>
        <v>39.5</v>
      </c>
    </row>
    <row r="18" spans="1:5" ht="22.5" x14ac:dyDescent="0.2">
      <c r="A18" s="140" t="s">
        <v>119</v>
      </c>
      <c r="B18" s="143">
        <v>5000151180</v>
      </c>
      <c r="C18" s="144">
        <v>240</v>
      </c>
      <c r="D18" s="145">
        <f>'расходы по структуре 2022 (23)'!G106</f>
        <v>24.7</v>
      </c>
      <c r="E18" s="145">
        <f>'расходы по структуре 2022 (23)'!H106</f>
        <v>39.5</v>
      </c>
    </row>
    <row r="19" spans="1:5" ht="22.5" x14ac:dyDescent="0.2">
      <c r="A19" s="148" t="s">
        <v>326</v>
      </c>
      <c r="B19" s="143" t="s">
        <v>264</v>
      </c>
      <c r="C19" s="144"/>
      <c r="D19" s="145">
        <f>D20</f>
        <v>0</v>
      </c>
      <c r="E19" s="145">
        <f>E20</f>
        <v>0</v>
      </c>
    </row>
    <row r="20" spans="1:5" ht="45" x14ac:dyDescent="0.2">
      <c r="A20" s="140" t="s">
        <v>168</v>
      </c>
      <c r="B20" s="143" t="s">
        <v>265</v>
      </c>
      <c r="C20" s="144"/>
      <c r="D20" s="145">
        <f t="shared" ref="D20:E21" si="1">D21</f>
        <v>0</v>
      </c>
      <c r="E20" s="145">
        <f t="shared" si="1"/>
        <v>0</v>
      </c>
    </row>
    <row r="21" spans="1:5" x14ac:dyDescent="0.2">
      <c r="A21" s="140" t="s">
        <v>133</v>
      </c>
      <c r="B21" s="143" t="s">
        <v>265</v>
      </c>
      <c r="C21" s="144">
        <v>500</v>
      </c>
      <c r="D21" s="145">
        <f t="shared" si="1"/>
        <v>0</v>
      </c>
      <c r="E21" s="145">
        <f t="shared" si="1"/>
        <v>0</v>
      </c>
    </row>
    <row r="22" spans="1:5" x14ac:dyDescent="0.2">
      <c r="A22" s="140" t="s">
        <v>116</v>
      </c>
      <c r="B22" s="143" t="s">
        <v>265</v>
      </c>
      <c r="C22" s="144">
        <v>540</v>
      </c>
      <c r="D22" s="145">
        <f>'расходы по структуре 2022 (23)'!G31</f>
        <v>0</v>
      </c>
      <c r="E22" s="145">
        <f>'расходы по структуре 2022 (23)'!H31</f>
        <v>0</v>
      </c>
    </row>
    <row r="23" spans="1:5" ht="33.75" x14ac:dyDescent="0.2">
      <c r="A23" s="215" t="s">
        <v>471</v>
      </c>
      <c r="B23" s="220">
        <v>7500000000</v>
      </c>
      <c r="C23" s="214"/>
      <c r="D23" s="197">
        <f>D26+D30</f>
        <v>2</v>
      </c>
      <c r="E23" s="197">
        <f>E26+E30</f>
        <v>2</v>
      </c>
    </row>
    <row r="24" spans="1:5" ht="33.75" x14ac:dyDescent="0.2">
      <c r="A24" s="140" t="s">
        <v>322</v>
      </c>
      <c r="B24" s="159">
        <v>7510000000</v>
      </c>
      <c r="C24" s="144"/>
      <c r="D24" s="145">
        <f>D25</f>
        <v>1</v>
      </c>
      <c r="E24" s="145">
        <f>E25</f>
        <v>1</v>
      </c>
    </row>
    <row r="25" spans="1:5" ht="22.5" x14ac:dyDescent="0.2">
      <c r="A25" s="140" t="s">
        <v>170</v>
      </c>
      <c r="B25" s="159">
        <v>7510100000</v>
      </c>
      <c r="C25" s="144"/>
      <c r="D25" s="145">
        <f>D30</f>
        <v>1</v>
      </c>
      <c r="E25" s="145">
        <f>E30</f>
        <v>1</v>
      </c>
    </row>
    <row r="26" spans="1:5" ht="22.5" x14ac:dyDescent="0.2">
      <c r="A26" s="140" t="s">
        <v>162</v>
      </c>
      <c r="B26" s="159">
        <v>7510199990</v>
      </c>
      <c r="C26" s="144"/>
      <c r="D26" s="145">
        <f>D27</f>
        <v>1</v>
      </c>
      <c r="E26" s="145">
        <f>E27</f>
        <v>1</v>
      </c>
    </row>
    <row r="27" spans="1:5" ht="22.5" x14ac:dyDescent="0.2">
      <c r="A27" s="140" t="s">
        <v>193</v>
      </c>
      <c r="B27" s="159">
        <v>7510199990</v>
      </c>
      <c r="C27" s="144">
        <v>200</v>
      </c>
      <c r="D27" s="145">
        <f>D28</f>
        <v>1</v>
      </c>
      <c r="E27" s="145">
        <f>E28</f>
        <v>1</v>
      </c>
    </row>
    <row r="28" spans="1:5" ht="22.5" x14ac:dyDescent="0.2">
      <c r="A28" s="140" t="s">
        <v>119</v>
      </c>
      <c r="B28" s="159">
        <v>7510199990</v>
      </c>
      <c r="C28" s="144">
        <v>240</v>
      </c>
      <c r="D28" s="145">
        <f>'расходы по структуре 2022 (23)'!G123</f>
        <v>1</v>
      </c>
      <c r="E28" s="145">
        <f>'расходы по структуре 2022 (23)'!H123</f>
        <v>1</v>
      </c>
    </row>
    <row r="29" spans="1:5" x14ac:dyDescent="0.2">
      <c r="A29" s="140" t="s">
        <v>323</v>
      </c>
      <c r="B29" s="159">
        <v>7520000000</v>
      </c>
      <c r="C29" s="144"/>
      <c r="D29" s="145">
        <f>D31</f>
        <v>1</v>
      </c>
      <c r="E29" s="145">
        <f>E31</f>
        <v>1</v>
      </c>
    </row>
    <row r="30" spans="1:5" ht="22.5" x14ac:dyDescent="0.2">
      <c r="A30" s="140" t="s">
        <v>162</v>
      </c>
      <c r="B30" s="159">
        <v>7520199990</v>
      </c>
      <c r="C30" s="144"/>
      <c r="D30" s="145">
        <f>D32</f>
        <v>1</v>
      </c>
      <c r="E30" s="145">
        <f>E32</f>
        <v>1</v>
      </c>
    </row>
    <row r="31" spans="1:5" ht="22.5" x14ac:dyDescent="0.2">
      <c r="A31" s="140" t="s">
        <v>324</v>
      </c>
      <c r="B31" s="159">
        <v>7520100000</v>
      </c>
      <c r="C31" s="144"/>
      <c r="D31" s="145">
        <f>D32</f>
        <v>1</v>
      </c>
      <c r="E31" s="145">
        <f>E32</f>
        <v>1</v>
      </c>
    </row>
    <row r="32" spans="1:5" ht="22.5" x14ac:dyDescent="0.2">
      <c r="A32" s="140" t="s">
        <v>193</v>
      </c>
      <c r="B32" s="159">
        <v>7520199990</v>
      </c>
      <c r="C32" s="144">
        <v>200</v>
      </c>
      <c r="D32" s="145">
        <f t="shared" ref="D32:E32" si="2">D33</f>
        <v>1</v>
      </c>
      <c r="E32" s="145">
        <f t="shared" si="2"/>
        <v>1</v>
      </c>
    </row>
    <row r="33" spans="1:5" ht="22.5" x14ac:dyDescent="0.2">
      <c r="A33" s="140" t="s">
        <v>119</v>
      </c>
      <c r="B33" s="159">
        <v>7520199990</v>
      </c>
      <c r="C33" s="144">
        <v>240</v>
      </c>
      <c r="D33" s="145">
        <f>'расходы по структуре 2022 (23)'!G129</f>
        <v>1</v>
      </c>
      <c r="E33" s="145">
        <f>'расходы по структуре 2022 (23)'!H129</f>
        <v>1</v>
      </c>
    </row>
    <row r="34" spans="1:5" ht="22.5" x14ac:dyDescent="0.2">
      <c r="A34" s="212" t="s">
        <v>469</v>
      </c>
      <c r="B34" s="213" t="s">
        <v>354</v>
      </c>
      <c r="C34" s="214"/>
      <c r="D34" s="197">
        <f>D35</f>
        <v>1.504</v>
      </c>
      <c r="E34" s="197">
        <f>E35</f>
        <v>1.504</v>
      </c>
    </row>
    <row r="35" spans="1:5" ht="22.5" x14ac:dyDescent="0.2">
      <c r="A35" s="147" t="s">
        <v>355</v>
      </c>
      <c r="B35" s="143" t="s">
        <v>401</v>
      </c>
      <c r="C35" s="144"/>
      <c r="D35" s="145">
        <f>D36</f>
        <v>1.504</v>
      </c>
      <c r="E35" s="145">
        <f>E36</f>
        <v>1.504</v>
      </c>
    </row>
    <row r="36" spans="1:5" ht="33.75" x14ac:dyDescent="0.2">
      <c r="A36" s="147" t="s">
        <v>399</v>
      </c>
      <c r="B36" s="143" t="s">
        <v>356</v>
      </c>
      <c r="C36" s="144"/>
      <c r="D36" s="145">
        <f>D38</f>
        <v>1.504</v>
      </c>
      <c r="E36" s="145">
        <f>E38</f>
        <v>1.504</v>
      </c>
    </row>
    <row r="37" spans="1:5" ht="22.5" x14ac:dyDescent="0.2">
      <c r="A37" s="140" t="s">
        <v>193</v>
      </c>
      <c r="B37" s="143" t="s">
        <v>356</v>
      </c>
      <c r="C37" s="144">
        <v>200</v>
      </c>
      <c r="D37" s="145">
        <f>D38</f>
        <v>1.504</v>
      </c>
      <c r="E37" s="145">
        <f>E38</f>
        <v>1.504</v>
      </c>
    </row>
    <row r="38" spans="1:5" ht="22.5" x14ac:dyDescent="0.2">
      <c r="A38" s="140" t="s">
        <v>119</v>
      </c>
      <c r="B38" s="143" t="s">
        <v>356</v>
      </c>
      <c r="C38" s="144">
        <v>240</v>
      </c>
      <c r="D38" s="145">
        <f>'расходы по структуре 2022 (23)'!G224</f>
        <v>1.504</v>
      </c>
      <c r="E38" s="145">
        <f>'расходы по структуре 2022 (23)'!H224</f>
        <v>1.504</v>
      </c>
    </row>
    <row r="39" spans="1:5" ht="22.5" x14ac:dyDescent="0.2">
      <c r="A39" s="217" t="s">
        <v>464</v>
      </c>
      <c r="B39" s="213" t="s">
        <v>260</v>
      </c>
      <c r="C39" s="218"/>
      <c r="D39" s="219">
        <f>D40+D64+D59</f>
        <v>17558.3</v>
      </c>
      <c r="E39" s="219">
        <f>E40+E64+E59</f>
        <v>17628.5</v>
      </c>
    </row>
    <row r="40" spans="1:5" ht="33.75" x14ac:dyDescent="0.2">
      <c r="A40" s="148" t="s">
        <v>179</v>
      </c>
      <c r="B40" s="143" t="s">
        <v>284</v>
      </c>
      <c r="C40" s="144" t="s">
        <v>117</v>
      </c>
      <c r="D40" s="145">
        <f>D41+D48+D51+D56+D54</f>
        <v>17129.099999999999</v>
      </c>
      <c r="E40" s="145">
        <f>E41+E48+E51+E56+E54</f>
        <v>17199.3</v>
      </c>
    </row>
    <row r="41" spans="1:5" ht="22.5" x14ac:dyDescent="0.2">
      <c r="A41" s="181" t="s">
        <v>301</v>
      </c>
      <c r="B41" s="143" t="s">
        <v>268</v>
      </c>
      <c r="C41" s="144"/>
      <c r="D41" s="145">
        <f>D42+D44+D46</f>
        <v>2472.1</v>
      </c>
      <c r="E41" s="145">
        <f>E42+E44+E46</f>
        <v>2699.3</v>
      </c>
    </row>
    <row r="42" spans="1:5" ht="45" x14ac:dyDescent="0.2">
      <c r="A42" s="140" t="s">
        <v>121</v>
      </c>
      <c r="B42" s="143" t="s">
        <v>268</v>
      </c>
      <c r="C42" s="144" t="s">
        <v>122</v>
      </c>
      <c r="D42" s="145">
        <f>D43</f>
        <v>2137</v>
      </c>
      <c r="E42" s="145">
        <f>E43</f>
        <v>2355</v>
      </c>
    </row>
    <row r="43" spans="1:5" x14ac:dyDescent="0.2">
      <c r="A43" s="140" t="s">
        <v>123</v>
      </c>
      <c r="B43" s="143" t="s">
        <v>268</v>
      </c>
      <c r="C43" s="144" t="s">
        <v>124</v>
      </c>
      <c r="D43" s="145">
        <f>'расходы по структуре 2022 (23)'!G52</f>
        <v>2137</v>
      </c>
      <c r="E43" s="145">
        <f>'расходы по структуре 2022 (23)'!H52</f>
        <v>2355</v>
      </c>
    </row>
    <row r="44" spans="1:5" ht="22.5" x14ac:dyDescent="0.2">
      <c r="A44" s="140" t="s">
        <v>193</v>
      </c>
      <c r="B44" s="143" t="s">
        <v>268</v>
      </c>
      <c r="C44" s="144" t="s">
        <v>118</v>
      </c>
      <c r="D44" s="145">
        <f>D45</f>
        <v>310.60000000000002</v>
      </c>
      <c r="E44" s="145">
        <f>E45</f>
        <v>317.8</v>
      </c>
    </row>
    <row r="45" spans="1:5" ht="22.5" x14ac:dyDescent="0.2">
      <c r="A45" s="140" t="s">
        <v>119</v>
      </c>
      <c r="B45" s="143" t="s">
        <v>268</v>
      </c>
      <c r="C45" s="144" t="s">
        <v>120</v>
      </c>
      <c r="D45" s="145">
        <f>'расходы по структуре 2022 (23)'!G57</f>
        <v>310.60000000000002</v>
      </c>
      <c r="E45" s="145">
        <f>'расходы по структуре 2022 (23)'!H57</f>
        <v>317.8</v>
      </c>
    </row>
    <row r="46" spans="1:5" x14ac:dyDescent="0.2">
      <c r="A46" s="140" t="s">
        <v>127</v>
      </c>
      <c r="B46" s="143" t="s">
        <v>268</v>
      </c>
      <c r="C46" s="144" t="s">
        <v>128</v>
      </c>
      <c r="D46" s="145">
        <f>D47</f>
        <v>24.5</v>
      </c>
      <c r="E46" s="145">
        <f>E47</f>
        <v>26.5</v>
      </c>
    </row>
    <row r="47" spans="1:5" x14ac:dyDescent="0.2">
      <c r="A47" s="140" t="s">
        <v>129</v>
      </c>
      <c r="B47" s="143" t="s">
        <v>268</v>
      </c>
      <c r="C47" s="144" t="s">
        <v>130</v>
      </c>
      <c r="D47" s="145">
        <f>'расходы по структуре 2022 (23)'!G60</f>
        <v>24.5</v>
      </c>
      <c r="E47" s="145">
        <f>'расходы по структуре 2022 (23)'!H60</f>
        <v>26.5</v>
      </c>
    </row>
    <row r="48" spans="1:5" x14ac:dyDescent="0.2">
      <c r="A48" s="148" t="s">
        <v>159</v>
      </c>
      <c r="B48" s="143" t="s">
        <v>261</v>
      </c>
      <c r="C48" s="144" t="s">
        <v>117</v>
      </c>
      <c r="D48" s="145">
        <f t="shared" ref="D48:E49" si="3">D49</f>
        <v>2183</v>
      </c>
      <c r="E48" s="145">
        <f t="shared" si="3"/>
        <v>2226</v>
      </c>
    </row>
    <row r="49" spans="1:5" ht="45" x14ac:dyDescent="0.2">
      <c r="A49" s="140" t="s">
        <v>121</v>
      </c>
      <c r="B49" s="143" t="s">
        <v>261</v>
      </c>
      <c r="C49" s="144" t="s">
        <v>122</v>
      </c>
      <c r="D49" s="145">
        <f t="shared" si="3"/>
        <v>2183</v>
      </c>
      <c r="E49" s="145">
        <f t="shared" si="3"/>
        <v>2226</v>
      </c>
    </row>
    <row r="50" spans="1:5" ht="22.5" x14ac:dyDescent="0.2">
      <c r="A50" s="140" t="s">
        <v>125</v>
      </c>
      <c r="B50" s="143" t="s">
        <v>261</v>
      </c>
      <c r="C50" s="144" t="s">
        <v>126</v>
      </c>
      <c r="D50" s="145">
        <f>'расходы по структуре 2022 (23)'!G13</f>
        <v>2183</v>
      </c>
      <c r="E50" s="145">
        <f>'расходы по структуре 2022 (23)'!H13</f>
        <v>2226</v>
      </c>
    </row>
    <row r="51" spans="1:5" x14ac:dyDescent="0.2">
      <c r="A51" s="148" t="s">
        <v>108</v>
      </c>
      <c r="B51" s="143" t="s">
        <v>262</v>
      </c>
      <c r="C51" s="144" t="s">
        <v>117</v>
      </c>
      <c r="D51" s="145">
        <f>D52</f>
        <v>12471.5</v>
      </c>
      <c r="E51" s="145">
        <f>E52</f>
        <v>12271.5</v>
      </c>
    </row>
    <row r="52" spans="1:5" ht="45" x14ac:dyDescent="0.2">
      <c r="A52" s="140" t="s">
        <v>121</v>
      </c>
      <c r="B52" s="143" t="s">
        <v>262</v>
      </c>
      <c r="C52" s="144" t="s">
        <v>122</v>
      </c>
      <c r="D52" s="145">
        <f t="shared" ref="D52:E52" si="4">D53</f>
        <v>12471.5</v>
      </c>
      <c r="E52" s="145">
        <f t="shared" si="4"/>
        <v>12271.5</v>
      </c>
    </row>
    <row r="53" spans="1:5" ht="22.5" x14ac:dyDescent="0.2">
      <c r="A53" s="140" t="s">
        <v>125</v>
      </c>
      <c r="B53" s="143" t="s">
        <v>262</v>
      </c>
      <c r="C53" s="144" t="s">
        <v>126</v>
      </c>
      <c r="D53" s="145">
        <f>'расходы по структуре 2022 (23)'!G22</f>
        <v>12471.5</v>
      </c>
      <c r="E53" s="145">
        <f>'расходы по структуре 2022 (23)'!H22</f>
        <v>12271.5</v>
      </c>
    </row>
    <row r="54" spans="1:5" x14ac:dyDescent="0.2">
      <c r="A54" s="140" t="s">
        <v>161</v>
      </c>
      <c r="B54" s="143" t="s">
        <v>404</v>
      </c>
      <c r="C54" s="144"/>
      <c r="D54" s="145">
        <f>D55</f>
        <v>2.5</v>
      </c>
      <c r="E54" s="145">
        <f>E55</f>
        <v>2.5</v>
      </c>
    </row>
    <row r="55" spans="1:5" x14ac:dyDescent="0.2">
      <c r="A55" s="140" t="s">
        <v>129</v>
      </c>
      <c r="B55" s="143" t="s">
        <v>404</v>
      </c>
      <c r="C55" s="144">
        <v>850</v>
      </c>
      <c r="D55" s="145">
        <f>'расходы по структуре 2022 (23)'!G65</f>
        <v>2.5</v>
      </c>
      <c r="E55" s="145">
        <f>'расходы по структуре 2022 (23)'!H65</f>
        <v>2.5</v>
      </c>
    </row>
    <row r="56" spans="1:5" ht="33.75" x14ac:dyDescent="0.2">
      <c r="A56" s="140" t="s">
        <v>246</v>
      </c>
      <c r="B56" s="143" t="s">
        <v>263</v>
      </c>
      <c r="C56" s="144"/>
      <c r="D56" s="145">
        <f t="shared" ref="D56:E57" si="5">D57</f>
        <v>0</v>
      </c>
      <c r="E56" s="145">
        <f t="shared" si="5"/>
        <v>0</v>
      </c>
    </row>
    <row r="57" spans="1:5" x14ac:dyDescent="0.2">
      <c r="A57" s="140" t="s">
        <v>133</v>
      </c>
      <c r="B57" s="143" t="s">
        <v>263</v>
      </c>
      <c r="C57" s="144">
        <v>500</v>
      </c>
      <c r="D57" s="145">
        <f t="shared" si="5"/>
        <v>0</v>
      </c>
      <c r="E57" s="145">
        <f t="shared" si="5"/>
        <v>0</v>
      </c>
    </row>
    <row r="58" spans="1:5" x14ac:dyDescent="0.2">
      <c r="A58" s="140" t="s">
        <v>116</v>
      </c>
      <c r="B58" s="143" t="s">
        <v>263</v>
      </c>
      <c r="C58" s="144">
        <v>540</v>
      </c>
      <c r="D58" s="145">
        <f>'расходы по структуре 2022 (23)'!G36</f>
        <v>0</v>
      </c>
      <c r="E58" s="145">
        <f>'расходы по структуре 2022 (23)'!H36</f>
        <v>0</v>
      </c>
    </row>
    <row r="59" spans="1:5" ht="22.5" x14ac:dyDescent="0.2">
      <c r="A59" s="140" t="s">
        <v>357</v>
      </c>
      <c r="B59" s="143" t="s">
        <v>358</v>
      </c>
      <c r="C59" s="144"/>
      <c r="D59" s="149">
        <f>D60+D62</f>
        <v>15</v>
      </c>
      <c r="E59" s="149">
        <f>E60+E62</f>
        <v>15</v>
      </c>
    </row>
    <row r="60" spans="1:5" x14ac:dyDescent="0.2">
      <c r="A60" s="140" t="s">
        <v>161</v>
      </c>
      <c r="B60" s="143" t="s">
        <v>359</v>
      </c>
      <c r="C60" s="144">
        <v>200</v>
      </c>
      <c r="D60" s="149">
        <f>D61</f>
        <v>0</v>
      </c>
      <c r="E60" s="149">
        <f>E61</f>
        <v>0</v>
      </c>
    </row>
    <row r="61" spans="1:5" ht="22.5" x14ac:dyDescent="0.2">
      <c r="A61" s="140" t="s">
        <v>119</v>
      </c>
      <c r="B61" s="143" t="s">
        <v>359</v>
      </c>
      <c r="C61" s="144">
        <v>240</v>
      </c>
      <c r="D61" s="149">
        <f>'расходы по структуре 2022 (23)'!G69</f>
        <v>0</v>
      </c>
      <c r="E61" s="149">
        <f>'расходы по структуре 2022 (23)'!H69</f>
        <v>0</v>
      </c>
    </row>
    <row r="62" spans="1:5" x14ac:dyDescent="0.2">
      <c r="A62" s="140" t="s">
        <v>127</v>
      </c>
      <c r="B62" s="143" t="s">
        <v>359</v>
      </c>
      <c r="C62" s="144">
        <v>800</v>
      </c>
      <c r="D62" s="149">
        <f>D63</f>
        <v>15</v>
      </c>
      <c r="E62" s="149">
        <f>E63</f>
        <v>15</v>
      </c>
    </row>
    <row r="63" spans="1:5" x14ac:dyDescent="0.2">
      <c r="A63" s="140" t="s">
        <v>129</v>
      </c>
      <c r="B63" s="143" t="s">
        <v>359</v>
      </c>
      <c r="C63" s="144">
        <v>850</v>
      </c>
      <c r="D63" s="149">
        <f>'расходы по структуре 2022 (23)'!G72</f>
        <v>15</v>
      </c>
      <c r="E63" s="149">
        <f>'расходы по структуре 2022 (23)'!H72</f>
        <v>15</v>
      </c>
    </row>
    <row r="64" spans="1:5" ht="22.5" x14ac:dyDescent="0.2">
      <c r="A64" s="148" t="s">
        <v>379</v>
      </c>
      <c r="B64" s="143" t="s">
        <v>282</v>
      </c>
      <c r="C64" s="144" t="s">
        <v>117</v>
      </c>
      <c r="D64" s="227">
        <f t="shared" ref="D64:E66" si="6">D65</f>
        <v>414.2</v>
      </c>
      <c r="E64" s="227">
        <f t="shared" si="6"/>
        <v>414.2</v>
      </c>
    </row>
    <row r="65" spans="1:5" x14ac:dyDescent="0.2">
      <c r="A65" s="148" t="s">
        <v>113</v>
      </c>
      <c r="B65" s="143" t="s">
        <v>283</v>
      </c>
      <c r="C65" s="144"/>
      <c r="D65" s="145">
        <f t="shared" si="6"/>
        <v>414.2</v>
      </c>
      <c r="E65" s="145">
        <f t="shared" si="6"/>
        <v>414.2</v>
      </c>
    </row>
    <row r="66" spans="1:5" ht="22.5" x14ac:dyDescent="0.2">
      <c r="A66" s="140" t="s">
        <v>193</v>
      </c>
      <c r="B66" s="143" t="s">
        <v>283</v>
      </c>
      <c r="C66" s="144" t="s">
        <v>118</v>
      </c>
      <c r="D66" s="145">
        <f t="shared" si="6"/>
        <v>414.2</v>
      </c>
      <c r="E66" s="145">
        <f t="shared" si="6"/>
        <v>414.2</v>
      </c>
    </row>
    <row r="67" spans="1:5" ht="22.5" x14ac:dyDescent="0.2">
      <c r="A67" s="140" t="s">
        <v>119</v>
      </c>
      <c r="B67" s="143" t="s">
        <v>283</v>
      </c>
      <c r="C67" s="144" t="s">
        <v>120</v>
      </c>
      <c r="D67" s="145">
        <f>'расходы по структуре 2022 (23)'!G157</f>
        <v>414.2</v>
      </c>
      <c r="E67" s="145">
        <f>'расходы по структуре 2022 (23)'!H157</f>
        <v>414.2</v>
      </c>
    </row>
    <row r="68" spans="1:5" ht="33.75" x14ac:dyDescent="0.2">
      <c r="A68" s="217" t="s">
        <v>470</v>
      </c>
      <c r="B68" s="218">
        <v>7800000000</v>
      </c>
      <c r="C68" s="218"/>
      <c r="D68" s="219">
        <f>D69+D78+D91</f>
        <v>7979.4</v>
      </c>
      <c r="E68" s="219">
        <f>E69+E78+E91</f>
        <v>7956.1</v>
      </c>
    </row>
    <row r="69" spans="1:5" x14ac:dyDescent="0.2">
      <c r="A69" s="148" t="s">
        <v>306</v>
      </c>
      <c r="B69" s="143" t="s">
        <v>307</v>
      </c>
      <c r="C69" s="144" t="s">
        <v>117</v>
      </c>
      <c r="D69" s="145">
        <f>D71</f>
        <v>6660.8</v>
      </c>
      <c r="E69" s="145">
        <f>E71</f>
        <v>6685.3</v>
      </c>
    </row>
    <row r="70" spans="1:5" ht="22.5" x14ac:dyDescent="0.2">
      <c r="A70" s="148" t="s">
        <v>381</v>
      </c>
      <c r="B70" s="143" t="s">
        <v>308</v>
      </c>
      <c r="C70" s="144"/>
      <c r="D70" s="145">
        <f>D71</f>
        <v>6660.8</v>
      </c>
      <c r="E70" s="145">
        <f>E71</f>
        <v>6685.3</v>
      </c>
    </row>
    <row r="71" spans="1:5" ht="22.5" x14ac:dyDescent="0.2">
      <c r="A71" s="148" t="s">
        <v>301</v>
      </c>
      <c r="B71" s="143" t="s">
        <v>309</v>
      </c>
      <c r="C71" s="144" t="s">
        <v>117</v>
      </c>
      <c r="D71" s="145">
        <f>D72+D74+D76</f>
        <v>6660.8</v>
      </c>
      <c r="E71" s="145">
        <f>E72+E74+E76</f>
        <v>6685.3</v>
      </c>
    </row>
    <row r="72" spans="1:5" ht="45" x14ac:dyDescent="0.2">
      <c r="A72" s="140" t="s">
        <v>121</v>
      </c>
      <c r="B72" s="143" t="s">
        <v>309</v>
      </c>
      <c r="C72" s="144" t="s">
        <v>122</v>
      </c>
      <c r="D72" s="145">
        <f>D73</f>
        <v>5660</v>
      </c>
      <c r="E72" s="145">
        <f>E73</f>
        <v>5660</v>
      </c>
    </row>
    <row r="73" spans="1:5" x14ac:dyDescent="0.2">
      <c r="A73" s="140" t="s">
        <v>123</v>
      </c>
      <c r="B73" s="143" t="s">
        <v>309</v>
      </c>
      <c r="C73" s="144" t="s">
        <v>124</v>
      </c>
      <c r="D73" s="145">
        <f>'расходы по структуре 2022 (23)'!G261</f>
        <v>5660</v>
      </c>
      <c r="E73" s="145">
        <f>'расходы по структуре 2022 (23)'!H261</f>
        <v>5660</v>
      </c>
    </row>
    <row r="74" spans="1:5" ht="22.5" x14ac:dyDescent="0.2">
      <c r="A74" s="140" t="s">
        <v>193</v>
      </c>
      <c r="B74" s="143" t="s">
        <v>309</v>
      </c>
      <c r="C74" s="144" t="s">
        <v>118</v>
      </c>
      <c r="D74" s="145">
        <f>D75</f>
        <v>998.3</v>
      </c>
      <c r="E74" s="145">
        <f>E75</f>
        <v>1022.8</v>
      </c>
    </row>
    <row r="75" spans="1:5" ht="22.5" x14ac:dyDescent="0.2">
      <c r="A75" s="140" t="s">
        <v>119</v>
      </c>
      <c r="B75" s="143" t="s">
        <v>309</v>
      </c>
      <c r="C75" s="144" t="s">
        <v>120</v>
      </c>
      <c r="D75" s="145">
        <f>'расходы по структуре 2022 (23)'!G266</f>
        <v>998.3</v>
      </c>
      <c r="E75" s="145">
        <f>'расходы по структуре 2022 (23)'!H266</f>
        <v>1022.8</v>
      </c>
    </row>
    <row r="76" spans="1:5" x14ac:dyDescent="0.2">
      <c r="A76" s="140" t="s">
        <v>127</v>
      </c>
      <c r="B76" s="143" t="s">
        <v>309</v>
      </c>
      <c r="C76" s="144" t="s">
        <v>128</v>
      </c>
      <c r="D76" s="145">
        <f>D77</f>
        <v>2.5</v>
      </c>
      <c r="E76" s="145">
        <f>E77</f>
        <v>2.5</v>
      </c>
    </row>
    <row r="77" spans="1:5" x14ac:dyDescent="0.2">
      <c r="A77" s="140" t="s">
        <v>129</v>
      </c>
      <c r="B77" s="143" t="s">
        <v>309</v>
      </c>
      <c r="C77" s="144" t="s">
        <v>130</v>
      </c>
      <c r="D77" s="145">
        <f>'расходы по структуре 2022 (23)'!G269</f>
        <v>2.5</v>
      </c>
      <c r="E77" s="145">
        <f>'расходы по структуре 2022 (23)'!H269</f>
        <v>2.5</v>
      </c>
    </row>
    <row r="78" spans="1:5" ht="22.5" x14ac:dyDescent="0.2">
      <c r="A78" s="148" t="s">
        <v>298</v>
      </c>
      <c r="B78" s="143" t="s">
        <v>297</v>
      </c>
      <c r="C78" s="144" t="s">
        <v>117</v>
      </c>
      <c r="D78" s="145">
        <f>D79</f>
        <v>1268.5999999999999</v>
      </c>
      <c r="E78" s="145">
        <f>E79</f>
        <v>1220.8</v>
      </c>
    </row>
    <row r="79" spans="1:5" x14ac:dyDescent="0.2">
      <c r="A79" s="148" t="s">
        <v>165</v>
      </c>
      <c r="B79" s="143" t="s">
        <v>299</v>
      </c>
      <c r="C79" s="144"/>
      <c r="D79" s="145">
        <f>D80+D85+D88</f>
        <v>1268.5999999999999</v>
      </c>
      <c r="E79" s="145">
        <f>E80+E85+E88</f>
        <v>1220.8</v>
      </c>
    </row>
    <row r="80" spans="1:5" ht="22.5" x14ac:dyDescent="0.2">
      <c r="A80" s="148" t="s">
        <v>160</v>
      </c>
      <c r="B80" s="143" t="s">
        <v>300</v>
      </c>
      <c r="C80" s="144"/>
      <c r="D80" s="145">
        <f>D81+D83</f>
        <v>1268.5999999999999</v>
      </c>
      <c r="E80" s="145">
        <f>E81+E83</f>
        <v>1220.8</v>
      </c>
    </row>
    <row r="81" spans="1:5" ht="45" x14ac:dyDescent="0.2">
      <c r="A81" s="140" t="s">
        <v>121</v>
      </c>
      <c r="B81" s="143" t="s">
        <v>300</v>
      </c>
      <c r="C81" s="144" t="s">
        <v>122</v>
      </c>
      <c r="D81" s="145">
        <f>D82</f>
        <v>961</v>
      </c>
      <c r="E81" s="145">
        <f>E82</f>
        <v>911</v>
      </c>
    </row>
    <row r="82" spans="1:5" x14ac:dyDescent="0.2">
      <c r="A82" s="140" t="s">
        <v>123</v>
      </c>
      <c r="B82" s="143" t="s">
        <v>300</v>
      </c>
      <c r="C82" s="144" t="s">
        <v>124</v>
      </c>
      <c r="D82" s="145">
        <f>'расходы по структуре 2022 (23)'!G233</f>
        <v>961</v>
      </c>
      <c r="E82" s="145">
        <f>'расходы по структуре 2022 (23)'!H233</f>
        <v>911</v>
      </c>
    </row>
    <row r="83" spans="1:5" ht="22.5" x14ac:dyDescent="0.2">
      <c r="A83" s="140" t="s">
        <v>193</v>
      </c>
      <c r="B83" s="143" t="s">
        <v>300</v>
      </c>
      <c r="C83" s="144" t="s">
        <v>118</v>
      </c>
      <c r="D83" s="145">
        <f>D84</f>
        <v>307.60000000000002</v>
      </c>
      <c r="E83" s="145">
        <f>E84</f>
        <v>309.8</v>
      </c>
    </row>
    <row r="84" spans="1:5" ht="22.5" x14ac:dyDescent="0.2">
      <c r="A84" s="140" t="s">
        <v>119</v>
      </c>
      <c r="B84" s="143" t="s">
        <v>300</v>
      </c>
      <c r="C84" s="144" t="s">
        <v>120</v>
      </c>
      <c r="D84" s="145">
        <f>'расходы по структуре 2022 (23)'!G238</f>
        <v>307.60000000000002</v>
      </c>
      <c r="E84" s="145">
        <f>'расходы по структуре 2022 (23)'!H238</f>
        <v>309.8</v>
      </c>
    </row>
    <row r="85" spans="1:5" ht="33.75" x14ac:dyDescent="0.2">
      <c r="A85" s="140" t="s">
        <v>365</v>
      </c>
      <c r="B85" s="183" t="s">
        <v>366</v>
      </c>
      <c r="C85" s="144"/>
      <c r="D85" s="145">
        <f t="shared" ref="D85:E85" si="7">D86</f>
        <v>0</v>
      </c>
      <c r="E85" s="145">
        <f t="shared" si="7"/>
        <v>0</v>
      </c>
    </row>
    <row r="86" spans="1:5" ht="22.5" x14ac:dyDescent="0.2">
      <c r="A86" s="140" t="s">
        <v>193</v>
      </c>
      <c r="B86" s="159" t="s">
        <v>368</v>
      </c>
      <c r="C86" s="144" t="s">
        <v>118</v>
      </c>
      <c r="D86" s="145">
        <f>D87</f>
        <v>0</v>
      </c>
      <c r="E86" s="145">
        <f>E87</f>
        <v>0</v>
      </c>
    </row>
    <row r="87" spans="1:5" ht="22.5" x14ac:dyDescent="0.2">
      <c r="A87" s="140" t="s">
        <v>119</v>
      </c>
      <c r="B87" s="159" t="s">
        <v>368</v>
      </c>
      <c r="C87" s="144" t="s">
        <v>120</v>
      </c>
      <c r="D87" s="145">
        <f>'расходы по структуре 2022 (23)'!G246</f>
        <v>0</v>
      </c>
      <c r="E87" s="145">
        <f>'расходы по структуре 2022 (23)'!H246</f>
        <v>0</v>
      </c>
    </row>
    <row r="88" spans="1:5" ht="22.5" x14ac:dyDescent="0.2">
      <c r="A88" s="140" t="s">
        <v>369</v>
      </c>
      <c r="B88" s="230">
        <v>7820182520</v>
      </c>
      <c r="C88" s="144"/>
      <c r="D88" s="145">
        <f>D89</f>
        <v>0</v>
      </c>
      <c r="E88" s="145">
        <f>E89</f>
        <v>0</v>
      </c>
    </row>
    <row r="89" spans="1:5" ht="22.5" x14ac:dyDescent="0.2">
      <c r="A89" s="140" t="s">
        <v>193</v>
      </c>
      <c r="B89" s="230" t="s">
        <v>364</v>
      </c>
      <c r="C89" s="144">
        <v>200</v>
      </c>
      <c r="D89" s="145">
        <f>D90</f>
        <v>0</v>
      </c>
      <c r="E89" s="145">
        <f>E90</f>
        <v>0</v>
      </c>
    </row>
    <row r="90" spans="1:5" ht="22.5" x14ac:dyDescent="0.2">
      <c r="A90" s="140" t="s">
        <v>119</v>
      </c>
      <c r="B90" s="230" t="s">
        <v>364</v>
      </c>
      <c r="C90" s="144">
        <v>240</v>
      </c>
      <c r="D90" s="149">
        <f>'расходы по структуре 2022 (23)'!G242</f>
        <v>0</v>
      </c>
      <c r="E90" s="149">
        <f>'расходы по структуре 2022 (23)'!H242</f>
        <v>0</v>
      </c>
    </row>
    <row r="91" spans="1:5" x14ac:dyDescent="0.2">
      <c r="A91" s="148" t="s">
        <v>166</v>
      </c>
      <c r="B91" s="143" t="s">
        <v>303</v>
      </c>
      <c r="C91" s="144" t="s">
        <v>117</v>
      </c>
      <c r="D91" s="145">
        <f t="shared" ref="D91:E94" si="8">D92</f>
        <v>50</v>
      </c>
      <c r="E91" s="145">
        <f t="shared" si="8"/>
        <v>50</v>
      </c>
    </row>
    <row r="92" spans="1:5" ht="22.5" x14ac:dyDescent="0.2">
      <c r="A92" s="148" t="s">
        <v>304</v>
      </c>
      <c r="B92" s="143" t="s">
        <v>305</v>
      </c>
      <c r="C92" s="144" t="s">
        <v>117</v>
      </c>
      <c r="D92" s="145">
        <f t="shared" si="8"/>
        <v>50</v>
      </c>
      <c r="E92" s="145">
        <f t="shared" si="8"/>
        <v>50</v>
      </c>
    </row>
    <row r="93" spans="1:5" ht="22.5" x14ac:dyDescent="0.2">
      <c r="A93" s="140" t="s">
        <v>301</v>
      </c>
      <c r="B93" s="159" t="s">
        <v>302</v>
      </c>
      <c r="C93" s="144"/>
      <c r="D93" s="145">
        <f t="shared" si="8"/>
        <v>50</v>
      </c>
      <c r="E93" s="145">
        <f t="shared" si="8"/>
        <v>50</v>
      </c>
    </row>
    <row r="94" spans="1:5" ht="22.5" x14ac:dyDescent="0.2">
      <c r="A94" s="140" t="s">
        <v>193</v>
      </c>
      <c r="B94" s="159" t="s">
        <v>302</v>
      </c>
      <c r="C94" s="144">
        <v>200</v>
      </c>
      <c r="D94" s="145">
        <f t="shared" si="8"/>
        <v>50</v>
      </c>
      <c r="E94" s="145">
        <f t="shared" si="8"/>
        <v>50</v>
      </c>
    </row>
    <row r="95" spans="1:5" ht="22.5" x14ac:dyDescent="0.2">
      <c r="A95" s="140" t="s">
        <v>119</v>
      </c>
      <c r="B95" s="159" t="s">
        <v>302</v>
      </c>
      <c r="C95" s="144">
        <v>240</v>
      </c>
      <c r="D95" s="145">
        <f>'расходы по структуре 2022 (23)'!G252</f>
        <v>50</v>
      </c>
      <c r="E95" s="145">
        <f>'расходы по структуре 2022 (23)'!H252</f>
        <v>50</v>
      </c>
    </row>
    <row r="96" spans="1:5" ht="22.5" x14ac:dyDescent="0.2">
      <c r="A96" s="215" t="s">
        <v>465</v>
      </c>
      <c r="B96" s="213" t="s">
        <v>269</v>
      </c>
      <c r="C96" s="214"/>
      <c r="D96" s="197">
        <f>D97+D101</f>
        <v>810.3</v>
      </c>
      <c r="E96" s="197">
        <f>E97+E101</f>
        <v>827.6</v>
      </c>
    </row>
    <row r="97" spans="1:5" ht="33.75" x14ac:dyDescent="0.2">
      <c r="A97" s="140" t="s">
        <v>181</v>
      </c>
      <c r="B97" s="143" t="s">
        <v>270</v>
      </c>
      <c r="C97" s="144"/>
      <c r="D97" s="145">
        <f t="shared" ref="D97:E99" si="9">D98</f>
        <v>810.3</v>
      </c>
      <c r="E97" s="145">
        <f t="shared" si="9"/>
        <v>827.6</v>
      </c>
    </row>
    <row r="98" spans="1:5" ht="22.5" x14ac:dyDescent="0.2">
      <c r="A98" s="140" t="s">
        <v>162</v>
      </c>
      <c r="B98" s="143" t="s">
        <v>271</v>
      </c>
      <c r="C98" s="144"/>
      <c r="D98" s="145">
        <f t="shared" si="9"/>
        <v>810.3</v>
      </c>
      <c r="E98" s="145">
        <f t="shared" si="9"/>
        <v>827.6</v>
      </c>
    </row>
    <row r="99" spans="1:5" ht="22.5" x14ac:dyDescent="0.2">
      <c r="A99" s="140" t="s">
        <v>193</v>
      </c>
      <c r="B99" s="143" t="s">
        <v>271</v>
      </c>
      <c r="C99" s="144" t="s">
        <v>118</v>
      </c>
      <c r="D99" s="145">
        <f t="shared" si="9"/>
        <v>810.3</v>
      </c>
      <c r="E99" s="145">
        <f t="shared" si="9"/>
        <v>827.6</v>
      </c>
    </row>
    <row r="100" spans="1:5" ht="22.5" x14ac:dyDescent="0.2">
      <c r="A100" s="140" t="s">
        <v>119</v>
      </c>
      <c r="B100" s="143" t="s">
        <v>271</v>
      </c>
      <c r="C100" s="144" t="s">
        <v>120</v>
      </c>
      <c r="D100" s="145">
        <f>'расходы по структуре 2022 (23)'!G78</f>
        <v>810.3</v>
      </c>
      <c r="E100" s="145">
        <f>'расходы по структуре 2022 (23)'!H78</f>
        <v>827.6</v>
      </c>
    </row>
    <row r="101" spans="1:5" ht="22.5" x14ac:dyDescent="0.2">
      <c r="A101" s="140" t="s">
        <v>398</v>
      </c>
      <c r="B101" s="143" t="s">
        <v>395</v>
      </c>
      <c r="C101" s="144"/>
      <c r="D101" s="145">
        <f t="shared" ref="D101:E103" si="10">D102</f>
        <v>0</v>
      </c>
      <c r="E101" s="145">
        <f t="shared" si="10"/>
        <v>0</v>
      </c>
    </row>
    <row r="102" spans="1:5" ht="22.5" x14ac:dyDescent="0.2">
      <c r="A102" s="140" t="s">
        <v>162</v>
      </c>
      <c r="B102" s="143" t="s">
        <v>397</v>
      </c>
      <c r="C102" s="144"/>
      <c r="D102" s="145">
        <f t="shared" si="10"/>
        <v>0</v>
      </c>
      <c r="E102" s="145">
        <f t="shared" si="10"/>
        <v>0</v>
      </c>
    </row>
    <row r="103" spans="1:5" ht="22.5" x14ac:dyDescent="0.2">
      <c r="A103" s="140" t="s">
        <v>193</v>
      </c>
      <c r="B103" s="143" t="s">
        <v>397</v>
      </c>
      <c r="C103" s="144" t="s">
        <v>118</v>
      </c>
      <c r="D103" s="145">
        <f t="shared" si="10"/>
        <v>0</v>
      </c>
      <c r="E103" s="145">
        <f t="shared" si="10"/>
        <v>0</v>
      </c>
    </row>
    <row r="104" spans="1:5" ht="22.5" x14ac:dyDescent="0.2">
      <c r="A104" s="140" t="s">
        <v>119</v>
      </c>
      <c r="B104" s="143" t="s">
        <v>397</v>
      </c>
      <c r="C104" s="144" t="s">
        <v>120</v>
      </c>
      <c r="D104" s="145">
        <f>'расходы по структуре 2022 (23)'!G81</f>
        <v>0</v>
      </c>
      <c r="E104" s="145">
        <f>'расходы по структуре 2022 (23)'!H81</f>
        <v>0</v>
      </c>
    </row>
    <row r="105" spans="1:5" ht="22.5" x14ac:dyDescent="0.2">
      <c r="A105" s="221" t="s">
        <v>468</v>
      </c>
      <c r="B105" s="222" t="s">
        <v>294</v>
      </c>
      <c r="C105" s="223" t="s">
        <v>117</v>
      </c>
      <c r="D105" s="224">
        <f>D109+D106+D113</f>
        <v>441.4</v>
      </c>
      <c r="E105" s="224">
        <f>E109+E106+E113</f>
        <v>453.9</v>
      </c>
    </row>
    <row r="106" spans="1:5" ht="22.5" x14ac:dyDescent="0.2">
      <c r="A106" s="148" t="s">
        <v>497</v>
      </c>
      <c r="B106" s="143" t="s">
        <v>496</v>
      </c>
      <c r="C106" s="144"/>
      <c r="D106" s="145">
        <f>D107</f>
        <v>27.4</v>
      </c>
      <c r="E106" s="145">
        <f>E107</f>
        <v>27.4</v>
      </c>
    </row>
    <row r="107" spans="1:5" ht="22.5" x14ac:dyDescent="0.2">
      <c r="A107" s="140" t="s">
        <v>193</v>
      </c>
      <c r="B107" s="143" t="s">
        <v>495</v>
      </c>
      <c r="C107" s="144">
        <v>200</v>
      </c>
      <c r="D107" s="145">
        <f>D108</f>
        <v>27.4</v>
      </c>
      <c r="E107" s="145">
        <f>E108</f>
        <v>27.4</v>
      </c>
    </row>
    <row r="108" spans="1:5" ht="22.5" x14ac:dyDescent="0.2">
      <c r="A108" s="140" t="s">
        <v>119</v>
      </c>
      <c r="B108" s="143" t="s">
        <v>495</v>
      </c>
      <c r="C108" s="144">
        <v>240</v>
      </c>
      <c r="D108" s="145">
        <f>'расходы по структуре 2022 (23)'!G193</f>
        <v>27.4</v>
      </c>
      <c r="E108" s="145">
        <f>'расходы по структуре 2022 (23)'!H193</f>
        <v>27.4</v>
      </c>
    </row>
    <row r="109" spans="1:5" ht="22.5" x14ac:dyDescent="0.2">
      <c r="A109" s="140" t="s">
        <v>197</v>
      </c>
      <c r="B109" s="143" t="s">
        <v>295</v>
      </c>
      <c r="C109" s="144"/>
      <c r="D109" s="145">
        <f t="shared" ref="D109:E111" si="11">D110</f>
        <v>414</v>
      </c>
      <c r="E109" s="145">
        <f t="shared" si="11"/>
        <v>426.5</v>
      </c>
    </row>
    <row r="110" spans="1:5" ht="22.5" x14ac:dyDescent="0.2">
      <c r="A110" s="140" t="s">
        <v>162</v>
      </c>
      <c r="B110" s="143" t="s">
        <v>512</v>
      </c>
      <c r="C110" s="144"/>
      <c r="D110" s="145">
        <f t="shared" si="11"/>
        <v>414</v>
      </c>
      <c r="E110" s="145">
        <f t="shared" si="11"/>
        <v>426.5</v>
      </c>
    </row>
    <row r="111" spans="1:5" ht="22.5" x14ac:dyDescent="0.2">
      <c r="A111" s="140" t="s">
        <v>193</v>
      </c>
      <c r="B111" s="143" t="s">
        <v>512</v>
      </c>
      <c r="C111" s="144" t="s">
        <v>118</v>
      </c>
      <c r="D111" s="145">
        <f t="shared" si="11"/>
        <v>414</v>
      </c>
      <c r="E111" s="145">
        <f t="shared" si="11"/>
        <v>426.5</v>
      </c>
    </row>
    <row r="112" spans="1:5" ht="22.5" x14ac:dyDescent="0.2">
      <c r="A112" s="140" t="s">
        <v>119</v>
      </c>
      <c r="B112" s="143" t="s">
        <v>512</v>
      </c>
      <c r="C112" s="144" t="s">
        <v>120</v>
      </c>
      <c r="D112" s="145">
        <f>'расходы по структуре 2022 (23)'!G198</f>
        <v>414</v>
      </c>
      <c r="E112" s="145">
        <f>'расходы по структуре 2022 (23)'!H198</f>
        <v>426.5</v>
      </c>
    </row>
    <row r="113" spans="1:5" ht="33.75" x14ac:dyDescent="0.2">
      <c r="A113" s="140" t="s">
        <v>514</v>
      </c>
      <c r="B113" s="143" t="s">
        <v>510</v>
      </c>
      <c r="C113" s="144"/>
      <c r="D113" s="145">
        <f t="shared" ref="D113:E115" si="12">D114</f>
        <v>0</v>
      </c>
      <c r="E113" s="145">
        <f t="shared" si="12"/>
        <v>0</v>
      </c>
    </row>
    <row r="114" spans="1:5" ht="22.5" x14ac:dyDescent="0.2">
      <c r="A114" s="140" t="s">
        <v>162</v>
      </c>
      <c r="B114" s="143" t="s">
        <v>515</v>
      </c>
      <c r="C114" s="144"/>
      <c r="D114" s="145">
        <f t="shared" si="12"/>
        <v>0</v>
      </c>
      <c r="E114" s="145">
        <f t="shared" si="12"/>
        <v>0</v>
      </c>
    </row>
    <row r="115" spans="1:5" ht="22.5" x14ac:dyDescent="0.2">
      <c r="A115" s="140" t="s">
        <v>193</v>
      </c>
      <c r="B115" s="143" t="s">
        <v>515</v>
      </c>
      <c r="C115" s="144" t="s">
        <v>118</v>
      </c>
      <c r="D115" s="145">
        <f t="shared" si="12"/>
        <v>0</v>
      </c>
      <c r="E115" s="145">
        <f t="shared" si="12"/>
        <v>0</v>
      </c>
    </row>
    <row r="116" spans="1:5" ht="22.5" x14ac:dyDescent="0.2">
      <c r="A116" s="140" t="s">
        <v>119</v>
      </c>
      <c r="B116" s="143" t="s">
        <v>515</v>
      </c>
      <c r="C116" s="144" t="s">
        <v>120</v>
      </c>
      <c r="D116" s="145">
        <f>'расходы по структуре 2022 (23)'!G203</f>
        <v>0</v>
      </c>
      <c r="E116" s="145">
        <f>'расходы по структуре 2022 (23)'!H203</f>
        <v>0</v>
      </c>
    </row>
    <row r="117" spans="1:5" ht="22.5" x14ac:dyDescent="0.2">
      <c r="A117" s="215" t="s">
        <v>501</v>
      </c>
      <c r="B117" s="213" t="s">
        <v>502</v>
      </c>
      <c r="C117" s="214"/>
      <c r="D117" s="197">
        <f>D118</f>
        <v>187</v>
      </c>
      <c r="E117" s="197">
        <f>E118</f>
        <v>808.2</v>
      </c>
    </row>
    <row r="118" spans="1:5" x14ac:dyDescent="0.2">
      <c r="A118" s="140" t="s">
        <v>509</v>
      </c>
      <c r="B118" s="143" t="s">
        <v>508</v>
      </c>
      <c r="C118" s="144"/>
      <c r="D118" s="145">
        <f>D119</f>
        <v>187</v>
      </c>
      <c r="E118" s="145">
        <f>E119</f>
        <v>808.2</v>
      </c>
    </row>
    <row r="119" spans="1:5" ht="22.5" x14ac:dyDescent="0.2">
      <c r="A119" s="140" t="s">
        <v>503</v>
      </c>
      <c r="B119" s="143" t="s">
        <v>504</v>
      </c>
      <c r="C119" s="144"/>
      <c r="D119" s="145">
        <f>D123+D120</f>
        <v>187</v>
      </c>
      <c r="E119" s="145">
        <f>E123+E120</f>
        <v>808.2</v>
      </c>
    </row>
    <row r="120" spans="1:5" ht="22.5" x14ac:dyDescent="0.2">
      <c r="A120" s="140" t="s">
        <v>498</v>
      </c>
      <c r="B120" s="143" t="s">
        <v>505</v>
      </c>
      <c r="C120" s="144"/>
      <c r="D120" s="145">
        <f>D121</f>
        <v>50</v>
      </c>
      <c r="E120" s="145">
        <f>E121</f>
        <v>216.1</v>
      </c>
    </row>
    <row r="121" spans="1:5" ht="45" x14ac:dyDescent="0.2">
      <c r="A121" s="140" t="s">
        <v>121</v>
      </c>
      <c r="B121" s="143" t="s">
        <v>505</v>
      </c>
      <c r="C121" s="144">
        <v>100</v>
      </c>
      <c r="D121" s="145">
        <f>D122</f>
        <v>50</v>
      </c>
      <c r="E121" s="145">
        <f>E122</f>
        <v>216.1</v>
      </c>
    </row>
    <row r="122" spans="1:5" x14ac:dyDescent="0.2">
      <c r="A122" s="140" t="s">
        <v>123</v>
      </c>
      <c r="B122" s="143" t="s">
        <v>505</v>
      </c>
      <c r="C122" s="144">
        <v>110</v>
      </c>
      <c r="D122" s="145">
        <f>'расходы по структуре 2022 (23)'!G210</f>
        <v>50</v>
      </c>
      <c r="E122" s="145">
        <f>'расходы по структуре 2022 (23)'!H210</f>
        <v>216.1</v>
      </c>
    </row>
    <row r="123" spans="1:5" ht="22.5" x14ac:dyDescent="0.2">
      <c r="A123" s="140" t="s">
        <v>506</v>
      </c>
      <c r="B123" s="143" t="s">
        <v>507</v>
      </c>
      <c r="C123" s="144"/>
      <c r="D123" s="145">
        <f>D124</f>
        <v>137</v>
      </c>
      <c r="E123" s="145">
        <f>E124</f>
        <v>592.1</v>
      </c>
    </row>
    <row r="124" spans="1:5" ht="45" x14ac:dyDescent="0.2">
      <c r="A124" s="140" t="s">
        <v>121</v>
      </c>
      <c r="B124" s="143" t="s">
        <v>507</v>
      </c>
      <c r="C124" s="144">
        <v>100</v>
      </c>
      <c r="D124" s="145">
        <f>D125</f>
        <v>137</v>
      </c>
      <c r="E124" s="145">
        <f>E125</f>
        <v>592.1</v>
      </c>
    </row>
    <row r="125" spans="1:5" x14ac:dyDescent="0.2">
      <c r="A125" s="140" t="s">
        <v>123</v>
      </c>
      <c r="B125" s="143" t="s">
        <v>507</v>
      </c>
      <c r="C125" s="144">
        <v>110</v>
      </c>
      <c r="D125" s="145">
        <f>'расходы по структуре 2022 (23)'!G215</f>
        <v>137</v>
      </c>
      <c r="E125" s="145">
        <f>'расходы по структуре 2022 (23)'!H215</f>
        <v>592.1</v>
      </c>
    </row>
    <row r="126" spans="1:5" ht="33.75" x14ac:dyDescent="0.2">
      <c r="A126" s="215" t="s">
        <v>466</v>
      </c>
      <c r="B126" s="213" t="s">
        <v>272</v>
      </c>
      <c r="C126" s="218"/>
      <c r="D126" s="219">
        <f>D127+D139+D144</f>
        <v>60.3</v>
      </c>
      <c r="E126" s="219">
        <f>E127+E139+E144</f>
        <v>60.3</v>
      </c>
    </row>
    <row r="127" spans="1:5" x14ac:dyDescent="0.2">
      <c r="A127" s="147" t="s">
        <v>132</v>
      </c>
      <c r="B127" s="143" t="s">
        <v>273</v>
      </c>
      <c r="C127" s="52"/>
      <c r="D127" s="227">
        <f>D128+D135</f>
        <v>58.3</v>
      </c>
      <c r="E127" s="227">
        <f>E128+E135</f>
        <v>58.3</v>
      </c>
    </row>
    <row r="128" spans="1:5" ht="22.5" x14ac:dyDescent="0.2">
      <c r="A128" s="140" t="s">
        <v>278</v>
      </c>
      <c r="B128" s="143" t="s">
        <v>279</v>
      </c>
      <c r="C128" s="144"/>
      <c r="D128" s="145">
        <f>D129+D132</f>
        <v>31.3</v>
      </c>
      <c r="E128" s="145">
        <f>E129+E132</f>
        <v>31.3</v>
      </c>
    </row>
    <row r="129" spans="1:5" ht="22.5" x14ac:dyDescent="0.2">
      <c r="A129" s="140" t="s">
        <v>248</v>
      </c>
      <c r="B129" s="143" t="s">
        <v>280</v>
      </c>
      <c r="C129" s="144"/>
      <c r="D129" s="145">
        <f>D130</f>
        <v>25</v>
      </c>
      <c r="E129" s="145">
        <f>E130</f>
        <v>25</v>
      </c>
    </row>
    <row r="130" spans="1:5" ht="45" x14ac:dyDescent="0.2">
      <c r="A130" s="140" t="s">
        <v>121</v>
      </c>
      <c r="B130" s="143" t="s">
        <v>280</v>
      </c>
      <c r="C130" s="144">
        <v>100</v>
      </c>
      <c r="D130" s="145">
        <f>D131</f>
        <v>25</v>
      </c>
      <c r="E130" s="145">
        <f>E131</f>
        <v>25</v>
      </c>
    </row>
    <row r="131" spans="1:5" x14ac:dyDescent="0.2">
      <c r="A131" s="140" t="s">
        <v>123</v>
      </c>
      <c r="B131" s="143" t="s">
        <v>280</v>
      </c>
      <c r="C131" s="144">
        <v>110</v>
      </c>
      <c r="D131" s="145">
        <f>'расходы по структуре 2022 (23)'!G137</f>
        <v>25</v>
      </c>
      <c r="E131" s="145">
        <f>'расходы по структуре 2022 (23)'!H137</f>
        <v>25</v>
      </c>
    </row>
    <row r="132" spans="1:5" ht="33.75" x14ac:dyDescent="0.2">
      <c r="A132" s="140" t="s">
        <v>249</v>
      </c>
      <c r="B132" s="143" t="s">
        <v>281</v>
      </c>
      <c r="C132" s="144"/>
      <c r="D132" s="149">
        <f>+D133</f>
        <v>6.3</v>
      </c>
      <c r="E132" s="149">
        <f>+E133</f>
        <v>6.3</v>
      </c>
    </row>
    <row r="133" spans="1:5" ht="45" x14ac:dyDescent="0.2">
      <c r="A133" s="140" t="s">
        <v>121</v>
      </c>
      <c r="B133" s="143" t="s">
        <v>281</v>
      </c>
      <c r="C133" s="144">
        <v>100</v>
      </c>
      <c r="D133" s="149">
        <f>D134</f>
        <v>6.3</v>
      </c>
      <c r="E133" s="149">
        <f>E134</f>
        <v>6.3</v>
      </c>
    </row>
    <row r="134" spans="1:5" x14ac:dyDescent="0.2">
      <c r="A134" s="140" t="s">
        <v>123</v>
      </c>
      <c r="B134" s="143" t="s">
        <v>281</v>
      </c>
      <c r="C134" s="144">
        <v>110</v>
      </c>
      <c r="D134" s="145">
        <f>'расходы по структуре 2022 (23)'!G141</f>
        <v>6.3</v>
      </c>
      <c r="E134" s="145">
        <f>'расходы по структуре 2022 (23)'!H141</f>
        <v>6.3</v>
      </c>
    </row>
    <row r="135" spans="1:5" ht="33.75" x14ac:dyDescent="0.2">
      <c r="A135" s="140" t="s">
        <v>276</v>
      </c>
      <c r="B135" s="143" t="s">
        <v>275</v>
      </c>
      <c r="C135" s="144"/>
      <c r="D135" s="145">
        <f t="shared" ref="D135:E137" si="13">D136</f>
        <v>27</v>
      </c>
      <c r="E135" s="145">
        <f t="shared" si="13"/>
        <v>27</v>
      </c>
    </row>
    <row r="136" spans="1:5" ht="90" x14ac:dyDescent="0.2">
      <c r="A136" s="140" t="s">
        <v>277</v>
      </c>
      <c r="B136" s="159" t="s">
        <v>274</v>
      </c>
      <c r="C136" s="144"/>
      <c r="D136" s="145">
        <f t="shared" si="13"/>
        <v>27</v>
      </c>
      <c r="E136" s="145">
        <f t="shared" si="13"/>
        <v>27</v>
      </c>
    </row>
    <row r="137" spans="1:5" ht="22.5" x14ac:dyDescent="0.2">
      <c r="A137" s="140" t="s">
        <v>193</v>
      </c>
      <c r="B137" s="159" t="s">
        <v>274</v>
      </c>
      <c r="C137" s="144">
        <v>200</v>
      </c>
      <c r="D137" s="145">
        <f t="shared" si="13"/>
        <v>27</v>
      </c>
      <c r="E137" s="145">
        <f t="shared" si="13"/>
        <v>27</v>
      </c>
    </row>
    <row r="138" spans="1:5" ht="22.5" x14ac:dyDescent="0.2">
      <c r="A138" s="140" t="s">
        <v>119</v>
      </c>
      <c r="B138" s="159" t="s">
        <v>274</v>
      </c>
      <c r="C138" s="144">
        <v>240</v>
      </c>
      <c r="D138" s="145">
        <f>'расходы по структуре 2022 (23)'!G115</f>
        <v>27</v>
      </c>
      <c r="E138" s="145">
        <f>'расходы по структуре 2022 (23)'!H115</f>
        <v>27</v>
      </c>
    </row>
    <row r="139" spans="1:5" ht="22.5" x14ac:dyDescent="0.2">
      <c r="A139" s="140" t="s">
        <v>313</v>
      </c>
      <c r="B139" s="143" t="s">
        <v>314</v>
      </c>
      <c r="C139" s="144"/>
      <c r="D139" s="145">
        <f>D140</f>
        <v>1</v>
      </c>
      <c r="E139" s="145">
        <f>E140</f>
        <v>1</v>
      </c>
    </row>
    <row r="140" spans="1:5" ht="33.75" x14ac:dyDescent="0.2">
      <c r="A140" s="140" t="s">
        <v>382</v>
      </c>
      <c r="B140" s="143" t="s">
        <v>315</v>
      </c>
      <c r="C140" s="144"/>
      <c r="D140" s="145">
        <f>D141</f>
        <v>1</v>
      </c>
      <c r="E140" s="145">
        <f>E141</f>
        <v>1</v>
      </c>
    </row>
    <row r="141" spans="1:5" ht="22.5" x14ac:dyDescent="0.2">
      <c r="A141" s="140" t="s">
        <v>162</v>
      </c>
      <c r="B141" s="143" t="s">
        <v>316</v>
      </c>
      <c r="C141" s="144"/>
      <c r="D141" s="145">
        <f t="shared" ref="D141:E142" si="14">D142</f>
        <v>1</v>
      </c>
      <c r="E141" s="145">
        <f t="shared" si="14"/>
        <v>1</v>
      </c>
    </row>
    <row r="142" spans="1:5" ht="22.5" x14ac:dyDescent="0.2">
      <c r="A142" s="140" t="s">
        <v>193</v>
      </c>
      <c r="B142" s="143" t="s">
        <v>316</v>
      </c>
      <c r="C142" s="144">
        <v>200</v>
      </c>
      <c r="D142" s="145">
        <f t="shared" si="14"/>
        <v>1</v>
      </c>
      <c r="E142" s="145">
        <f t="shared" si="14"/>
        <v>1</v>
      </c>
    </row>
    <row r="143" spans="1:5" ht="22.5" x14ac:dyDescent="0.2">
      <c r="A143" s="140" t="s">
        <v>119</v>
      </c>
      <c r="B143" s="143" t="s">
        <v>316</v>
      </c>
      <c r="C143" s="144">
        <v>240</v>
      </c>
      <c r="D143" s="145">
        <f>'расходы по структуре 2022 (23)'!G88</f>
        <v>1</v>
      </c>
      <c r="E143" s="145">
        <f>'расходы по структуре 2022 (23)'!H88</f>
        <v>1</v>
      </c>
    </row>
    <row r="144" spans="1:5" x14ac:dyDescent="0.2">
      <c r="A144" s="140" t="s">
        <v>318</v>
      </c>
      <c r="B144" s="143" t="s">
        <v>317</v>
      </c>
      <c r="C144" s="144"/>
      <c r="D144" s="145">
        <f>D141</f>
        <v>1</v>
      </c>
      <c r="E144" s="145">
        <f>E141</f>
        <v>1</v>
      </c>
    </row>
    <row r="145" spans="1:5" ht="33.75" x14ac:dyDescent="0.2">
      <c r="A145" s="140" t="s">
        <v>319</v>
      </c>
      <c r="B145" s="143" t="s">
        <v>320</v>
      </c>
      <c r="C145" s="144"/>
      <c r="D145" s="145">
        <f t="shared" ref="D145:E147" si="15">D146</f>
        <v>1</v>
      </c>
      <c r="E145" s="145">
        <f t="shared" si="15"/>
        <v>1</v>
      </c>
    </row>
    <row r="146" spans="1:5" ht="22.5" x14ac:dyDescent="0.2">
      <c r="A146" s="140" t="s">
        <v>162</v>
      </c>
      <c r="B146" s="143" t="s">
        <v>321</v>
      </c>
      <c r="C146" s="144"/>
      <c r="D146" s="145">
        <f t="shared" si="15"/>
        <v>1</v>
      </c>
      <c r="E146" s="145">
        <f t="shared" si="15"/>
        <v>1</v>
      </c>
    </row>
    <row r="147" spans="1:5" ht="22.5" x14ac:dyDescent="0.2">
      <c r="A147" s="140" t="s">
        <v>193</v>
      </c>
      <c r="B147" s="143" t="s">
        <v>321</v>
      </c>
      <c r="C147" s="144">
        <v>200</v>
      </c>
      <c r="D147" s="145">
        <f t="shared" si="15"/>
        <v>1</v>
      </c>
      <c r="E147" s="145">
        <f t="shared" si="15"/>
        <v>1</v>
      </c>
    </row>
    <row r="148" spans="1:5" ht="22.5" x14ac:dyDescent="0.2">
      <c r="A148" s="140" t="s">
        <v>119</v>
      </c>
      <c r="B148" s="143" t="s">
        <v>321</v>
      </c>
      <c r="C148" s="144">
        <v>240</v>
      </c>
      <c r="D148" s="145">
        <f>'расходы по структуре 2022 (23)'!G94</f>
        <v>1</v>
      </c>
      <c r="E148" s="145">
        <f>'расходы по структуре 2022 (23)'!H94</f>
        <v>1</v>
      </c>
    </row>
    <row r="149" spans="1:5" ht="33.75" x14ac:dyDescent="0.2">
      <c r="A149" s="217" t="s">
        <v>467</v>
      </c>
      <c r="B149" s="213" t="s">
        <v>285</v>
      </c>
      <c r="C149" s="218"/>
      <c r="D149" s="219">
        <f>D150+D161</f>
        <v>250.6</v>
      </c>
      <c r="E149" s="219">
        <f>E150+E161</f>
        <v>261.39999999999998</v>
      </c>
    </row>
    <row r="150" spans="1:5" ht="22.5" x14ac:dyDescent="0.2">
      <c r="A150" s="148" t="s">
        <v>131</v>
      </c>
      <c r="B150" s="143" t="s">
        <v>289</v>
      </c>
      <c r="C150" s="144" t="s">
        <v>117</v>
      </c>
      <c r="D150" s="145">
        <f>D151</f>
        <v>0</v>
      </c>
      <c r="E150" s="145">
        <f>E151</f>
        <v>0</v>
      </c>
    </row>
    <row r="151" spans="1:5" ht="22.5" x14ac:dyDescent="0.2">
      <c r="A151" s="148" t="s">
        <v>291</v>
      </c>
      <c r="B151" s="143" t="s">
        <v>290</v>
      </c>
      <c r="C151" s="144" t="s">
        <v>117</v>
      </c>
      <c r="D151" s="145">
        <f>D152+D158+D155</f>
        <v>0</v>
      </c>
      <c r="E151" s="145">
        <f>E152+E158+E155</f>
        <v>0</v>
      </c>
    </row>
    <row r="152" spans="1:5" ht="56.25" x14ac:dyDescent="0.2">
      <c r="A152" s="148" t="s">
        <v>292</v>
      </c>
      <c r="B152" s="143" t="s">
        <v>327</v>
      </c>
      <c r="C152" s="144"/>
      <c r="D152" s="145">
        <f>D153</f>
        <v>0</v>
      </c>
      <c r="E152" s="145">
        <f>E153</f>
        <v>0</v>
      </c>
    </row>
    <row r="153" spans="1:5" ht="22.5" x14ac:dyDescent="0.2">
      <c r="A153" s="140" t="s">
        <v>193</v>
      </c>
      <c r="B153" s="143" t="s">
        <v>327</v>
      </c>
      <c r="C153" s="144" t="s">
        <v>118</v>
      </c>
      <c r="D153" s="145">
        <f>D154</f>
        <v>0</v>
      </c>
      <c r="E153" s="145">
        <f>E154</f>
        <v>0</v>
      </c>
    </row>
    <row r="154" spans="1:5" ht="22.5" x14ac:dyDescent="0.2">
      <c r="A154" s="140" t="s">
        <v>119</v>
      </c>
      <c r="B154" s="143" t="s">
        <v>327</v>
      </c>
      <c r="C154" s="144" t="s">
        <v>120</v>
      </c>
      <c r="D154" s="145">
        <f>'расходы по структуре 2022 (23)'!G180</f>
        <v>0</v>
      </c>
      <c r="E154" s="145">
        <f>'расходы по структуре 2022 (23)'!H180</f>
        <v>0</v>
      </c>
    </row>
    <row r="155" spans="1:5" ht="22.5" x14ac:dyDescent="0.2">
      <c r="A155" s="140" t="s">
        <v>162</v>
      </c>
      <c r="B155" s="143" t="s">
        <v>360</v>
      </c>
      <c r="C155" s="144"/>
      <c r="D155" s="145">
        <f>D156</f>
        <v>0</v>
      </c>
      <c r="E155" s="145">
        <f>E156</f>
        <v>0</v>
      </c>
    </row>
    <row r="156" spans="1:5" ht="22.5" x14ac:dyDescent="0.2">
      <c r="A156" s="140" t="s">
        <v>193</v>
      </c>
      <c r="B156" s="143" t="s">
        <v>360</v>
      </c>
      <c r="C156" s="144">
        <v>200</v>
      </c>
      <c r="D156" s="145">
        <f>D157</f>
        <v>0</v>
      </c>
      <c r="E156" s="145">
        <f>E157</f>
        <v>0</v>
      </c>
    </row>
    <row r="157" spans="1:5" ht="22.5" x14ac:dyDescent="0.2">
      <c r="A157" s="140" t="s">
        <v>119</v>
      </c>
      <c r="B157" s="143" t="s">
        <v>360</v>
      </c>
      <c r="C157" s="144">
        <v>240</v>
      </c>
      <c r="D157" s="145">
        <f>'расходы по структуре 2022 (23)'!G183</f>
        <v>0</v>
      </c>
      <c r="E157" s="145">
        <f>'расходы по структуре 2022 (23)'!H183</f>
        <v>0</v>
      </c>
    </row>
    <row r="158" spans="1:5" ht="56.25" x14ac:dyDescent="0.2">
      <c r="A158" s="140" t="s">
        <v>293</v>
      </c>
      <c r="B158" s="143" t="s">
        <v>328</v>
      </c>
      <c r="C158" s="144"/>
      <c r="D158" s="145">
        <f t="shared" ref="D158:E159" si="16">D159</f>
        <v>0</v>
      </c>
      <c r="E158" s="145">
        <f t="shared" si="16"/>
        <v>0</v>
      </c>
    </row>
    <row r="159" spans="1:5" ht="22.5" x14ac:dyDescent="0.2">
      <c r="A159" s="140" t="s">
        <v>193</v>
      </c>
      <c r="B159" s="143" t="s">
        <v>328</v>
      </c>
      <c r="C159" s="144">
        <v>200</v>
      </c>
      <c r="D159" s="145">
        <f t="shared" si="16"/>
        <v>0</v>
      </c>
      <c r="E159" s="145">
        <f t="shared" si="16"/>
        <v>0</v>
      </c>
    </row>
    <row r="160" spans="1:5" ht="22.5" x14ac:dyDescent="0.2">
      <c r="A160" s="140" t="s">
        <v>119</v>
      </c>
      <c r="B160" s="143" t="s">
        <v>328</v>
      </c>
      <c r="C160" s="144">
        <v>240</v>
      </c>
      <c r="D160" s="145">
        <f>'расходы по структуре 2022 (23)'!G187</f>
        <v>0</v>
      </c>
      <c r="E160" s="145">
        <f>'расходы по структуре 2022 (23)'!H187</f>
        <v>0</v>
      </c>
    </row>
    <row r="161" spans="1:5" ht="22.5" x14ac:dyDescent="0.2">
      <c r="A161" s="148" t="s">
        <v>286</v>
      </c>
      <c r="B161" s="143" t="s">
        <v>287</v>
      </c>
      <c r="C161" s="144" t="s">
        <v>117</v>
      </c>
      <c r="D161" s="145">
        <f>D162</f>
        <v>250.6</v>
      </c>
      <c r="E161" s="145">
        <f>E162</f>
        <v>261.39999999999998</v>
      </c>
    </row>
    <row r="162" spans="1:5" ht="22.5" x14ac:dyDescent="0.2">
      <c r="A162" s="148" t="s">
        <v>167</v>
      </c>
      <c r="B162" s="143" t="s">
        <v>288</v>
      </c>
      <c r="C162" s="144"/>
      <c r="D162" s="145">
        <f>D163</f>
        <v>250.6</v>
      </c>
      <c r="E162" s="145">
        <f>E163</f>
        <v>261.39999999999998</v>
      </c>
    </row>
    <row r="163" spans="1:5" ht="22.5" x14ac:dyDescent="0.2">
      <c r="A163" s="148" t="s">
        <v>162</v>
      </c>
      <c r="B163" s="143" t="s">
        <v>311</v>
      </c>
      <c r="C163" s="144"/>
      <c r="D163" s="145">
        <f t="shared" ref="D163:E164" si="17">D164</f>
        <v>250.6</v>
      </c>
      <c r="E163" s="145">
        <f t="shared" si="17"/>
        <v>261.39999999999998</v>
      </c>
    </row>
    <row r="164" spans="1:5" ht="22.5" x14ac:dyDescent="0.2">
      <c r="A164" s="140" t="s">
        <v>193</v>
      </c>
      <c r="B164" s="143" t="s">
        <v>311</v>
      </c>
      <c r="C164" s="144" t="s">
        <v>118</v>
      </c>
      <c r="D164" s="145">
        <f t="shared" si="17"/>
        <v>250.6</v>
      </c>
      <c r="E164" s="145">
        <f t="shared" si="17"/>
        <v>261.39999999999998</v>
      </c>
    </row>
    <row r="165" spans="1:5" ht="22.5" x14ac:dyDescent="0.2">
      <c r="A165" s="140" t="s">
        <v>119</v>
      </c>
      <c r="B165" s="143" t="s">
        <v>311</v>
      </c>
      <c r="C165" s="144" t="s">
        <v>120</v>
      </c>
      <c r="D165" s="145">
        <f>'расходы по структуре 2022 (23)'!G172</f>
        <v>250.6</v>
      </c>
      <c r="E165" s="145">
        <f>'расходы по структуре 2022 (23)'!H172</f>
        <v>261.39999999999998</v>
      </c>
    </row>
    <row r="166" spans="1:5" ht="33.75" x14ac:dyDescent="0.2">
      <c r="A166" s="215" t="s">
        <v>462</v>
      </c>
      <c r="B166" s="216">
        <v>8400000000</v>
      </c>
      <c r="C166" s="214"/>
      <c r="D166" s="197">
        <f t="shared" ref="D166:E170" si="18">D167</f>
        <v>2305.6</v>
      </c>
      <c r="E166" s="197">
        <f t="shared" si="18"/>
        <v>2305.6</v>
      </c>
    </row>
    <row r="167" spans="1:5" x14ac:dyDescent="0.2">
      <c r="A167" s="140" t="s">
        <v>231</v>
      </c>
      <c r="B167" s="146">
        <v>8410000000</v>
      </c>
      <c r="C167" s="144"/>
      <c r="D167" s="145">
        <f t="shared" si="18"/>
        <v>2305.6</v>
      </c>
      <c r="E167" s="145">
        <f t="shared" si="18"/>
        <v>2305.6</v>
      </c>
    </row>
    <row r="168" spans="1:5" ht="22.5" x14ac:dyDescent="0.2">
      <c r="A168" s="140" t="s">
        <v>232</v>
      </c>
      <c r="B168" s="146">
        <v>8410100000</v>
      </c>
      <c r="C168" s="144"/>
      <c r="D168" s="145">
        <f t="shared" si="18"/>
        <v>2305.6</v>
      </c>
      <c r="E168" s="145">
        <f t="shared" si="18"/>
        <v>2305.6</v>
      </c>
    </row>
    <row r="169" spans="1:5" ht="22.5" x14ac:dyDescent="0.2">
      <c r="A169" s="140" t="s">
        <v>162</v>
      </c>
      <c r="B169" s="146">
        <v>8410199990</v>
      </c>
      <c r="C169" s="144"/>
      <c r="D169" s="145">
        <f t="shared" si="18"/>
        <v>2305.6</v>
      </c>
      <c r="E169" s="145">
        <f t="shared" si="18"/>
        <v>2305.6</v>
      </c>
    </row>
    <row r="170" spans="1:5" ht="22.5" x14ac:dyDescent="0.2">
      <c r="A170" s="140" t="s">
        <v>193</v>
      </c>
      <c r="B170" s="146">
        <v>8410199990</v>
      </c>
      <c r="C170" s="144">
        <v>200</v>
      </c>
      <c r="D170" s="145">
        <f t="shared" si="18"/>
        <v>2305.6</v>
      </c>
      <c r="E170" s="145">
        <f t="shared" si="18"/>
        <v>2305.6</v>
      </c>
    </row>
    <row r="171" spans="1:5" ht="22.5" x14ac:dyDescent="0.2">
      <c r="A171" s="140" t="s">
        <v>119</v>
      </c>
      <c r="B171" s="146">
        <v>8410199990</v>
      </c>
      <c r="C171" s="144">
        <v>240</v>
      </c>
      <c r="D171" s="145">
        <f>'расходы по структуре 2022 (23)'!G150</f>
        <v>2305.6</v>
      </c>
      <c r="E171" s="145">
        <f>'расходы по структуре 2022 (23)'!H150</f>
        <v>2305.6</v>
      </c>
    </row>
    <row r="172" spans="1:5" x14ac:dyDescent="0.2">
      <c r="A172" s="231" t="s">
        <v>177</v>
      </c>
      <c r="B172" s="232"/>
      <c r="C172" s="233"/>
      <c r="D172" s="234">
        <f>+D126+D23+D68+D96+D105+D149+D166+D39+D34+D7+D117</f>
        <v>30962.804000000004</v>
      </c>
      <c r="E172" s="234">
        <f>+E126+E23+E68+E96+E105+E149+E166+E39+E34+E7+E117</f>
        <v>32540.304000000004</v>
      </c>
    </row>
    <row r="175" spans="1:5" x14ac:dyDescent="0.2">
      <c r="D175" s="211">
        <f>'расходы по структуре 2022 (23)'!G271-'программы 2022 (23)'!D172</f>
        <v>0</v>
      </c>
      <c r="E175" s="49">
        <f>'расходы по структуре 2022 (23)'!H271-'программы 2022 (23)'!E172</f>
        <v>0</v>
      </c>
    </row>
  </sheetData>
  <autoFilter ref="A6:E172"/>
  <mergeCells count="3">
    <mergeCell ref="D1:E1"/>
    <mergeCell ref="D5:E5"/>
    <mergeCell ref="A2:E3"/>
  </mergeCells>
  <pageMargins left="0" right="0" top="0" bottom="0" header="0" footer="0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Layout" topLeftCell="A7" zoomScaleNormal="100" workbookViewId="0">
      <selection activeCell="A18" sqref="A18"/>
    </sheetView>
  </sheetViews>
  <sheetFormatPr defaultRowHeight="11.25" x14ac:dyDescent="0.2"/>
  <cols>
    <col min="1" max="1" width="47.7109375" style="15" customWidth="1"/>
    <col min="2" max="2" width="7" style="16" customWidth="1"/>
    <col min="3" max="3" width="9.5703125" style="16" customWidth="1"/>
    <col min="4" max="4" width="19.28515625" style="16" customWidth="1"/>
    <col min="5" max="16384" width="9.140625" style="15"/>
  </cols>
  <sheetData>
    <row r="1" spans="1:4" ht="62.25" customHeight="1" x14ac:dyDescent="0.2">
      <c r="B1" s="17"/>
      <c r="C1" s="17"/>
      <c r="D1" s="18" t="s">
        <v>449</v>
      </c>
    </row>
    <row r="3" spans="1:4" ht="24.75" customHeight="1" x14ac:dyDescent="0.2">
      <c r="A3" s="277" t="s">
        <v>450</v>
      </c>
      <c r="B3" s="277"/>
      <c r="C3" s="277"/>
      <c r="D3" s="277"/>
    </row>
    <row r="5" spans="1:4" x14ac:dyDescent="0.2">
      <c r="D5" s="16" t="s">
        <v>353</v>
      </c>
    </row>
    <row r="6" spans="1:4" ht="77.25" customHeight="1" x14ac:dyDescent="0.2">
      <c r="A6" s="187" t="s">
        <v>21</v>
      </c>
      <c r="B6" s="187" t="s">
        <v>22</v>
      </c>
      <c r="C6" s="187" t="s">
        <v>23</v>
      </c>
      <c r="D6" s="189" t="s">
        <v>423</v>
      </c>
    </row>
    <row r="7" spans="1:4" x14ac:dyDescent="0.2">
      <c r="A7" s="150" t="s">
        <v>26</v>
      </c>
      <c r="B7" s="151">
        <v>1</v>
      </c>
      <c r="C7" s="151">
        <v>0</v>
      </c>
      <c r="D7" s="153">
        <f>D8+D9+D10+D11+D12</f>
        <v>19527.099999999999</v>
      </c>
    </row>
    <row r="8" spans="1:4" ht="25.5" customHeight="1" x14ac:dyDescent="0.2">
      <c r="A8" s="150" t="s">
        <v>27</v>
      </c>
      <c r="B8" s="151">
        <v>1</v>
      </c>
      <c r="C8" s="151">
        <v>2</v>
      </c>
      <c r="D8" s="153">
        <f>'расходы по структуре 2021 '!G7</f>
        <v>2361</v>
      </c>
    </row>
    <row r="9" spans="1:4" ht="35.25" customHeight="1" x14ac:dyDescent="0.2">
      <c r="A9" s="150" t="s">
        <v>28</v>
      </c>
      <c r="B9" s="151">
        <v>1</v>
      </c>
      <c r="C9" s="151">
        <v>4</v>
      </c>
      <c r="D9" s="153">
        <f>'расходы по структуре 2021 '!G16</f>
        <v>12611.5</v>
      </c>
    </row>
    <row r="10" spans="1:4" ht="35.25" customHeight="1" x14ac:dyDescent="0.2">
      <c r="A10" s="140" t="s">
        <v>169</v>
      </c>
      <c r="B10" s="151">
        <v>1</v>
      </c>
      <c r="C10" s="151">
        <v>6</v>
      </c>
      <c r="D10" s="153">
        <f>'расходы по структуре 2021 '!G25</f>
        <v>36.400000000000006</v>
      </c>
    </row>
    <row r="11" spans="1:4" x14ac:dyDescent="0.2">
      <c r="A11" s="150" t="s">
        <v>29</v>
      </c>
      <c r="B11" s="151">
        <v>1</v>
      </c>
      <c r="C11" s="151">
        <v>11</v>
      </c>
      <c r="D11" s="153">
        <f>'расходы по структуре 2021 '!G36</f>
        <v>50</v>
      </c>
    </row>
    <row r="12" spans="1:4" x14ac:dyDescent="0.2">
      <c r="A12" s="150" t="s">
        <v>30</v>
      </c>
      <c r="B12" s="151">
        <v>1</v>
      </c>
      <c r="C12" s="151">
        <v>13</v>
      </c>
      <c r="D12" s="153">
        <f>'расходы по структуре 2021 '!G42</f>
        <v>4468.2</v>
      </c>
    </row>
    <row r="13" spans="1:4" x14ac:dyDescent="0.2">
      <c r="A13" s="150" t="s">
        <v>31</v>
      </c>
      <c r="B13" s="151">
        <v>2</v>
      </c>
      <c r="C13" s="151">
        <v>0</v>
      </c>
      <c r="D13" s="153">
        <f>D14</f>
        <v>466.4</v>
      </c>
    </row>
    <row r="14" spans="1:4" x14ac:dyDescent="0.2">
      <c r="A14" s="150" t="s">
        <v>32</v>
      </c>
      <c r="B14" s="151">
        <v>2</v>
      </c>
      <c r="C14" s="151">
        <v>3</v>
      </c>
      <c r="D14" s="153">
        <f>'расходы по структуре 2021 '!G92</f>
        <v>466.4</v>
      </c>
    </row>
    <row r="15" spans="1:4" ht="22.5" x14ac:dyDescent="0.2">
      <c r="A15" s="150" t="s">
        <v>33</v>
      </c>
      <c r="B15" s="151">
        <v>3</v>
      </c>
      <c r="C15" s="151">
        <v>0</v>
      </c>
      <c r="D15" s="153">
        <f>D16+D17+D18</f>
        <v>60.3</v>
      </c>
    </row>
    <row r="16" spans="1:4" x14ac:dyDescent="0.2">
      <c r="A16" s="150" t="s">
        <v>34</v>
      </c>
      <c r="B16" s="151">
        <v>3</v>
      </c>
      <c r="C16" s="151">
        <v>4</v>
      </c>
      <c r="D16" s="153">
        <f>'расходы по структуре 2021 '!G104</f>
        <v>27</v>
      </c>
    </row>
    <row r="17" spans="1:4" ht="24" customHeight="1" x14ac:dyDescent="0.2">
      <c r="A17" s="150" t="s">
        <v>559</v>
      </c>
      <c r="B17" s="151">
        <v>3</v>
      </c>
      <c r="C17" s="151">
        <v>9</v>
      </c>
      <c r="D17" s="153">
        <f>'расходы по структуре 2021 '!G112</f>
        <v>2</v>
      </c>
    </row>
    <row r="18" spans="1:4" ht="24" customHeight="1" x14ac:dyDescent="0.2">
      <c r="A18" s="140" t="s">
        <v>164</v>
      </c>
      <c r="B18" s="151">
        <v>3</v>
      </c>
      <c r="C18" s="151">
        <v>14</v>
      </c>
      <c r="D18" s="153">
        <f>'расходы по структуре 2021 '!G126</f>
        <v>31.3</v>
      </c>
    </row>
    <row r="19" spans="1:4" x14ac:dyDescent="0.2">
      <c r="A19" s="150" t="s">
        <v>35</v>
      </c>
      <c r="B19" s="151">
        <v>4</v>
      </c>
      <c r="C19" s="151">
        <v>0</v>
      </c>
      <c r="D19" s="153">
        <f>D20+D21+D22</f>
        <v>2572.6</v>
      </c>
    </row>
    <row r="20" spans="1:4" x14ac:dyDescent="0.2">
      <c r="A20" s="150" t="s">
        <v>234</v>
      </c>
      <c r="B20" s="151">
        <v>4</v>
      </c>
      <c r="C20" s="151">
        <v>9</v>
      </c>
      <c r="D20" s="153">
        <f>'расходы по структуре 2021 '!G139</f>
        <v>2151.1</v>
      </c>
    </row>
    <row r="21" spans="1:4" x14ac:dyDescent="0.2">
      <c r="A21" s="150" t="s">
        <v>36</v>
      </c>
      <c r="B21" s="151">
        <v>4</v>
      </c>
      <c r="C21" s="151">
        <v>10</v>
      </c>
      <c r="D21" s="153">
        <f>'расходы по структуре 2021 '!G147</f>
        <v>414.2</v>
      </c>
    </row>
    <row r="22" spans="1:4" x14ac:dyDescent="0.2">
      <c r="A22" s="150" t="s">
        <v>247</v>
      </c>
      <c r="B22" s="151">
        <v>4</v>
      </c>
      <c r="C22" s="151">
        <v>12</v>
      </c>
      <c r="D22" s="153">
        <f>'расходы по структуре 2021 '!G154</f>
        <v>7.3</v>
      </c>
    </row>
    <row r="23" spans="1:4" x14ac:dyDescent="0.2">
      <c r="A23" s="150" t="s">
        <v>37</v>
      </c>
      <c r="B23" s="151">
        <v>5</v>
      </c>
      <c r="C23" s="151">
        <v>0</v>
      </c>
      <c r="D23" s="153">
        <f>D24+D25+D26+D27</f>
        <v>3377.3</v>
      </c>
    </row>
    <row r="24" spans="1:4" x14ac:dyDescent="0.2">
      <c r="A24" s="150" t="s">
        <v>114</v>
      </c>
      <c r="B24" s="151">
        <v>5</v>
      </c>
      <c r="C24" s="151">
        <v>1</v>
      </c>
      <c r="D24" s="153">
        <f>'расходы по структуре 2021 '!G161</f>
        <v>238.6</v>
      </c>
    </row>
    <row r="25" spans="1:4" x14ac:dyDescent="0.2">
      <c r="A25" s="150" t="s">
        <v>94</v>
      </c>
      <c r="B25" s="151">
        <v>5</v>
      </c>
      <c r="C25" s="151">
        <v>2</v>
      </c>
      <c r="D25" s="153">
        <f>'расходы по структуре 2021 '!G169</f>
        <v>2272.3000000000002</v>
      </c>
    </row>
    <row r="26" spans="1:4" x14ac:dyDescent="0.2">
      <c r="A26" s="150" t="s">
        <v>38</v>
      </c>
      <c r="B26" s="151">
        <v>5</v>
      </c>
      <c r="C26" s="151">
        <v>3</v>
      </c>
      <c r="D26" s="153">
        <f>'расходы по структуре 2021 '!G184</f>
        <v>666.4</v>
      </c>
    </row>
    <row r="27" spans="1:4" ht="22.5" x14ac:dyDescent="0.2">
      <c r="A27" s="150" t="s">
        <v>554</v>
      </c>
      <c r="B27" s="151">
        <v>5</v>
      </c>
      <c r="C27" s="151">
        <v>5</v>
      </c>
      <c r="D27" s="153">
        <f>'расходы по структуре 2021 '!G213</f>
        <v>200</v>
      </c>
    </row>
    <row r="28" spans="1:4" x14ac:dyDescent="0.2">
      <c r="A28" s="150" t="s">
        <v>511</v>
      </c>
      <c r="B28" s="151">
        <v>6</v>
      </c>
      <c r="C28" s="151">
        <v>0</v>
      </c>
      <c r="D28" s="153">
        <f>D29</f>
        <v>1.504</v>
      </c>
    </row>
    <row r="29" spans="1:4" x14ac:dyDescent="0.2">
      <c r="A29" s="150" t="s">
        <v>362</v>
      </c>
      <c r="B29" s="151">
        <v>6</v>
      </c>
      <c r="C29" s="151">
        <v>5</v>
      </c>
      <c r="D29" s="153">
        <f>'расходы по структуре 2021 '!G221</f>
        <v>1.504</v>
      </c>
    </row>
    <row r="30" spans="1:4" x14ac:dyDescent="0.2">
      <c r="A30" s="150" t="s">
        <v>106</v>
      </c>
      <c r="B30" s="151">
        <v>8</v>
      </c>
      <c r="C30" s="151">
        <v>0</v>
      </c>
      <c r="D30" s="153">
        <f>D31</f>
        <v>1280.4000000000001</v>
      </c>
    </row>
    <row r="31" spans="1:4" x14ac:dyDescent="0.2">
      <c r="A31" s="150" t="s">
        <v>39</v>
      </c>
      <c r="B31" s="151">
        <v>8</v>
      </c>
      <c r="C31" s="151">
        <v>1</v>
      </c>
      <c r="D31" s="153">
        <f>'расходы по структуре 2021 '!G229</f>
        <v>1280.4000000000001</v>
      </c>
    </row>
    <row r="32" spans="1:4" x14ac:dyDescent="0.2">
      <c r="A32" s="150" t="s">
        <v>107</v>
      </c>
      <c r="B32" s="151">
        <v>11</v>
      </c>
      <c r="C32" s="151">
        <v>0</v>
      </c>
      <c r="D32" s="153">
        <f>D33</f>
        <v>6795.5</v>
      </c>
    </row>
    <row r="33" spans="1:4" x14ac:dyDescent="0.2">
      <c r="A33" s="150" t="s">
        <v>40</v>
      </c>
      <c r="B33" s="151">
        <v>11</v>
      </c>
      <c r="C33" s="151">
        <v>1</v>
      </c>
      <c r="D33" s="153">
        <f>'расходы по структуре 2021 '!G256</f>
        <v>6795.5</v>
      </c>
    </row>
    <row r="34" spans="1:4" x14ac:dyDescent="0.2">
      <c r="A34" s="201"/>
      <c r="B34" s="202"/>
      <c r="C34" s="203" t="s">
        <v>198</v>
      </c>
      <c r="D34" s="204">
        <f>D7+D13+D15+D19+D23+D30+D32+D28</f>
        <v>34081.103999999999</v>
      </c>
    </row>
    <row r="36" spans="1:4" x14ac:dyDescent="0.2">
      <c r="D36" s="111">
        <f>'расходы по структуре 2021 '!G272</f>
        <v>34081.103999999999</v>
      </c>
    </row>
    <row r="37" spans="1:4" x14ac:dyDescent="0.2">
      <c r="D37" s="259">
        <f>D36-D34</f>
        <v>0</v>
      </c>
    </row>
    <row r="38" spans="1:4" x14ac:dyDescent="0.2">
      <c r="D38" s="200"/>
    </row>
    <row r="39" spans="1:4" x14ac:dyDescent="0.2">
      <c r="D39" s="199"/>
    </row>
  </sheetData>
  <autoFilter ref="A6:D34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Layout" topLeftCell="A4" zoomScaleNormal="100" workbookViewId="0">
      <selection activeCell="A20" sqref="A20"/>
    </sheetView>
  </sheetViews>
  <sheetFormatPr defaultRowHeight="11.25" x14ac:dyDescent="0.2"/>
  <cols>
    <col min="1" max="1" width="47.7109375" style="15" customWidth="1"/>
    <col min="2" max="2" width="7" style="16" customWidth="1"/>
    <col min="3" max="3" width="9.5703125" style="16" customWidth="1"/>
    <col min="4" max="4" width="14.42578125" style="16" customWidth="1"/>
    <col min="5" max="5" width="14.5703125" style="15" customWidth="1"/>
    <col min="6" max="16384" width="9.140625" style="15"/>
  </cols>
  <sheetData>
    <row r="1" spans="1:5" ht="62.25" customHeight="1" x14ac:dyDescent="0.2">
      <c r="B1" s="17"/>
      <c r="C1" s="17"/>
      <c r="D1" s="278" t="s">
        <v>447</v>
      </c>
      <c r="E1" s="278"/>
    </row>
    <row r="3" spans="1:5" ht="24.75" customHeight="1" x14ac:dyDescent="0.2">
      <c r="A3" s="277" t="s">
        <v>448</v>
      </c>
      <c r="B3" s="277"/>
      <c r="C3" s="277"/>
      <c r="D3" s="277"/>
      <c r="E3" s="277"/>
    </row>
    <row r="5" spans="1:5" x14ac:dyDescent="0.2">
      <c r="E5" s="15" t="s">
        <v>353</v>
      </c>
    </row>
    <row r="6" spans="1:5" ht="20.25" customHeight="1" x14ac:dyDescent="0.2">
      <c r="A6" s="280" t="s">
        <v>21</v>
      </c>
      <c r="B6" s="280" t="s">
        <v>22</v>
      </c>
      <c r="C6" s="280" t="s">
        <v>23</v>
      </c>
      <c r="D6" s="279" t="s">
        <v>96</v>
      </c>
      <c r="E6" s="279"/>
    </row>
    <row r="7" spans="1:5" ht="14.25" customHeight="1" x14ac:dyDescent="0.2">
      <c r="A7" s="281"/>
      <c r="B7" s="281"/>
      <c r="C7" s="281"/>
      <c r="D7" s="189" t="s">
        <v>443</v>
      </c>
      <c r="E7" s="189" t="s">
        <v>444</v>
      </c>
    </row>
    <row r="8" spans="1:5" ht="17.25" customHeight="1" x14ac:dyDescent="0.2">
      <c r="A8" s="150" t="s">
        <v>26</v>
      </c>
      <c r="B8" s="151">
        <v>1</v>
      </c>
      <c r="C8" s="151">
        <v>0</v>
      </c>
      <c r="D8" s="153">
        <f>D9+D10+D13+D14+D12</f>
        <v>18856.400000000001</v>
      </c>
      <c r="E8" s="153">
        <f>E9+E10+E13+E14+E12</f>
        <v>19797.900000000001</v>
      </c>
    </row>
    <row r="9" spans="1:5" ht="25.5" customHeight="1" x14ac:dyDescent="0.2">
      <c r="A9" s="150" t="s">
        <v>27</v>
      </c>
      <c r="B9" s="151">
        <v>1</v>
      </c>
      <c r="C9" s="152">
        <v>2</v>
      </c>
      <c r="D9" s="153">
        <f>'расходы по структуре 2022 (23)'!G8</f>
        <v>2183</v>
      </c>
      <c r="E9" s="153">
        <f>'расходы по структуре 2022 (23)'!H8</f>
        <v>2226</v>
      </c>
    </row>
    <row r="10" spans="1:5" ht="35.25" customHeight="1" x14ac:dyDescent="0.2">
      <c r="A10" s="150" t="s">
        <v>28</v>
      </c>
      <c r="B10" s="151">
        <v>1</v>
      </c>
      <c r="C10" s="152">
        <v>4</v>
      </c>
      <c r="D10" s="153">
        <f>'расходы по структуре 2022 (23)'!G17</f>
        <v>12471.5</v>
      </c>
      <c r="E10" s="153">
        <f>'расходы по структуре 2022 (23)'!H17</f>
        <v>12271.5</v>
      </c>
    </row>
    <row r="11" spans="1:5" ht="35.25" hidden="1" customHeight="1" x14ac:dyDescent="0.2">
      <c r="A11" s="136" t="s">
        <v>169</v>
      </c>
      <c r="B11" s="137">
        <v>1</v>
      </c>
      <c r="C11" s="139">
        <v>6</v>
      </c>
      <c r="D11" s="138"/>
      <c r="E11" s="138"/>
    </row>
    <row r="12" spans="1:5" ht="35.25" customHeight="1" x14ac:dyDescent="0.2">
      <c r="A12" s="140" t="s">
        <v>169</v>
      </c>
      <c r="B12" s="151">
        <v>1</v>
      </c>
      <c r="C12" s="152">
        <v>6</v>
      </c>
      <c r="D12" s="153">
        <f>'расходы по структуре 2022 (23)'!G26</f>
        <v>0</v>
      </c>
      <c r="E12" s="153">
        <f>'расходы по структуре 2022 (23)'!H26</f>
        <v>0</v>
      </c>
    </row>
    <row r="13" spans="1:5" x14ac:dyDescent="0.2">
      <c r="A13" s="150" t="s">
        <v>29</v>
      </c>
      <c r="B13" s="151">
        <v>1</v>
      </c>
      <c r="C13" s="152">
        <v>11</v>
      </c>
      <c r="D13" s="153">
        <f>'расходы по структуре 2022 (23)'!G37</f>
        <v>50</v>
      </c>
      <c r="E13" s="153">
        <f>'расходы по структуре 2022 (23)'!H37</f>
        <v>50</v>
      </c>
    </row>
    <row r="14" spans="1:5" x14ac:dyDescent="0.2">
      <c r="A14" s="154" t="s">
        <v>30</v>
      </c>
      <c r="B14" s="152">
        <v>1</v>
      </c>
      <c r="C14" s="152">
        <v>13</v>
      </c>
      <c r="D14" s="153">
        <f>'расходы по структуре 2022 (23)'!G43</f>
        <v>4151.8999999999996</v>
      </c>
      <c r="E14" s="153">
        <f>'расходы по структуре 2022 (23)'!H43</f>
        <v>5250.4</v>
      </c>
    </row>
    <row r="15" spans="1:5" x14ac:dyDescent="0.2">
      <c r="A15" s="154" t="s">
        <v>31</v>
      </c>
      <c r="B15" s="152">
        <v>2</v>
      </c>
      <c r="C15" s="152">
        <v>0</v>
      </c>
      <c r="D15" s="153">
        <f>D16</f>
        <v>466.4</v>
      </c>
      <c r="E15" s="153">
        <f>E16</f>
        <v>481.2</v>
      </c>
    </row>
    <row r="16" spans="1:5" x14ac:dyDescent="0.2">
      <c r="A16" s="154" t="s">
        <v>32</v>
      </c>
      <c r="B16" s="152">
        <v>2</v>
      </c>
      <c r="C16" s="152">
        <v>3</v>
      </c>
      <c r="D16" s="153">
        <f>'расходы по структуре 2022 (23)'!G97</f>
        <v>466.4</v>
      </c>
      <c r="E16" s="153">
        <f>'расходы по структуре 2022 (23)'!H97</f>
        <v>481.2</v>
      </c>
    </row>
    <row r="17" spans="1:5" ht="22.5" x14ac:dyDescent="0.2">
      <c r="A17" s="154" t="s">
        <v>33</v>
      </c>
      <c r="B17" s="152">
        <v>3</v>
      </c>
      <c r="C17" s="152">
        <v>0</v>
      </c>
      <c r="D17" s="153">
        <f>D18+D19+D20</f>
        <v>60.3</v>
      </c>
      <c r="E17" s="153">
        <f>E18+E19+E20</f>
        <v>60.3</v>
      </c>
    </row>
    <row r="18" spans="1:5" x14ac:dyDescent="0.2">
      <c r="A18" s="154" t="s">
        <v>34</v>
      </c>
      <c r="B18" s="152">
        <v>3</v>
      </c>
      <c r="C18" s="152">
        <v>4</v>
      </c>
      <c r="D18" s="153">
        <f>'расходы по структуре 2022 (23)'!G109</f>
        <v>27</v>
      </c>
      <c r="E18" s="153">
        <f>'расходы по структуре 2022 (23)'!H109</f>
        <v>27</v>
      </c>
    </row>
    <row r="19" spans="1:5" ht="24" customHeight="1" x14ac:dyDescent="0.2">
      <c r="A19" s="154" t="s">
        <v>559</v>
      </c>
      <c r="B19" s="152">
        <v>3</v>
      </c>
      <c r="C19" s="152">
        <v>9</v>
      </c>
      <c r="D19" s="153">
        <f>'расходы по структуре 2022 (23)'!G117</f>
        <v>2</v>
      </c>
      <c r="E19" s="153">
        <f>'расходы по структуре 2022 (23)'!H117</f>
        <v>2</v>
      </c>
    </row>
    <row r="20" spans="1:5" ht="24" customHeight="1" x14ac:dyDescent="0.2">
      <c r="A20" s="164" t="s">
        <v>164</v>
      </c>
      <c r="B20" s="152">
        <v>3</v>
      </c>
      <c r="C20" s="152">
        <v>14</v>
      </c>
      <c r="D20" s="153">
        <f>'расходы по структуре 2022 (23)'!G131</f>
        <v>31.3</v>
      </c>
      <c r="E20" s="153">
        <f>'расходы по структуре 2022 (23)'!H131</f>
        <v>31.3</v>
      </c>
    </row>
    <row r="21" spans="1:5" x14ac:dyDescent="0.2">
      <c r="A21" s="154" t="s">
        <v>35</v>
      </c>
      <c r="B21" s="152">
        <v>4</v>
      </c>
      <c r="C21" s="152">
        <v>0</v>
      </c>
      <c r="D21" s="153">
        <f>D22+D23</f>
        <v>2719.7999999999997</v>
      </c>
      <c r="E21" s="153">
        <f>E22+E23</f>
        <v>2719.7999999999997</v>
      </c>
    </row>
    <row r="22" spans="1:5" x14ac:dyDescent="0.2">
      <c r="A22" s="154" t="s">
        <v>234</v>
      </c>
      <c r="B22" s="152">
        <v>4</v>
      </c>
      <c r="C22" s="152">
        <v>9</v>
      </c>
      <c r="D22" s="153">
        <f>'расходы по структуре 2022 (23)'!G144</f>
        <v>2305.6</v>
      </c>
      <c r="E22" s="153">
        <f>'расходы по структуре 2022 (23)'!H144</f>
        <v>2305.6</v>
      </c>
    </row>
    <row r="23" spans="1:5" x14ac:dyDescent="0.2">
      <c r="A23" s="154" t="s">
        <v>36</v>
      </c>
      <c r="B23" s="152">
        <v>4</v>
      </c>
      <c r="C23" s="152">
        <v>10</v>
      </c>
      <c r="D23" s="153">
        <f>'расходы по структуре 2022 (23)'!G152</f>
        <v>414.2</v>
      </c>
      <c r="E23" s="153">
        <f>'расходы по структуре 2022 (23)'!H152</f>
        <v>414.2</v>
      </c>
    </row>
    <row r="24" spans="1:5" ht="10.5" customHeight="1" x14ac:dyDescent="0.2">
      <c r="A24" s="150" t="s">
        <v>247</v>
      </c>
      <c r="B24" s="152">
        <v>4</v>
      </c>
      <c r="C24" s="152">
        <v>12</v>
      </c>
      <c r="D24" s="153">
        <f>'расходы по структуре 2022 (23)'!G159</f>
        <v>0</v>
      </c>
      <c r="E24" s="153">
        <f>'расходы по структуре 2022 (23)'!H159</f>
        <v>0</v>
      </c>
    </row>
    <row r="25" spans="1:5" x14ac:dyDescent="0.2">
      <c r="A25" s="154" t="s">
        <v>37</v>
      </c>
      <c r="B25" s="152">
        <v>5</v>
      </c>
      <c r="C25" s="152">
        <v>0</v>
      </c>
      <c r="D25" s="153">
        <f>D26+D27+D28</f>
        <v>879</v>
      </c>
      <c r="E25" s="153">
        <f>E26+E27+E28</f>
        <v>1523.5</v>
      </c>
    </row>
    <row r="26" spans="1:5" x14ac:dyDescent="0.2">
      <c r="A26" s="154" t="s">
        <v>114</v>
      </c>
      <c r="B26" s="152">
        <v>5</v>
      </c>
      <c r="C26" s="152">
        <v>1</v>
      </c>
      <c r="D26" s="153">
        <f>'расходы по структуре 2022 (23)'!G166</f>
        <v>250.6</v>
      </c>
      <c r="E26" s="153">
        <f>'расходы по структуре 2022 (23)'!H166</f>
        <v>261.39999999999998</v>
      </c>
    </row>
    <row r="27" spans="1:5" x14ac:dyDescent="0.2">
      <c r="A27" s="154" t="s">
        <v>94</v>
      </c>
      <c r="B27" s="152">
        <v>5</v>
      </c>
      <c r="C27" s="152">
        <v>2</v>
      </c>
      <c r="D27" s="153">
        <f>'расходы по структуре 2022 (23)'!G174</f>
        <v>0</v>
      </c>
      <c r="E27" s="153">
        <f>'расходы по структуре 2022 (23)'!H174</f>
        <v>0</v>
      </c>
    </row>
    <row r="28" spans="1:5" x14ac:dyDescent="0.2">
      <c r="A28" s="154" t="s">
        <v>38</v>
      </c>
      <c r="B28" s="152">
        <v>5</v>
      </c>
      <c r="C28" s="152">
        <v>3</v>
      </c>
      <c r="D28" s="153">
        <f>'расходы по структуре 2022 (23)'!G189</f>
        <v>628.4</v>
      </c>
      <c r="E28" s="153">
        <f>'расходы по структуре 2022 (23)'!H189</f>
        <v>1262.0999999999999</v>
      </c>
    </row>
    <row r="29" spans="1:5" x14ac:dyDescent="0.2">
      <c r="A29" s="154" t="s">
        <v>511</v>
      </c>
      <c r="B29" s="152">
        <v>6</v>
      </c>
      <c r="C29" s="152">
        <v>0</v>
      </c>
      <c r="D29" s="153">
        <f>D30</f>
        <v>1.504</v>
      </c>
      <c r="E29" s="153">
        <f>E30</f>
        <v>1.504</v>
      </c>
    </row>
    <row r="30" spans="1:5" x14ac:dyDescent="0.2">
      <c r="A30" s="154" t="s">
        <v>362</v>
      </c>
      <c r="B30" s="152">
        <v>6</v>
      </c>
      <c r="C30" s="152">
        <v>5</v>
      </c>
      <c r="D30" s="153">
        <f>'расходы по структуре 2022 (23)'!G219</f>
        <v>1.504</v>
      </c>
      <c r="E30" s="153">
        <f>'расходы по структуре 2022 (23)'!H219</f>
        <v>1.504</v>
      </c>
    </row>
    <row r="31" spans="1:5" x14ac:dyDescent="0.2">
      <c r="A31" s="154" t="s">
        <v>106</v>
      </c>
      <c r="B31" s="152">
        <v>8</v>
      </c>
      <c r="C31" s="152">
        <v>0</v>
      </c>
      <c r="D31" s="153">
        <f>D32</f>
        <v>1318.6</v>
      </c>
      <c r="E31" s="153">
        <f>E32</f>
        <v>1270.8</v>
      </c>
    </row>
    <row r="32" spans="1:5" x14ac:dyDescent="0.2">
      <c r="A32" s="154" t="s">
        <v>39</v>
      </c>
      <c r="B32" s="152">
        <v>8</v>
      </c>
      <c r="C32" s="152">
        <v>1</v>
      </c>
      <c r="D32" s="153">
        <f>'расходы по структуре 2022 (23)'!G227</f>
        <v>1318.6</v>
      </c>
      <c r="E32" s="153">
        <f>'расходы по структуре 2022 (23)'!H227</f>
        <v>1270.8</v>
      </c>
    </row>
    <row r="33" spans="1:5" x14ac:dyDescent="0.2">
      <c r="A33" s="154" t="s">
        <v>107</v>
      </c>
      <c r="B33" s="152">
        <v>11</v>
      </c>
      <c r="C33" s="152">
        <v>0</v>
      </c>
      <c r="D33" s="153">
        <f>D34</f>
        <v>6660.8</v>
      </c>
      <c r="E33" s="153">
        <f>E34</f>
        <v>6685.3</v>
      </c>
    </row>
    <row r="34" spans="1:5" x14ac:dyDescent="0.2">
      <c r="A34" s="154" t="s">
        <v>40</v>
      </c>
      <c r="B34" s="152">
        <v>11</v>
      </c>
      <c r="C34" s="152">
        <v>1</v>
      </c>
      <c r="D34" s="153">
        <f>'расходы по структуре 2022 (23)'!G255</f>
        <v>6660.8</v>
      </c>
      <c r="E34" s="153">
        <f>'расходы по структуре 2022 (23)'!H255</f>
        <v>6685.3</v>
      </c>
    </row>
    <row r="35" spans="1:5" ht="12" thickBot="1" x14ac:dyDescent="0.25">
      <c r="A35" s="205"/>
      <c r="B35" s="206"/>
      <c r="C35" s="207" t="s">
        <v>198</v>
      </c>
      <c r="D35" s="204">
        <f>D8+D15+D17+D21+D25+D31+D33+D29</f>
        <v>30962.804</v>
      </c>
      <c r="E35" s="204">
        <f>E8+E15+E17+E21+E25+E31+E33+E29</f>
        <v>32540.304</v>
      </c>
    </row>
    <row r="37" spans="1:5" x14ac:dyDescent="0.2">
      <c r="D37" s="200">
        <f>'расходы по структуре 2022 (23)'!G271-'разделы 22(23)'!D35</f>
        <v>0</v>
      </c>
      <c r="E37" s="210">
        <f>'расходы по структуре 2022 (23)'!H271-'разделы 22(23)'!E35</f>
        <v>0</v>
      </c>
    </row>
    <row r="38" spans="1:5" x14ac:dyDescent="0.2">
      <c r="D38" s="199"/>
      <c r="E38" s="208"/>
    </row>
    <row r="39" spans="1:5" x14ac:dyDescent="0.2">
      <c r="D39" s="209"/>
      <c r="E39" s="200"/>
    </row>
    <row r="40" spans="1:5" x14ac:dyDescent="0.2">
      <c r="D40" s="111"/>
      <c r="E40" s="112"/>
    </row>
    <row r="41" spans="1:5" x14ac:dyDescent="0.2">
      <c r="D41" s="111"/>
      <c r="E41" s="112"/>
    </row>
    <row r="42" spans="1:5" x14ac:dyDescent="0.2">
      <c r="D42" s="111"/>
      <c r="E42" s="112"/>
    </row>
    <row r="43" spans="1:5" x14ac:dyDescent="0.2">
      <c r="D43" s="111"/>
      <c r="E43" s="112"/>
    </row>
    <row r="44" spans="1:5" x14ac:dyDescent="0.2">
      <c r="D44" s="111"/>
      <c r="E44" s="112"/>
    </row>
  </sheetData>
  <autoFilter ref="A6:E35">
    <filterColumn colId="3" showButton="0"/>
  </autoFilter>
  <mergeCells count="6">
    <mergeCell ref="D1:E1"/>
    <mergeCell ref="D6:E6"/>
    <mergeCell ref="A6:A7"/>
    <mergeCell ref="B6:B7"/>
    <mergeCell ref="C6:C7"/>
    <mergeCell ref="A3:E3"/>
  </mergeCells>
  <pageMargins left="0.7" right="0.7" top="0.75" bottom="0.75" header="0.3" footer="0.3"/>
  <pageSetup paperSize="9" scale="9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topLeftCell="A112" zoomScaleNormal="100" workbookViewId="0">
      <selection activeCell="A113" sqref="A113"/>
    </sheetView>
  </sheetViews>
  <sheetFormatPr defaultRowHeight="11.25" x14ac:dyDescent="0.2"/>
  <cols>
    <col min="1" max="1" width="50.42578125" style="11" customWidth="1"/>
    <col min="2" max="2" width="9.42578125" style="11" customWidth="1"/>
    <col min="3" max="3" width="5.42578125" style="12" customWidth="1"/>
    <col min="4" max="4" width="5.28515625" style="12" customWidth="1"/>
    <col min="5" max="5" width="10.5703125" style="13" customWidth="1"/>
    <col min="6" max="6" width="7.140625" style="14" customWidth="1"/>
    <col min="7" max="7" width="17.28515625" style="12" customWidth="1"/>
    <col min="8" max="8" width="9.140625" style="14"/>
    <col min="9" max="9" width="9.140625" style="14" customWidth="1"/>
    <col min="10" max="16384" width="9.140625" style="14"/>
  </cols>
  <sheetData>
    <row r="1" spans="1:7" ht="44.25" customHeight="1" x14ac:dyDescent="0.2">
      <c r="F1" s="271" t="s">
        <v>446</v>
      </c>
      <c r="G1" s="271"/>
    </row>
    <row r="2" spans="1:7" ht="22.5" customHeight="1" x14ac:dyDescent="0.2">
      <c r="A2" s="270" t="s">
        <v>445</v>
      </c>
      <c r="B2" s="270"/>
      <c r="C2" s="270"/>
      <c r="D2" s="270"/>
      <c r="E2" s="270"/>
      <c r="F2" s="270"/>
      <c r="G2" s="270"/>
    </row>
    <row r="3" spans="1:7" ht="21" customHeight="1" x14ac:dyDescent="0.2"/>
    <row r="4" spans="1:7" x14ac:dyDescent="0.2">
      <c r="G4" s="12" t="s">
        <v>353</v>
      </c>
    </row>
    <row r="5" spans="1:7" ht="81" customHeight="1" x14ac:dyDescent="0.2">
      <c r="A5" s="114" t="s">
        <v>21</v>
      </c>
      <c r="B5" s="114" t="s">
        <v>342</v>
      </c>
      <c r="C5" s="114" t="s">
        <v>22</v>
      </c>
      <c r="D5" s="114" t="s">
        <v>23</v>
      </c>
      <c r="E5" s="115" t="s">
        <v>24</v>
      </c>
      <c r="F5" s="114" t="s">
        <v>25</v>
      </c>
      <c r="G5" s="116" t="s">
        <v>423</v>
      </c>
    </row>
    <row r="6" spans="1:7" s="86" customFormat="1" ht="22.5" customHeight="1" x14ac:dyDescent="0.2">
      <c r="A6" s="87" t="s">
        <v>26</v>
      </c>
      <c r="B6" s="88">
        <v>650</v>
      </c>
      <c r="C6" s="89">
        <v>1</v>
      </c>
      <c r="D6" s="89">
        <v>0</v>
      </c>
      <c r="E6" s="90" t="s">
        <v>117</v>
      </c>
      <c r="F6" s="91" t="s">
        <v>117</v>
      </c>
      <c r="G6" s="92">
        <f>G7+G16+G25+G36+G42</f>
        <v>19527.099999999999</v>
      </c>
    </row>
    <row r="7" spans="1:7" ht="30.75" customHeight="1" x14ac:dyDescent="0.2">
      <c r="A7" s="82" t="s">
        <v>27</v>
      </c>
      <c r="B7" s="171">
        <v>650</v>
      </c>
      <c r="C7" s="93">
        <v>1</v>
      </c>
      <c r="D7" s="93">
        <v>2</v>
      </c>
      <c r="E7" s="70" t="s">
        <v>117</v>
      </c>
      <c r="F7" s="94" t="s">
        <v>117</v>
      </c>
      <c r="G7" s="69">
        <f t="shared" ref="G7:G11" si="0">G8</f>
        <v>2361</v>
      </c>
    </row>
    <row r="8" spans="1:7" ht="26.25" customHeight="1" x14ac:dyDescent="0.2">
      <c r="A8" s="148" t="s">
        <v>464</v>
      </c>
      <c r="B8" s="141">
        <v>650</v>
      </c>
      <c r="C8" s="142">
        <v>1</v>
      </c>
      <c r="D8" s="142">
        <v>2</v>
      </c>
      <c r="E8" s="143" t="s">
        <v>260</v>
      </c>
      <c r="F8" s="144" t="s">
        <v>117</v>
      </c>
      <c r="G8" s="145">
        <f t="shared" si="0"/>
        <v>2361</v>
      </c>
    </row>
    <row r="9" spans="1:7" ht="40.5" customHeight="1" x14ac:dyDescent="0.2">
      <c r="A9" s="148" t="s">
        <v>179</v>
      </c>
      <c r="B9" s="141">
        <v>650</v>
      </c>
      <c r="C9" s="142">
        <v>1</v>
      </c>
      <c r="D9" s="142">
        <v>2</v>
      </c>
      <c r="E9" s="143" t="s">
        <v>284</v>
      </c>
      <c r="F9" s="144"/>
      <c r="G9" s="145">
        <f t="shared" si="0"/>
        <v>2361</v>
      </c>
    </row>
    <row r="10" spans="1:7" ht="19.5" customHeight="1" x14ac:dyDescent="0.2">
      <c r="A10" s="148" t="s">
        <v>159</v>
      </c>
      <c r="B10" s="141">
        <v>650</v>
      </c>
      <c r="C10" s="142">
        <v>1</v>
      </c>
      <c r="D10" s="142">
        <v>2</v>
      </c>
      <c r="E10" s="143" t="s">
        <v>261</v>
      </c>
      <c r="F10" s="144" t="s">
        <v>117</v>
      </c>
      <c r="G10" s="145">
        <f t="shared" si="0"/>
        <v>2361</v>
      </c>
    </row>
    <row r="11" spans="1:7" ht="48.75" customHeight="1" x14ac:dyDescent="0.2">
      <c r="A11" s="140" t="s">
        <v>121</v>
      </c>
      <c r="B11" s="141">
        <v>650</v>
      </c>
      <c r="C11" s="142">
        <v>1</v>
      </c>
      <c r="D11" s="142">
        <v>2</v>
      </c>
      <c r="E11" s="143" t="s">
        <v>261</v>
      </c>
      <c r="F11" s="144" t="s">
        <v>122</v>
      </c>
      <c r="G11" s="145">
        <f t="shared" si="0"/>
        <v>2361</v>
      </c>
    </row>
    <row r="12" spans="1:7" ht="25.5" customHeight="1" x14ac:dyDescent="0.2">
      <c r="A12" s="140" t="s">
        <v>125</v>
      </c>
      <c r="B12" s="141">
        <v>650</v>
      </c>
      <c r="C12" s="142">
        <v>1</v>
      </c>
      <c r="D12" s="142">
        <v>2</v>
      </c>
      <c r="E12" s="143" t="s">
        <v>261</v>
      </c>
      <c r="F12" s="144" t="s">
        <v>126</v>
      </c>
      <c r="G12" s="145">
        <f>G13+G15+G14</f>
        <v>2361</v>
      </c>
    </row>
    <row r="13" spans="1:7" ht="15" customHeight="1" x14ac:dyDescent="0.2">
      <c r="A13" s="140" t="s">
        <v>171</v>
      </c>
      <c r="B13" s="141">
        <v>650</v>
      </c>
      <c r="C13" s="142">
        <v>1</v>
      </c>
      <c r="D13" s="142">
        <v>2</v>
      </c>
      <c r="E13" s="143" t="s">
        <v>261</v>
      </c>
      <c r="F13" s="144">
        <v>121</v>
      </c>
      <c r="G13" s="145">
        <v>1764</v>
      </c>
    </row>
    <row r="14" spans="1:7" ht="33" customHeight="1" x14ac:dyDescent="0.2">
      <c r="A14" s="140" t="s">
        <v>109</v>
      </c>
      <c r="B14" s="141" t="s">
        <v>396</v>
      </c>
      <c r="C14" s="142">
        <v>1</v>
      </c>
      <c r="D14" s="142">
        <v>2</v>
      </c>
      <c r="E14" s="143" t="s">
        <v>261</v>
      </c>
      <c r="F14" s="144">
        <v>122</v>
      </c>
      <c r="G14" s="145">
        <v>126</v>
      </c>
    </row>
    <row r="15" spans="1:7" ht="38.25" customHeight="1" x14ac:dyDescent="0.2">
      <c r="A15" s="140" t="s">
        <v>172</v>
      </c>
      <c r="B15" s="141">
        <v>650</v>
      </c>
      <c r="C15" s="142">
        <v>1</v>
      </c>
      <c r="D15" s="142">
        <v>2</v>
      </c>
      <c r="E15" s="143" t="s">
        <v>261</v>
      </c>
      <c r="F15" s="144">
        <v>129</v>
      </c>
      <c r="G15" s="145">
        <v>471</v>
      </c>
    </row>
    <row r="16" spans="1:7" ht="39.75" customHeight="1" x14ac:dyDescent="0.2">
      <c r="A16" s="174" t="s">
        <v>28</v>
      </c>
      <c r="B16" s="171">
        <v>650</v>
      </c>
      <c r="C16" s="93">
        <v>1</v>
      </c>
      <c r="D16" s="93">
        <v>4</v>
      </c>
      <c r="E16" s="70"/>
      <c r="F16" s="94"/>
      <c r="G16" s="69">
        <f>G17</f>
        <v>12611.5</v>
      </c>
    </row>
    <row r="17" spans="1:7" ht="33.75" customHeight="1" x14ac:dyDescent="0.2">
      <c r="A17" s="148" t="s">
        <v>464</v>
      </c>
      <c r="B17" s="141">
        <v>650</v>
      </c>
      <c r="C17" s="142">
        <v>1</v>
      </c>
      <c r="D17" s="142">
        <v>4</v>
      </c>
      <c r="E17" s="143" t="s">
        <v>260</v>
      </c>
      <c r="F17" s="144" t="s">
        <v>117</v>
      </c>
      <c r="G17" s="145">
        <f>G18</f>
        <v>12611.5</v>
      </c>
    </row>
    <row r="18" spans="1:7" ht="40.5" customHeight="1" x14ac:dyDescent="0.2">
      <c r="A18" s="148" t="s">
        <v>179</v>
      </c>
      <c r="B18" s="141">
        <v>650</v>
      </c>
      <c r="C18" s="142">
        <v>1</v>
      </c>
      <c r="D18" s="142">
        <v>4</v>
      </c>
      <c r="E18" s="143" t="s">
        <v>284</v>
      </c>
      <c r="F18" s="144"/>
      <c r="G18" s="145">
        <f>G19</f>
        <v>12611.5</v>
      </c>
    </row>
    <row r="19" spans="1:7" ht="22.5" customHeight="1" x14ac:dyDescent="0.2">
      <c r="A19" s="148" t="s">
        <v>108</v>
      </c>
      <c r="B19" s="141">
        <v>650</v>
      </c>
      <c r="C19" s="142">
        <v>1</v>
      </c>
      <c r="D19" s="142">
        <v>4</v>
      </c>
      <c r="E19" s="143" t="s">
        <v>262</v>
      </c>
      <c r="F19" s="144" t="s">
        <v>117</v>
      </c>
      <c r="G19" s="145">
        <f>G20</f>
        <v>12611.5</v>
      </c>
    </row>
    <row r="20" spans="1:7" ht="45" x14ac:dyDescent="0.2">
      <c r="A20" s="140" t="s">
        <v>121</v>
      </c>
      <c r="B20" s="141">
        <v>650</v>
      </c>
      <c r="C20" s="142">
        <v>1</v>
      </c>
      <c r="D20" s="142">
        <v>4</v>
      </c>
      <c r="E20" s="143" t="s">
        <v>262</v>
      </c>
      <c r="F20" s="144" t="s">
        <v>122</v>
      </c>
      <c r="G20" s="145">
        <f>G21</f>
        <v>12611.5</v>
      </c>
    </row>
    <row r="21" spans="1:7" ht="24" customHeight="1" x14ac:dyDescent="0.2">
      <c r="A21" s="140" t="s">
        <v>125</v>
      </c>
      <c r="B21" s="141">
        <v>650</v>
      </c>
      <c r="C21" s="142">
        <v>1</v>
      </c>
      <c r="D21" s="142">
        <v>4</v>
      </c>
      <c r="E21" s="143" t="s">
        <v>262</v>
      </c>
      <c r="F21" s="144" t="s">
        <v>126</v>
      </c>
      <c r="G21" s="149">
        <f>G22+G23+G24</f>
        <v>12611.5</v>
      </c>
    </row>
    <row r="22" spans="1:7" ht="24" customHeight="1" x14ac:dyDescent="0.2">
      <c r="A22" s="140" t="s">
        <v>171</v>
      </c>
      <c r="B22" s="141">
        <v>650</v>
      </c>
      <c r="C22" s="142">
        <v>1</v>
      </c>
      <c r="D22" s="142">
        <v>4</v>
      </c>
      <c r="E22" s="143" t="s">
        <v>262</v>
      </c>
      <c r="F22" s="144">
        <v>121</v>
      </c>
      <c r="G22" s="149">
        <v>8550</v>
      </c>
    </row>
    <row r="23" spans="1:7" ht="30" customHeight="1" x14ac:dyDescent="0.2">
      <c r="A23" s="140" t="s">
        <v>109</v>
      </c>
      <c r="B23" s="141">
        <v>650</v>
      </c>
      <c r="C23" s="142">
        <v>1</v>
      </c>
      <c r="D23" s="142">
        <v>4</v>
      </c>
      <c r="E23" s="143" t="s">
        <v>262</v>
      </c>
      <c r="F23" s="144">
        <v>122</v>
      </c>
      <c r="G23" s="149">
        <v>636</v>
      </c>
    </row>
    <row r="24" spans="1:7" ht="38.25" customHeight="1" x14ac:dyDescent="0.2">
      <c r="A24" s="140" t="s">
        <v>172</v>
      </c>
      <c r="B24" s="141">
        <v>650</v>
      </c>
      <c r="C24" s="142">
        <v>1</v>
      </c>
      <c r="D24" s="142">
        <v>4</v>
      </c>
      <c r="E24" s="143" t="s">
        <v>262</v>
      </c>
      <c r="F24" s="144">
        <v>129</v>
      </c>
      <c r="G24" s="149">
        <v>3425.5</v>
      </c>
    </row>
    <row r="25" spans="1:7" ht="38.25" customHeight="1" x14ac:dyDescent="0.2">
      <c r="A25" s="174" t="s">
        <v>169</v>
      </c>
      <c r="B25" s="171">
        <v>650</v>
      </c>
      <c r="C25" s="93">
        <v>1</v>
      </c>
      <c r="D25" s="93">
        <v>6</v>
      </c>
      <c r="E25" s="70"/>
      <c r="F25" s="94"/>
      <c r="G25" s="69">
        <f>G31+G26</f>
        <v>36.400000000000006</v>
      </c>
    </row>
    <row r="26" spans="1:7" ht="18" customHeight="1" x14ac:dyDescent="0.2">
      <c r="A26" s="148" t="s">
        <v>134</v>
      </c>
      <c r="B26" s="141">
        <v>650</v>
      </c>
      <c r="C26" s="142">
        <v>1</v>
      </c>
      <c r="D26" s="142">
        <v>6</v>
      </c>
      <c r="E26" s="143" t="s">
        <v>259</v>
      </c>
      <c r="F26" s="144"/>
      <c r="G26" s="145">
        <f>G27</f>
        <v>16.600000000000001</v>
      </c>
    </row>
    <row r="27" spans="1:7" ht="24" customHeight="1" x14ac:dyDescent="0.2">
      <c r="A27" s="148" t="s">
        <v>326</v>
      </c>
      <c r="B27" s="141">
        <v>650</v>
      </c>
      <c r="C27" s="142">
        <v>1</v>
      </c>
      <c r="D27" s="142">
        <v>6</v>
      </c>
      <c r="E27" s="143" t="s">
        <v>264</v>
      </c>
      <c r="F27" s="144"/>
      <c r="G27" s="145">
        <f>G28</f>
        <v>16.600000000000001</v>
      </c>
    </row>
    <row r="28" spans="1:7" ht="45" customHeight="1" x14ac:dyDescent="0.2">
      <c r="A28" s="140" t="s">
        <v>168</v>
      </c>
      <c r="B28" s="141">
        <v>650</v>
      </c>
      <c r="C28" s="142">
        <v>1</v>
      </c>
      <c r="D28" s="142">
        <v>6</v>
      </c>
      <c r="E28" s="143" t="s">
        <v>265</v>
      </c>
      <c r="F28" s="144"/>
      <c r="G28" s="145">
        <f>G29</f>
        <v>16.600000000000001</v>
      </c>
    </row>
    <row r="29" spans="1:7" ht="11.25" customHeight="1" x14ac:dyDescent="0.2">
      <c r="A29" s="140" t="s">
        <v>133</v>
      </c>
      <c r="B29" s="141">
        <v>650</v>
      </c>
      <c r="C29" s="142">
        <v>1</v>
      </c>
      <c r="D29" s="142">
        <v>6</v>
      </c>
      <c r="E29" s="143" t="s">
        <v>265</v>
      </c>
      <c r="F29" s="144">
        <v>500</v>
      </c>
      <c r="G29" s="145">
        <f>G30</f>
        <v>16.600000000000001</v>
      </c>
    </row>
    <row r="30" spans="1:7" ht="11.25" customHeight="1" x14ac:dyDescent="0.2">
      <c r="A30" s="140" t="s">
        <v>116</v>
      </c>
      <c r="B30" s="141">
        <v>650</v>
      </c>
      <c r="C30" s="142">
        <v>1</v>
      </c>
      <c r="D30" s="142">
        <v>6</v>
      </c>
      <c r="E30" s="143" t="s">
        <v>265</v>
      </c>
      <c r="F30" s="144">
        <v>540</v>
      </c>
      <c r="G30" s="145">
        <f>'полномочия 2021'!C6</f>
        <v>16.600000000000001</v>
      </c>
    </row>
    <row r="31" spans="1:7" ht="27" customHeight="1" x14ac:dyDescent="0.2">
      <c r="A31" s="148" t="s">
        <v>464</v>
      </c>
      <c r="B31" s="141">
        <v>650</v>
      </c>
      <c r="C31" s="142">
        <v>1</v>
      </c>
      <c r="D31" s="142">
        <v>6</v>
      </c>
      <c r="E31" s="143" t="s">
        <v>260</v>
      </c>
      <c r="F31" s="144"/>
      <c r="G31" s="145">
        <f>G32</f>
        <v>19.8</v>
      </c>
    </row>
    <row r="32" spans="1:7" ht="36" customHeight="1" x14ac:dyDescent="0.2">
      <c r="A32" s="148" t="s">
        <v>179</v>
      </c>
      <c r="B32" s="141">
        <v>650</v>
      </c>
      <c r="C32" s="142">
        <v>1</v>
      </c>
      <c r="D32" s="142">
        <v>6</v>
      </c>
      <c r="E32" s="143" t="s">
        <v>284</v>
      </c>
      <c r="F32" s="144"/>
      <c r="G32" s="145">
        <f>G33</f>
        <v>19.8</v>
      </c>
    </row>
    <row r="33" spans="1:7" ht="52.5" customHeight="1" x14ac:dyDescent="0.2">
      <c r="A33" s="140" t="s">
        <v>168</v>
      </c>
      <c r="B33" s="141">
        <v>650</v>
      </c>
      <c r="C33" s="142">
        <v>1</v>
      </c>
      <c r="D33" s="142">
        <v>6</v>
      </c>
      <c r="E33" s="143" t="s">
        <v>263</v>
      </c>
      <c r="F33" s="144"/>
      <c r="G33" s="145">
        <f>G34</f>
        <v>19.8</v>
      </c>
    </row>
    <row r="34" spans="1:7" ht="12" customHeight="1" x14ac:dyDescent="0.2">
      <c r="A34" s="140" t="s">
        <v>133</v>
      </c>
      <c r="B34" s="141">
        <v>650</v>
      </c>
      <c r="C34" s="142">
        <v>1</v>
      </c>
      <c r="D34" s="142">
        <v>6</v>
      </c>
      <c r="E34" s="143" t="s">
        <v>263</v>
      </c>
      <c r="F34" s="144">
        <v>500</v>
      </c>
      <c r="G34" s="145">
        <f>G35</f>
        <v>19.8</v>
      </c>
    </row>
    <row r="35" spans="1:7" ht="15.75" customHeight="1" x14ac:dyDescent="0.2">
      <c r="A35" s="140" t="s">
        <v>116</v>
      </c>
      <c r="B35" s="141">
        <v>650</v>
      </c>
      <c r="C35" s="142">
        <v>1</v>
      </c>
      <c r="D35" s="142">
        <v>6</v>
      </c>
      <c r="E35" s="143" t="s">
        <v>263</v>
      </c>
      <c r="F35" s="144">
        <v>540</v>
      </c>
      <c r="G35" s="145">
        <f>'полномочия 2021'!C8</f>
        <v>19.8</v>
      </c>
    </row>
    <row r="36" spans="1:7" ht="11.25" customHeight="1" x14ac:dyDescent="0.2">
      <c r="A36" s="82" t="s">
        <v>29</v>
      </c>
      <c r="B36" s="171">
        <v>650</v>
      </c>
      <c r="C36" s="93">
        <v>1</v>
      </c>
      <c r="D36" s="93">
        <v>11</v>
      </c>
      <c r="E36" s="70"/>
      <c r="F36" s="94" t="s">
        <v>117</v>
      </c>
      <c r="G36" s="69">
        <f>G37</f>
        <v>50</v>
      </c>
    </row>
    <row r="37" spans="1:7" ht="12.75" customHeight="1" x14ac:dyDescent="0.2">
      <c r="A37" s="148" t="s">
        <v>134</v>
      </c>
      <c r="B37" s="141">
        <v>650</v>
      </c>
      <c r="C37" s="142">
        <v>1</v>
      </c>
      <c r="D37" s="142">
        <v>11</v>
      </c>
      <c r="E37" s="143" t="s">
        <v>259</v>
      </c>
      <c r="F37" s="144" t="s">
        <v>117</v>
      </c>
      <c r="G37" s="145">
        <f>G38</f>
        <v>50</v>
      </c>
    </row>
    <row r="38" spans="1:7" ht="35.25" customHeight="1" x14ac:dyDescent="0.2">
      <c r="A38" s="148" t="s">
        <v>180</v>
      </c>
      <c r="B38" s="141">
        <v>650</v>
      </c>
      <c r="C38" s="142">
        <v>1</v>
      </c>
      <c r="D38" s="142">
        <v>11</v>
      </c>
      <c r="E38" s="143" t="s">
        <v>266</v>
      </c>
      <c r="F38" s="144" t="s">
        <v>117</v>
      </c>
      <c r="G38" s="145">
        <f>G39</f>
        <v>50</v>
      </c>
    </row>
    <row r="39" spans="1:7" ht="12" customHeight="1" x14ac:dyDescent="0.2">
      <c r="A39" s="148" t="s">
        <v>258</v>
      </c>
      <c r="B39" s="141">
        <v>650</v>
      </c>
      <c r="C39" s="142">
        <v>1</v>
      </c>
      <c r="D39" s="142">
        <v>11</v>
      </c>
      <c r="E39" s="143" t="s">
        <v>267</v>
      </c>
      <c r="F39" s="144"/>
      <c r="G39" s="149">
        <f>G40</f>
        <v>50</v>
      </c>
    </row>
    <row r="40" spans="1:7" ht="11.25" customHeight="1" x14ac:dyDescent="0.2">
      <c r="A40" s="140" t="s">
        <v>127</v>
      </c>
      <c r="B40" s="141">
        <v>650</v>
      </c>
      <c r="C40" s="142">
        <v>1</v>
      </c>
      <c r="D40" s="142">
        <v>11</v>
      </c>
      <c r="E40" s="143" t="s">
        <v>267</v>
      </c>
      <c r="F40" s="144" t="s">
        <v>128</v>
      </c>
      <c r="G40" s="145">
        <f>G41</f>
        <v>50</v>
      </c>
    </row>
    <row r="41" spans="1:7" x14ac:dyDescent="0.2">
      <c r="A41" s="140" t="s">
        <v>111</v>
      </c>
      <c r="B41" s="141">
        <v>650</v>
      </c>
      <c r="C41" s="142">
        <v>1</v>
      </c>
      <c r="D41" s="142">
        <v>11</v>
      </c>
      <c r="E41" s="143" t="s">
        <v>267</v>
      </c>
      <c r="F41" s="144" t="s">
        <v>105</v>
      </c>
      <c r="G41" s="149">
        <v>50</v>
      </c>
    </row>
    <row r="42" spans="1:7" ht="11.25" customHeight="1" x14ac:dyDescent="0.2">
      <c r="A42" s="82" t="s">
        <v>30</v>
      </c>
      <c r="B42" s="171">
        <v>650</v>
      </c>
      <c r="C42" s="93">
        <v>1</v>
      </c>
      <c r="D42" s="93">
        <v>13</v>
      </c>
      <c r="E42" s="70" t="s">
        <v>117</v>
      </c>
      <c r="F42" s="94" t="s">
        <v>117</v>
      </c>
      <c r="G42" s="69">
        <f>G43+G69+G78</f>
        <v>4468.2</v>
      </c>
    </row>
    <row r="43" spans="1:7" ht="26.25" customHeight="1" x14ac:dyDescent="0.2">
      <c r="A43" s="148" t="s">
        <v>464</v>
      </c>
      <c r="B43" s="141">
        <v>650</v>
      </c>
      <c r="C43" s="142">
        <v>1</v>
      </c>
      <c r="D43" s="142">
        <v>13</v>
      </c>
      <c r="E43" s="143" t="s">
        <v>260</v>
      </c>
      <c r="F43" s="144" t="s">
        <v>117</v>
      </c>
      <c r="G43" s="145">
        <f>G44+G62</f>
        <v>3262.7</v>
      </c>
    </row>
    <row r="44" spans="1:7" ht="42" customHeight="1" x14ac:dyDescent="0.2">
      <c r="A44" s="148" t="s">
        <v>178</v>
      </c>
      <c r="B44" s="141">
        <v>650</v>
      </c>
      <c r="C44" s="142">
        <v>1</v>
      </c>
      <c r="D44" s="142">
        <v>13</v>
      </c>
      <c r="E44" s="143" t="s">
        <v>284</v>
      </c>
      <c r="F44" s="144" t="s">
        <v>117</v>
      </c>
      <c r="G44" s="145">
        <f>G45+G58</f>
        <v>3134.5</v>
      </c>
    </row>
    <row r="45" spans="1:7" ht="23.25" customHeight="1" x14ac:dyDescent="0.2">
      <c r="A45" s="181" t="s">
        <v>301</v>
      </c>
      <c r="B45" s="141">
        <v>650</v>
      </c>
      <c r="C45" s="142">
        <v>1</v>
      </c>
      <c r="D45" s="142">
        <v>13</v>
      </c>
      <c r="E45" s="143" t="s">
        <v>268</v>
      </c>
      <c r="F45" s="144"/>
      <c r="G45" s="149">
        <f>G46+G51+G54</f>
        <v>3132</v>
      </c>
    </row>
    <row r="46" spans="1:7" ht="33" customHeight="1" x14ac:dyDescent="0.2">
      <c r="A46" s="140" t="s">
        <v>121</v>
      </c>
      <c r="B46" s="141">
        <v>650</v>
      </c>
      <c r="C46" s="142">
        <v>1</v>
      </c>
      <c r="D46" s="142">
        <v>13</v>
      </c>
      <c r="E46" s="143" t="s">
        <v>268</v>
      </c>
      <c r="F46" s="144" t="s">
        <v>122</v>
      </c>
      <c r="G46" s="149">
        <f>G47</f>
        <v>2768</v>
      </c>
    </row>
    <row r="47" spans="1:7" x14ac:dyDescent="0.2">
      <c r="A47" s="140" t="s">
        <v>123</v>
      </c>
      <c r="B47" s="141">
        <v>650</v>
      </c>
      <c r="C47" s="142">
        <v>1</v>
      </c>
      <c r="D47" s="142">
        <v>13</v>
      </c>
      <c r="E47" s="143" t="s">
        <v>268</v>
      </c>
      <c r="F47" s="144" t="s">
        <v>124</v>
      </c>
      <c r="G47" s="149">
        <f>G48+G49+G50</f>
        <v>2768</v>
      </c>
    </row>
    <row r="48" spans="1:7" x14ac:dyDescent="0.2">
      <c r="A48" s="140" t="s">
        <v>173</v>
      </c>
      <c r="B48" s="141">
        <v>650</v>
      </c>
      <c r="C48" s="142">
        <v>1</v>
      </c>
      <c r="D48" s="142">
        <v>13</v>
      </c>
      <c r="E48" s="143" t="s">
        <v>268</v>
      </c>
      <c r="F48" s="144">
        <v>111</v>
      </c>
      <c r="G48" s="149">
        <v>2051</v>
      </c>
    </row>
    <row r="49" spans="1:7" ht="22.5" x14ac:dyDescent="0.2">
      <c r="A49" s="140" t="s">
        <v>112</v>
      </c>
      <c r="B49" s="141">
        <v>650</v>
      </c>
      <c r="C49" s="142">
        <v>1</v>
      </c>
      <c r="D49" s="142">
        <v>13</v>
      </c>
      <c r="E49" s="143" t="s">
        <v>268</v>
      </c>
      <c r="F49" s="144">
        <v>112</v>
      </c>
      <c r="G49" s="149">
        <v>218</v>
      </c>
    </row>
    <row r="50" spans="1:7" ht="33.75" x14ac:dyDescent="0.2">
      <c r="A50" s="140" t="s">
        <v>174</v>
      </c>
      <c r="B50" s="141">
        <v>650</v>
      </c>
      <c r="C50" s="142">
        <v>1</v>
      </c>
      <c r="D50" s="142">
        <v>13</v>
      </c>
      <c r="E50" s="143" t="s">
        <v>268</v>
      </c>
      <c r="F50" s="144">
        <v>119</v>
      </c>
      <c r="G50" s="145">
        <v>499</v>
      </c>
    </row>
    <row r="51" spans="1:7" ht="22.5" x14ac:dyDescent="0.2">
      <c r="A51" s="140" t="s">
        <v>193</v>
      </c>
      <c r="B51" s="141">
        <v>650</v>
      </c>
      <c r="C51" s="142">
        <v>1</v>
      </c>
      <c r="D51" s="142">
        <v>13</v>
      </c>
      <c r="E51" s="143" t="s">
        <v>268</v>
      </c>
      <c r="F51" s="144" t="s">
        <v>118</v>
      </c>
      <c r="G51" s="145">
        <f>G52</f>
        <v>340</v>
      </c>
    </row>
    <row r="52" spans="1:7" ht="22.5" x14ac:dyDescent="0.2">
      <c r="A52" s="140" t="s">
        <v>119</v>
      </c>
      <c r="B52" s="141">
        <v>650</v>
      </c>
      <c r="C52" s="142">
        <v>1</v>
      </c>
      <c r="D52" s="142">
        <v>13</v>
      </c>
      <c r="E52" s="143" t="s">
        <v>268</v>
      </c>
      <c r="F52" s="144" t="s">
        <v>120</v>
      </c>
      <c r="G52" s="145">
        <f>G53</f>
        <v>340</v>
      </c>
    </row>
    <row r="53" spans="1:7" ht="22.5" x14ac:dyDescent="0.2">
      <c r="A53" s="140" t="s">
        <v>110</v>
      </c>
      <c r="B53" s="141">
        <v>650</v>
      </c>
      <c r="C53" s="142">
        <v>1</v>
      </c>
      <c r="D53" s="142">
        <v>13</v>
      </c>
      <c r="E53" s="143" t="s">
        <v>268</v>
      </c>
      <c r="F53" s="144">
        <v>244</v>
      </c>
      <c r="G53" s="149">
        <v>340</v>
      </c>
    </row>
    <row r="54" spans="1:7" x14ac:dyDescent="0.2">
      <c r="A54" s="140" t="s">
        <v>127</v>
      </c>
      <c r="B54" s="141">
        <v>650</v>
      </c>
      <c r="C54" s="142">
        <v>1</v>
      </c>
      <c r="D54" s="142">
        <v>13</v>
      </c>
      <c r="E54" s="143" t="s">
        <v>268</v>
      </c>
      <c r="F54" s="144" t="s">
        <v>128</v>
      </c>
      <c r="G54" s="145">
        <f>G55</f>
        <v>24</v>
      </c>
    </row>
    <row r="55" spans="1:7" x14ac:dyDescent="0.2">
      <c r="A55" s="140" t="s">
        <v>129</v>
      </c>
      <c r="B55" s="141">
        <v>650</v>
      </c>
      <c r="C55" s="142">
        <v>1</v>
      </c>
      <c r="D55" s="142">
        <v>13</v>
      </c>
      <c r="E55" s="143" t="s">
        <v>268</v>
      </c>
      <c r="F55" s="144" t="s">
        <v>130</v>
      </c>
      <c r="G55" s="145">
        <f>G56+G57</f>
        <v>24</v>
      </c>
    </row>
    <row r="56" spans="1:7" ht="18" customHeight="1" x14ac:dyDescent="0.2">
      <c r="A56" s="140" t="s">
        <v>175</v>
      </c>
      <c r="B56" s="141" t="s">
        <v>396</v>
      </c>
      <c r="C56" s="142">
        <v>1</v>
      </c>
      <c r="D56" s="142">
        <v>13</v>
      </c>
      <c r="E56" s="143" t="s">
        <v>268</v>
      </c>
      <c r="F56" s="144">
        <v>851</v>
      </c>
      <c r="G56" s="149">
        <v>21.5</v>
      </c>
    </row>
    <row r="57" spans="1:7" ht="13.5" customHeight="1" x14ac:dyDescent="0.2">
      <c r="A57" s="140" t="s">
        <v>176</v>
      </c>
      <c r="B57" s="141" t="s">
        <v>396</v>
      </c>
      <c r="C57" s="142">
        <v>1</v>
      </c>
      <c r="D57" s="142">
        <v>13</v>
      </c>
      <c r="E57" s="143" t="s">
        <v>268</v>
      </c>
      <c r="F57" s="144">
        <v>853</v>
      </c>
      <c r="G57" s="149">
        <v>2.5</v>
      </c>
    </row>
    <row r="58" spans="1:7" ht="13.5" customHeight="1" x14ac:dyDescent="0.2">
      <c r="A58" s="140" t="s">
        <v>161</v>
      </c>
      <c r="B58" s="141" t="s">
        <v>396</v>
      </c>
      <c r="C58" s="142">
        <v>1</v>
      </c>
      <c r="D58" s="142">
        <v>13</v>
      </c>
      <c r="E58" s="143" t="s">
        <v>404</v>
      </c>
      <c r="F58" s="144"/>
      <c r="G58" s="149">
        <f>G59</f>
        <v>2.5</v>
      </c>
    </row>
    <row r="59" spans="1:7" ht="13.5" customHeight="1" x14ac:dyDescent="0.2">
      <c r="A59" s="140" t="s">
        <v>127</v>
      </c>
      <c r="B59" s="141" t="s">
        <v>396</v>
      </c>
      <c r="C59" s="142">
        <v>1</v>
      </c>
      <c r="D59" s="142">
        <v>13</v>
      </c>
      <c r="E59" s="143" t="s">
        <v>404</v>
      </c>
      <c r="F59" s="144">
        <v>800</v>
      </c>
      <c r="G59" s="149">
        <f>G60</f>
        <v>2.5</v>
      </c>
    </row>
    <row r="60" spans="1:7" ht="13.5" customHeight="1" x14ac:dyDescent="0.2">
      <c r="A60" s="140" t="s">
        <v>129</v>
      </c>
      <c r="B60" s="141">
        <v>650</v>
      </c>
      <c r="C60" s="142">
        <v>1</v>
      </c>
      <c r="D60" s="142">
        <v>13</v>
      </c>
      <c r="E60" s="143" t="s">
        <v>404</v>
      </c>
      <c r="F60" s="144" t="s">
        <v>130</v>
      </c>
      <c r="G60" s="149">
        <f>G61</f>
        <v>2.5</v>
      </c>
    </row>
    <row r="61" spans="1:7" ht="13.5" customHeight="1" x14ac:dyDescent="0.2">
      <c r="A61" s="140" t="s">
        <v>175</v>
      </c>
      <c r="B61" s="141" t="s">
        <v>396</v>
      </c>
      <c r="C61" s="142">
        <v>1</v>
      </c>
      <c r="D61" s="142">
        <v>13</v>
      </c>
      <c r="E61" s="143" t="s">
        <v>404</v>
      </c>
      <c r="F61" s="144">
        <v>851</v>
      </c>
      <c r="G61" s="149">
        <v>2.5</v>
      </c>
    </row>
    <row r="62" spans="1:7" ht="23.25" customHeight="1" x14ac:dyDescent="0.2">
      <c r="A62" s="140" t="s">
        <v>357</v>
      </c>
      <c r="B62" s="141">
        <v>650</v>
      </c>
      <c r="C62" s="142">
        <v>1</v>
      </c>
      <c r="D62" s="142">
        <v>13</v>
      </c>
      <c r="E62" s="143" t="s">
        <v>358</v>
      </c>
      <c r="F62" s="144"/>
      <c r="G62" s="149">
        <f>G63+G66</f>
        <v>128.19999999999999</v>
      </c>
    </row>
    <row r="63" spans="1:7" ht="20.25" customHeight="1" x14ac:dyDescent="0.2">
      <c r="A63" s="140" t="s">
        <v>161</v>
      </c>
      <c r="B63" s="141">
        <v>650</v>
      </c>
      <c r="C63" s="142">
        <v>1</v>
      </c>
      <c r="D63" s="142">
        <v>13</v>
      </c>
      <c r="E63" s="143" t="s">
        <v>359</v>
      </c>
      <c r="F63" s="144">
        <v>200</v>
      </c>
      <c r="G63" s="149">
        <f>G64</f>
        <v>83.2</v>
      </c>
    </row>
    <row r="64" spans="1:7" ht="22.5" x14ac:dyDescent="0.2">
      <c r="A64" s="140" t="s">
        <v>119</v>
      </c>
      <c r="B64" s="141">
        <v>650</v>
      </c>
      <c r="C64" s="142">
        <v>1</v>
      </c>
      <c r="D64" s="142">
        <v>13</v>
      </c>
      <c r="E64" s="143" t="s">
        <v>359</v>
      </c>
      <c r="F64" s="144">
        <v>240</v>
      </c>
      <c r="G64" s="149">
        <f>G65</f>
        <v>83.2</v>
      </c>
    </row>
    <row r="65" spans="1:7" ht="22.5" x14ac:dyDescent="0.2">
      <c r="A65" s="140" t="s">
        <v>110</v>
      </c>
      <c r="B65" s="141">
        <v>650</v>
      </c>
      <c r="C65" s="142">
        <v>1</v>
      </c>
      <c r="D65" s="142">
        <v>13</v>
      </c>
      <c r="E65" s="143" t="s">
        <v>359</v>
      </c>
      <c r="F65" s="144">
        <v>244</v>
      </c>
      <c r="G65" s="149">
        <v>83.2</v>
      </c>
    </row>
    <row r="66" spans="1:7" x14ac:dyDescent="0.2">
      <c r="A66" s="140" t="s">
        <v>127</v>
      </c>
      <c r="B66" s="141">
        <v>650</v>
      </c>
      <c r="C66" s="142">
        <v>1</v>
      </c>
      <c r="D66" s="142">
        <v>13</v>
      </c>
      <c r="E66" s="143" t="s">
        <v>359</v>
      </c>
      <c r="F66" s="144">
        <v>800</v>
      </c>
      <c r="G66" s="149">
        <f>G67</f>
        <v>45</v>
      </c>
    </row>
    <row r="67" spans="1:7" x14ac:dyDescent="0.2">
      <c r="A67" s="140" t="s">
        <v>129</v>
      </c>
      <c r="B67" s="141">
        <v>650</v>
      </c>
      <c r="C67" s="142">
        <v>1</v>
      </c>
      <c r="D67" s="142">
        <v>13</v>
      </c>
      <c r="E67" s="143" t="s">
        <v>359</v>
      </c>
      <c r="F67" s="144">
        <v>850</v>
      </c>
      <c r="G67" s="149">
        <f>G68</f>
        <v>45</v>
      </c>
    </row>
    <row r="68" spans="1:7" x14ac:dyDescent="0.2">
      <c r="A68" s="140" t="s">
        <v>176</v>
      </c>
      <c r="B68" s="141">
        <v>650</v>
      </c>
      <c r="C68" s="142">
        <v>1</v>
      </c>
      <c r="D68" s="142">
        <v>13</v>
      </c>
      <c r="E68" s="143" t="s">
        <v>359</v>
      </c>
      <c r="F68" s="144">
        <v>853</v>
      </c>
      <c r="G68" s="149">
        <v>45</v>
      </c>
    </row>
    <row r="69" spans="1:7" ht="25.5" customHeight="1" x14ac:dyDescent="0.2">
      <c r="A69" s="140" t="s">
        <v>465</v>
      </c>
      <c r="B69" s="141">
        <v>650</v>
      </c>
      <c r="C69" s="142">
        <v>1</v>
      </c>
      <c r="D69" s="142">
        <v>13</v>
      </c>
      <c r="E69" s="143" t="s">
        <v>269</v>
      </c>
      <c r="F69" s="144"/>
      <c r="G69" s="145">
        <f>G70+G75</f>
        <v>1203.5</v>
      </c>
    </row>
    <row r="70" spans="1:7" ht="33.75" x14ac:dyDescent="0.2">
      <c r="A70" s="140" t="s">
        <v>181</v>
      </c>
      <c r="B70" s="141">
        <v>650</v>
      </c>
      <c r="C70" s="142">
        <v>1</v>
      </c>
      <c r="D70" s="142">
        <v>13</v>
      </c>
      <c r="E70" s="143" t="s">
        <v>270</v>
      </c>
      <c r="F70" s="144"/>
      <c r="G70" s="145">
        <f>G71</f>
        <v>1143.5</v>
      </c>
    </row>
    <row r="71" spans="1:7" ht="22.5" x14ac:dyDescent="0.2">
      <c r="A71" s="140" t="s">
        <v>162</v>
      </c>
      <c r="B71" s="141">
        <v>650</v>
      </c>
      <c r="C71" s="142">
        <v>1</v>
      </c>
      <c r="D71" s="142">
        <v>13</v>
      </c>
      <c r="E71" s="143" t="s">
        <v>271</v>
      </c>
      <c r="F71" s="144"/>
      <c r="G71" s="145">
        <f>G72</f>
        <v>1143.5</v>
      </c>
    </row>
    <row r="72" spans="1:7" ht="22.5" customHeight="1" x14ac:dyDescent="0.2">
      <c r="A72" s="140" t="s">
        <v>193</v>
      </c>
      <c r="B72" s="141">
        <v>650</v>
      </c>
      <c r="C72" s="142">
        <v>1</v>
      </c>
      <c r="D72" s="142">
        <v>13</v>
      </c>
      <c r="E72" s="143" t="s">
        <v>271</v>
      </c>
      <c r="F72" s="144" t="s">
        <v>118</v>
      </c>
      <c r="G72" s="145">
        <f>G73</f>
        <v>1143.5</v>
      </c>
    </row>
    <row r="73" spans="1:7" ht="22.5" x14ac:dyDescent="0.2">
      <c r="A73" s="140" t="s">
        <v>119</v>
      </c>
      <c r="B73" s="141">
        <v>650</v>
      </c>
      <c r="C73" s="142">
        <v>1</v>
      </c>
      <c r="D73" s="142">
        <v>13</v>
      </c>
      <c r="E73" s="143" t="s">
        <v>271</v>
      </c>
      <c r="F73" s="144" t="s">
        <v>120</v>
      </c>
      <c r="G73" s="145">
        <f>G74</f>
        <v>1143.5</v>
      </c>
    </row>
    <row r="74" spans="1:7" ht="22.5" x14ac:dyDescent="0.2">
      <c r="A74" s="140" t="s">
        <v>110</v>
      </c>
      <c r="B74" s="141">
        <v>650</v>
      </c>
      <c r="C74" s="142">
        <v>1</v>
      </c>
      <c r="D74" s="142">
        <v>13</v>
      </c>
      <c r="E74" s="143" t="s">
        <v>271</v>
      </c>
      <c r="F74" s="144">
        <v>244</v>
      </c>
      <c r="G74" s="149">
        <v>1143.5</v>
      </c>
    </row>
    <row r="75" spans="1:7" ht="30" customHeight="1" x14ac:dyDescent="0.2">
      <c r="A75" s="140" t="s">
        <v>162</v>
      </c>
      <c r="B75" s="141" t="s">
        <v>396</v>
      </c>
      <c r="C75" s="142">
        <v>1</v>
      </c>
      <c r="D75" s="142">
        <v>13</v>
      </c>
      <c r="E75" s="143" t="s">
        <v>395</v>
      </c>
      <c r="F75" s="144"/>
      <c r="G75" s="149">
        <f>G76</f>
        <v>60</v>
      </c>
    </row>
    <row r="76" spans="1:7" ht="25.5" customHeight="1" x14ac:dyDescent="0.2">
      <c r="A76" s="140" t="s">
        <v>119</v>
      </c>
      <c r="B76" s="141" t="s">
        <v>396</v>
      </c>
      <c r="C76" s="142">
        <v>1</v>
      </c>
      <c r="D76" s="142">
        <v>13</v>
      </c>
      <c r="E76" s="143" t="s">
        <v>397</v>
      </c>
      <c r="F76" s="144">
        <v>240</v>
      </c>
      <c r="G76" s="149">
        <f>G77</f>
        <v>60</v>
      </c>
    </row>
    <row r="77" spans="1:7" ht="30" customHeight="1" x14ac:dyDescent="0.2">
      <c r="A77" s="140" t="s">
        <v>110</v>
      </c>
      <c r="B77" s="141" t="s">
        <v>396</v>
      </c>
      <c r="C77" s="142">
        <v>1</v>
      </c>
      <c r="D77" s="142">
        <v>13</v>
      </c>
      <c r="E77" s="143" t="s">
        <v>397</v>
      </c>
      <c r="F77" s="144">
        <v>244</v>
      </c>
      <c r="G77" s="149">
        <v>60</v>
      </c>
    </row>
    <row r="78" spans="1:7" ht="36.75" customHeight="1" x14ac:dyDescent="0.2">
      <c r="A78" s="140" t="s">
        <v>466</v>
      </c>
      <c r="B78" s="141">
        <v>650</v>
      </c>
      <c r="C78" s="142">
        <v>1</v>
      </c>
      <c r="D78" s="142">
        <v>13</v>
      </c>
      <c r="E78" s="143" t="s">
        <v>272</v>
      </c>
      <c r="F78" s="144"/>
      <c r="G78" s="145">
        <f>G79+G85</f>
        <v>2</v>
      </c>
    </row>
    <row r="79" spans="1:7" ht="36" customHeight="1" x14ac:dyDescent="0.2">
      <c r="A79" s="140" t="s">
        <v>313</v>
      </c>
      <c r="B79" s="141">
        <v>650</v>
      </c>
      <c r="C79" s="142">
        <v>1</v>
      </c>
      <c r="D79" s="142">
        <v>13</v>
      </c>
      <c r="E79" s="143" t="s">
        <v>314</v>
      </c>
      <c r="F79" s="144"/>
      <c r="G79" s="145">
        <f>G80</f>
        <v>1</v>
      </c>
    </row>
    <row r="80" spans="1:7" ht="33.75" customHeight="1" x14ac:dyDescent="0.2">
      <c r="A80" s="140" t="s">
        <v>382</v>
      </c>
      <c r="B80" s="141">
        <v>650</v>
      </c>
      <c r="C80" s="142">
        <v>1</v>
      </c>
      <c r="D80" s="142">
        <v>13</v>
      </c>
      <c r="E80" s="143" t="s">
        <v>315</v>
      </c>
      <c r="F80" s="144"/>
      <c r="G80" s="145">
        <f>G81</f>
        <v>1</v>
      </c>
    </row>
    <row r="81" spans="1:7" ht="29.25" customHeight="1" x14ac:dyDescent="0.2">
      <c r="A81" s="140" t="s">
        <v>162</v>
      </c>
      <c r="B81" s="141">
        <v>650</v>
      </c>
      <c r="C81" s="142">
        <v>1</v>
      </c>
      <c r="D81" s="142">
        <v>13</v>
      </c>
      <c r="E81" s="143" t="s">
        <v>316</v>
      </c>
      <c r="F81" s="144"/>
      <c r="G81" s="145">
        <f>G82</f>
        <v>1</v>
      </c>
    </row>
    <row r="82" spans="1:7" ht="22.5" customHeight="1" x14ac:dyDescent="0.2">
      <c r="A82" s="140" t="s">
        <v>193</v>
      </c>
      <c r="B82" s="141">
        <v>650</v>
      </c>
      <c r="C82" s="142">
        <v>1</v>
      </c>
      <c r="D82" s="142">
        <v>13</v>
      </c>
      <c r="E82" s="143" t="s">
        <v>316</v>
      </c>
      <c r="F82" s="144">
        <v>200</v>
      </c>
      <c r="G82" s="145">
        <f>G83</f>
        <v>1</v>
      </c>
    </row>
    <row r="83" spans="1:7" ht="22.5" customHeight="1" x14ac:dyDescent="0.2">
      <c r="A83" s="140" t="s">
        <v>119</v>
      </c>
      <c r="B83" s="141">
        <v>650</v>
      </c>
      <c r="C83" s="142">
        <v>1</v>
      </c>
      <c r="D83" s="142">
        <v>13</v>
      </c>
      <c r="E83" s="143" t="s">
        <v>316</v>
      </c>
      <c r="F83" s="144">
        <v>240</v>
      </c>
      <c r="G83" s="145">
        <f>G84</f>
        <v>1</v>
      </c>
    </row>
    <row r="84" spans="1:7" ht="24.75" customHeight="1" x14ac:dyDescent="0.2">
      <c r="A84" s="140" t="s">
        <v>110</v>
      </c>
      <c r="B84" s="141">
        <v>650</v>
      </c>
      <c r="C84" s="142">
        <v>1</v>
      </c>
      <c r="D84" s="142">
        <v>13</v>
      </c>
      <c r="E84" s="143" t="s">
        <v>316</v>
      </c>
      <c r="F84" s="144">
        <v>244</v>
      </c>
      <c r="G84" s="145">
        <v>1</v>
      </c>
    </row>
    <row r="85" spans="1:7" ht="22.5" customHeight="1" x14ac:dyDescent="0.2">
      <c r="A85" s="140" t="s">
        <v>318</v>
      </c>
      <c r="B85" s="141">
        <v>650</v>
      </c>
      <c r="C85" s="142">
        <v>1</v>
      </c>
      <c r="D85" s="142">
        <v>13</v>
      </c>
      <c r="E85" s="143" t="s">
        <v>317</v>
      </c>
      <c r="F85" s="144"/>
      <c r="G85" s="145">
        <f>G86</f>
        <v>1</v>
      </c>
    </row>
    <row r="86" spans="1:7" ht="48" customHeight="1" x14ac:dyDescent="0.2">
      <c r="A86" s="140" t="s">
        <v>319</v>
      </c>
      <c r="B86" s="141">
        <v>650</v>
      </c>
      <c r="C86" s="142">
        <v>1</v>
      </c>
      <c r="D86" s="142">
        <v>13</v>
      </c>
      <c r="E86" s="143" t="s">
        <v>320</v>
      </c>
      <c r="F86" s="144"/>
      <c r="G86" s="145">
        <f>G87</f>
        <v>1</v>
      </c>
    </row>
    <row r="87" spans="1:7" ht="22.5" customHeight="1" x14ac:dyDescent="0.2">
      <c r="A87" s="140" t="s">
        <v>162</v>
      </c>
      <c r="B87" s="141">
        <v>650</v>
      </c>
      <c r="C87" s="142">
        <v>1</v>
      </c>
      <c r="D87" s="142">
        <v>13</v>
      </c>
      <c r="E87" s="143" t="s">
        <v>321</v>
      </c>
      <c r="F87" s="144"/>
      <c r="G87" s="145">
        <f>G88</f>
        <v>1</v>
      </c>
    </row>
    <row r="88" spans="1:7" ht="22.5" customHeight="1" x14ac:dyDescent="0.2">
      <c r="A88" s="140" t="s">
        <v>193</v>
      </c>
      <c r="B88" s="141">
        <v>650</v>
      </c>
      <c r="C88" s="142">
        <v>1</v>
      </c>
      <c r="D88" s="142">
        <v>13</v>
      </c>
      <c r="E88" s="143" t="s">
        <v>321</v>
      </c>
      <c r="F88" s="144">
        <v>200</v>
      </c>
      <c r="G88" s="145">
        <f>G89</f>
        <v>1</v>
      </c>
    </row>
    <row r="89" spans="1:7" ht="24" customHeight="1" x14ac:dyDescent="0.2">
      <c r="A89" s="140" t="s">
        <v>119</v>
      </c>
      <c r="B89" s="141">
        <v>650</v>
      </c>
      <c r="C89" s="142">
        <v>1</v>
      </c>
      <c r="D89" s="142">
        <v>13</v>
      </c>
      <c r="E89" s="143" t="s">
        <v>321</v>
      </c>
      <c r="F89" s="144">
        <v>240</v>
      </c>
      <c r="G89" s="145">
        <f>G90</f>
        <v>1</v>
      </c>
    </row>
    <row r="90" spans="1:7" ht="29.25" customHeight="1" x14ac:dyDescent="0.2">
      <c r="A90" s="140" t="s">
        <v>110</v>
      </c>
      <c r="B90" s="141">
        <v>650</v>
      </c>
      <c r="C90" s="142">
        <v>1</v>
      </c>
      <c r="D90" s="142">
        <v>13</v>
      </c>
      <c r="E90" s="143" t="s">
        <v>321</v>
      </c>
      <c r="F90" s="144">
        <v>244</v>
      </c>
      <c r="G90" s="149">
        <v>1</v>
      </c>
    </row>
    <row r="91" spans="1:7" s="86" customFormat="1" ht="20.25" customHeight="1" x14ac:dyDescent="0.2">
      <c r="A91" s="87" t="s">
        <v>31</v>
      </c>
      <c r="B91" s="88">
        <v>650</v>
      </c>
      <c r="C91" s="89">
        <v>2</v>
      </c>
      <c r="D91" s="89">
        <v>0</v>
      </c>
      <c r="E91" s="90" t="s">
        <v>117</v>
      </c>
      <c r="F91" s="91" t="s">
        <v>117</v>
      </c>
      <c r="G91" s="92">
        <f>G92</f>
        <v>466.4</v>
      </c>
    </row>
    <row r="92" spans="1:7" ht="16.5" customHeight="1" x14ac:dyDescent="0.2">
      <c r="A92" s="82" t="s">
        <v>32</v>
      </c>
      <c r="B92" s="171">
        <v>650</v>
      </c>
      <c r="C92" s="93">
        <v>2</v>
      </c>
      <c r="D92" s="93">
        <v>3</v>
      </c>
      <c r="E92" s="70" t="s">
        <v>117</v>
      </c>
      <c r="F92" s="94" t="s">
        <v>117</v>
      </c>
      <c r="G92" s="69">
        <f>G93</f>
        <v>466.4</v>
      </c>
    </row>
    <row r="93" spans="1:7" ht="9.75" customHeight="1" x14ac:dyDescent="0.2">
      <c r="A93" s="148" t="s">
        <v>134</v>
      </c>
      <c r="B93" s="141">
        <v>650</v>
      </c>
      <c r="C93" s="142">
        <v>2</v>
      </c>
      <c r="D93" s="142">
        <v>3</v>
      </c>
      <c r="E93" s="143">
        <v>5000000000</v>
      </c>
      <c r="F93" s="144" t="s">
        <v>117</v>
      </c>
      <c r="G93" s="145">
        <f>G94</f>
        <v>466.4</v>
      </c>
    </row>
    <row r="94" spans="1:7" ht="34.5" customHeight="1" x14ac:dyDescent="0.2">
      <c r="A94" s="148" t="s">
        <v>180</v>
      </c>
      <c r="B94" s="141">
        <v>650</v>
      </c>
      <c r="C94" s="142">
        <v>2</v>
      </c>
      <c r="D94" s="142">
        <v>3</v>
      </c>
      <c r="E94" s="143">
        <v>5000100000</v>
      </c>
      <c r="F94" s="144"/>
      <c r="G94" s="145">
        <f>G95</f>
        <v>466.4</v>
      </c>
    </row>
    <row r="95" spans="1:7" ht="24" customHeight="1" x14ac:dyDescent="0.2">
      <c r="A95" s="148" t="s">
        <v>163</v>
      </c>
      <c r="B95" s="141">
        <v>650</v>
      </c>
      <c r="C95" s="142">
        <v>2</v>
      </c>
      <c r="D95" s="142">
        <v>3</v>
      </c>
      <c r="E95" s="143" t="s">
        <v>325</v>
      </c>
      <c r="F95" s="144" t="s">
        <v>117</v>
      </c>
      <c r="G95" s="145">
        <f>G96+G100</f>
        <v>466.4</v>
      </c>
    </row>
    <row r="96" spans="1:7" ht="45" x14ac:dyDescent="0.2">
      <c r="A96" s="140" t="s">
        <v>121</v>
      </c>
      <c r="B96" s="141">
        <v>650</v>
      </c>
      <c r="C96" s="142">
        <v>2</v>
      </c>
      <c r="D96" s="142">
        <v>3</v>
      </c>
      <c r="E96" s="143">
        <v>5000151180</v>
      </c>
      <c r="F96" s="144" t="s">
        <v>122</v>
      </c>
      <c r="G96" s="145">
        <f>G97</f>
        <v>441.7</v>
      </c>
    </row>
    <row r="97" spans="1:7" ht="22.5" x14ac:dyDescent="0.2">
      <c r="A97" s="140" t="s">
        <v>125</v>
      </c>
      <c r="B97" s="141">
        <v>650</v>
      </c>
      <c r="C97" s="142">
        <v>2</v>
      </c>
      <c r="D97" s="142">
        <v>3</v>
      </c>
      <c r="E97" s="143">
        <v>5000151180</v>
      </c>
      <c r="F97" s="144" t="s">
        <v>126</v>
      </c>
      <c r="G97" s="149">
        <f>G98+G99</f>
        <v>441.7</v>
      </c>
    </row>
    <row r="98" spans="1:7" ht="15.75" customHeight="1" x14ac:dyDescent="0.2">
      <c r="A98" s="140" t="s">
        <v>171</v>
      </c>
      <c r="B98" s="141">
        <v>650</v>
      </c>
      <c r="C98" s="142">
        <v>2</v>
      </c>
      <c r="D98" s="142">
        <v>3</v>
      </c>
      <c r="E98" s="143">
        <v>5000151180</v>
      </c>
      <c r="F98" s="144">
        <v>121</v>
      </c>
      <c r="G98" s="149">
        <v>339.2</v>
      </c>
    </row>
    <row r="99" spans="1:7" ht="33.75" x14ac:dyDescent="0.2">
      <c r="A99" s="140" t="s">
        <v>172</v>
      </c>
      <c r="B99" s="141">
        <v>650</v>
      </c>
      <c r="C99" s="142">
        <v>2</v>
      </c>
      <c r="D99" s="142">
        <v>3</v>
      </c>
      <c r="E99" s="143">
        <v>5000151180</v>
      </c>
      <c r="F99" s="144">
        <v>129</v>
      </c>
      <c r="G99" s="149">
        <v>102.5</v>
      </c>
    </row>
    <row r="100" spans="1:7" ht="22.5" x14ac:dyDescent="0.2">
      <c r="A100" s="140" t="s">
        <v>193</v>
      </c>
      <c r="B100" s="141">
        <v>650</v>
      </c>
      <c r="C100" s="142">
        <v>2</v>
      </c>
      <c r="D100" s="142">
        <v>3</v>
      </c>
      <c r="E100" s="143">
        <v>5000151180</v>
      </c>
      <c r="F100" s="144">
        <v>200</v>
      </c>
      <c r="G100" s="145">
        <f>G101</f>
        <v>24.7</v>
      </c>
    </row>
    <row r="101" spans="1:7" ht="22.5" x14ac:dyDescent="0.2">
      <c r="A101" s="140" t="s">
        <v>119</v>
      </c>
      <c r="B101" s="141">
        <v>650</v>
      </c>
      <c r="C101" s="142">
        <v>2</v>
      </c>
      <c r="D101" s="142">
        <v>3</v>
      </c>
      <c r="E101" s="143">
        <v>5000151180</v>
      </c>
      <c r="F101" s="144">
        <v>240</v>
      </c>
      <c r="G101" s="145">
        <f>G102</f>
        <v>24.7</v>
      </c>
    </row>
    <row r="102" spans="1:7" ht="22.5" x14ac:dyDescent="0.2">
      <c r="A102" s="140" t="s">
        <v>110</v>
      </c>
      <c r="B102" s="141">
        <v>650</v>
      </c>
      <c r="C102" s="142">
        <v>2</v>
      </c>
      <c r="D102" s="142">
        <v>3</v>
      </c>
      <c r="E102" s="143">
        <v>5000151180</v>
      </c>
      <c r="F102" s="144">
        <v>244</v>
      </c>
      <c r="G102" s="149">
        <v>24.7</v>
      </c>
    </row>
    <row r="103" spans="1:7" s="86" customFormat="1" ht="22.5" x14ac:dyDescent="0.2">
      <c r="A103" s="87" t="s">
        <v>33</v>
      </c>
      <c r="B103" s="88">
        <v>650</v>
      </c>
      <c r="C103" s="89">
        <v>3</v>
      </c>
      <c r="D103" s="89">
        <v>0</v>
      </c>
      <c r="E103" s="90" t="s">
        <v>117</v>
      </c>
      <c r="F103" s="91" t="s">
        <v>117</v>
      </c>
      <c r="G103" s="92">
        <f>G104+G112+G126</f>
        <v>60.3</v>
      </c>
    </row>
    <row r="104" spans="1:7" x14ac:dyDescent="0.2">
      <c r="A104" s="82" t="s">
        <v>34</v>
      </c>
      <c r="B104" s="171">
        <v>650</v>
      </c>
      <c r="C104" s="93">
        <v>3</v>
      </c>
      <c r="D104" s="93">
        <v>4</v>
      </c>
      <c r="E104" s="70" t="s">
        <v>117</v>
      </c>
      <c r="F104" s="94" t="s">
        <v>117</v>
      </c>
      <c r="G104" s="69">
        <f t="shared" ref="G104:G110" si="1">G105</f>
        <v>27</v>
      </c>
    </row>
    <row r="105" spans="1:7" ht="33.75" x14ac:dyDescent="0.2">
      <c r="A105" s="140" t="s">
        <v>466</v>
      </c>
      <c r="B105" s="141">
        <v>650</v>
      </c>
      <c r="C105" s="142">
        <v>3</v>
      </c>
      <c r="D105" s="142">
        <v>4</v>
      </c>
      <c r="E105" s="143" t="s">
        <v>272</v>
      </c>
      <c r="F105" s="144"/>
      <c r="G105" s="145">
        <f t="shared" si="1"/>
        <v>27</v>
      </c>
    </row>
    <row r="106" spans="1:7" x14ac:dyDescent="0.2">
      <c r="A106" s="147" t="s">
        <v>132</v>
      </c>
      <c r="B106" s="141">
        <v>650</v>
      </c>
      <c r="C106" s="142">
        <v>3</v>
      </c>
      <c r="D106" s="142">
        <v>4</v>
      </c>
      <c r="E106" s="143" t="s">
        <v>273</v>
      </c>
      <c r="F106" s="144"/>
      <c r="G106" s="145">
        <f t="shared" si="1"/>
        <v>27</v>
      </c>
    </row>
    <row r="107" spans="1:7" ht="33.75" x14ac:dyDescent="0.2">
      <c r="A107" s="140" t="s">
        <v>276</v>
      </c>
      <c r="B107" s="141">
        <v>650</v>
      </c>
      <c r="C107" s="142">
        <v>3</v>
      </c>
      <c r="D107" s="142">
        <v>4</v>
      </c>
      <c r="E107" s="143" t="s">
        <v>275</v>
      </c>
      <c r="F107" s="144"/>
      <c r="G107" s="145">
        <f t="shared" si="1"/>
        <v>27</v>
      </c>
    </row>
    <row r="108" spans="1:7" ht="90" x14ac:dyDescent="0.2">
      <c r="A108" s="140" t="s">
        <v>378</v>
      </c>
      <c r="B108" s="141">
        <v>650</v>
      </c>
      <c r="C108" s="142">
        <v>3</v>
      </c>
      <c r="D108" s="142">
        <v>4</v>
      </c>
      <c r="E108" s="159" t="s">
        <v>274</v>
      </c>
      <c r="F108" s="144"/>
      <c r="G108" s="145">
        <f t="shared" si="1"/>
        <v>27</v>
      </c>
    </row>
    <row r="109" spans="1:7" ht="27.75" customHeight="1" x14ac:dyDescent="0.2">
      <c r="A109" s="140" t="s">
        <v>193</v>
      </c>
      <c r="B109" s="141">
        <v>650</v>
      </c>
      <c r="C109" s="142">
        <v>3</v>
      </c>
      <c r="D109" s="142">
        <v>4</v>
      </c>
      <c r="E109" s="159" t="s">
        <v>274</v>
      </c>
      <c r="F109" s="144">
        <v>200</v>
      </c>
      <c r="G109" s="145">
        <f t="shared" si="1"/>
        <v>27</v>
      </c>
    </row>
    <row r="110" spans="1:7" ht="27.75" customHeight="1" x14ac:dyDescent="0.2">
      <c r="A110" s="140" t="s">
        <v>119</v>
      </c>
      <c r="B110" s="141">
        <v>650</v>
      </c>
      <c r="C110" s="142">
        <v>3</v>
      </c>
      <c r="D110" s="142">
        <v>4</v>
      </c>
      <c r="E110" s="159" t="s">
        <v>274</v>
      </c>
      <c r="F110" s="144">
        <v>240</v>
      </c>
      <c r="G110" s="145">
        <f t="shared" si="1"/>
        <v>27</v>
      </c>
    </row>
    <row r="111" spans="1:7" ht="24.75" customHeight="1" x14ac:dyDescent="0.2">
      <c r="A111" s="140" t="s">
        <v>110</v>
      </c>
      <c r="B111" s="141">
        <v>650</v>
      </c>
      <c r="C111" s="142">
        <v>3</v>
      </c>
      <c r="D111" s="142">
        <v>4</v>
      </c>
      <c r="E111" s="159" t="s">
        <v>274</v>
      </c>
      <c r="F111" s="144">
        <v>244</v>
      </c>
      <c r="G111" s="149">
        <v>27</v>
      </c>
    </row>
    <row r="112" spans="1:7" ht="31.5" customHeight="1" x14ac:dyDescent="0.2">
      <c r="A112" s="174" t="s">
        <v>559</v>
      </c>
      <c r="B112" s="171">
        <v>650</v>
      </c>
      <c r="C112" s="93">
        <v>3</v>
      </c>
      <c r="D112" s="93">
        <v>9</v>
      </c>
      <c r="E112" s="179"/>
      <c r="F112" s="94"/>
      <c r="G112" s="69">
        <f>G113</f>
        <v>2</v>
      </c>
    </row>
    <row r="113" spans="1:7" ht="42.75" customHeight="1" x14ac:dyDescent="0.2">
      <c r="A113" s="140" t="s">
        <v>471</v>
      </c>
      <c r="B113" s="141">
        <v>650</v>
      </c>
      <c r="C113" s="142">
        <v>3</v>
      </c>
      <c r="D113" s="142">
        <v>9</v>
      </c>
      <c r="E113" s="159">
        <v>7500000000</v>
      </c>
      <c r="F113" s="144"/>
      <c r="G113" s="145">
        <f>G114+G120</f>
        <v>2</v>
      </c>
    </row>
    <row r="114" spans="1:7" ht="38.25" customHeight="1" x14ac:dyDescent="0.2">
      <c r="A114" s="140" t="s">
        <v>322</v>
      </c>
      <c r="B114" s="141">
        <v>650</v>
      </c>
      <c r="C114" s="142">
        <v>3</v>
      </c>
      <c r="D114" s="142">
        <v>9</v>
      </c>
      <c r="E114" s="159">
        <v>7510000000</v>
      </c>
      <c r="F114" s="144"/>
      <c r="G114" s="145">
        <f>G115</f>
        <v>1</v>
      </c>
    </row>
    <row r="115" spans="1:7" ht="37.5" customHeight="1" x14ac:dyDescent="0.2">
      <c r="A115" s="140" t="s">
        <v>170</v>
      </c>
      <c r="B115" s="141">
        <v>650</v>
      </c>
      <c r="C115" s="142">
        <v>3</v>
      </c>
      <c r="D115" s="142">
        <v>9</v>
      </c>
      <c r="E115" s="159">
        <v>7510100000</v>
      </c>
      <c r="F115" s="144"/>
      <c r="G115" s="145">
        <f>G116</f>
        <v>1</v>
      </c>
    </row>
    <row r="116" spans="1:7" ht="32.25" customHeight="1" x14ac:dyDescent="0.2">
      <c r="A116" s="140" t="s">
        <v>162</v>
      </c>
      <c r="B116" s="141">
        <v>650</v>
      </c>
      <c r="C116" s="142">
        <v>3</v>
      </c>
      <c r="D116" s="142">
        <v>9</v>
      </c>
      <c r="E116" s="159">
        <v>7510199990</v>
      </c>
      <c r="F116" s="144"/>
      <c r="G116" s="145">
        <f>G117</f>
        <v>1</v>
      </c>
    </row>
    <row r="117" spans="1:7" ht="27" customHeight="1" x14ac:dyDescent="0.2">
      <c r="A117" s="140" t="s">
        <v>193</v>
      </c>
      <c r="B117" s="141">
        <v>650</v>
      </c>
      <c r="C117" s="142">
        <v>3</v>
      </c>
      <c r="D117" s="142">
        <v>9</v>
      </c>
      <c r="E117" s="159">
        <v>7510199990</v>
      </c>
      <c r="F117" s="144">
        <v>200</v>
      </c>
      <c r="G117" s="145">
        <f>G118</f>
        <v>1</v>
      </c>
    </row>
    <row r="118" spans="1:7" ht="27" customHeight="1" x14ac:dyDescent="0.2">
      <c r="A118" s="140" t="s">
        <v>119</v>
      </c>
      <c r="B118" s="141">
        <v>650</v>
      </c>
      <c r="C118" s="142">
        <v>3</v>
      </c>
      <c r="D118" s="142">
        <v>9</v>
      </c>
      <c r="E118" s="159">
        <v>7510199990</v>
      </c>
      <c r="F118" s="144">
        <v>240</v>
      </c>
      <c r="G118" s="145">
        <f>G119</f>
        <v>1</v>
      </c>
    </row>
    <row r="119" spans="1:7" ht="27" customHeight="1" x14ac:dyDescent="0.2">
      <c r="A119" s="140" t="s">
        <v>110</v>
      </c>
      <c r="B119" s="141">
        <v>650</v>
      </c>
      <c r="C119" s="142">
        <v>3</v>
      </c>
      <c r="D119" s="142">
        <v>9</v>
      </c>
      <c r="E119" s="159">
        <v>7510199990</v>
      </c>
      <c r="F119" s="144">
        <v>244</v>
      </c>
      <c r="G119" s="149">
        <v>1</v>
      </c>
    </row>
    <row r="120" spans="1:7" ht="11.25" customHeight="1" x14ac:dyDescent="0.2">
      <c r="A120" s="140" t="s">
        <v>323</v>
      </c>
      <c r="B120" s="141">
        <v>650</v>
      </c>
      <c r="C120" s="142">
        <v>3</v>
      </c>
      <c r="D120" s="142">
        <v>9</v>
      </c>
      <c r="E120" s="159">
        <v>7520000000</v>
      </c>
      <c r="F120" s="144"/>
      <c r="G120" s="145">
        <f>G121</f>
        <v>1</v>
      </c>
    </row>
    <row r="121" spans="1:7" ht="27.75" customHeight="1" x14ac:dyDescent="0.2">
      <c r="A121" s="140" t="s">
        <v>324</v>
      </c>
      <c r="B121" s="141">
        <v>650</v>
      </c>
      <c r="C121" s="142">
        <v>3</v>
      </c>
      <c r="D121" s="142">
        <v>9</v>
      </c>
      <c r="E121" s="159">
        <v>7520100000</v>
      </c>
      <c r="F121" s="144"/>
      <c r="G121" s="145">
        <f>G122</f>
        <v>1</v>
      </c>
    </row>
    <row r="122" spans="1:7" ht="27.75" customHeight="1" x14ac:dyDescent="0.2">
      <c r="A122" s="140" t="s">
        <v>162</v>
      </c>
      <c r="B122" s="141">
        <v>650</v>
      </c>
      <c r="C122" s="142">
        <v>3</v>
      </c>
      <c r="D122" s="142">
        <v>9</v>
      </c>
      <c r="E122" s="159">
        <v>7520199990</v>
      </c>
      <c r="F122" s="144"/>
      <c r="G122" s="145">
        <f>G123</f>
        <v>1</v>
      </c>
    </row>
    <row r="123" spans="1:7" ht="30" customHeight="1" x14ac:dyDescent="0.2">
      <c r="A123" s="140" t="s">
        <v>193</v>
      </c>
      <c r="B123" s="141">
        <v>650</v>
      </c>
      <c r="C123" s="142">
        <v>3</v>
      </c>
      <c r="D123" s="142">
        <v>9</v>
      </c>
      <c r="E123" s="159">
        <v>7520199990</v>
      </c>
      <c r="F123" s="144">
        <v>200</v>
      </c>
      <c r="G123" s="145">
        <f>G124</f>
        <v>1</v>
      </c>
    </row>
    <row r="124" spans="1:7" ht="27" customHeight="1" x14ac:dyDescent="0.2">
      <c r="A124" s="140" t="s">
        <v>119</v>
      </c>
      <c r="B124" s="141">
        <v>650</v>
      </c>
      <c r="C124" s="142">
        <v>3</v>
      </c>
      <c r="D124" s="142">
        <v>9</v>
      </c>
      <c r="E124" s="159">
        <v>7520199990</v>
      </c>
      <c r="F124" s="144">
        <v>240</v>
      </c>
      <c r="G124" s="145">
        <f>G125</f>
        <v>1</v>
      </c>
    </row>
    <row r="125" spans="1:7" ht="29.25" customHeight="1" x14ac:dyDescent="0.2">
      <c r="A125" s="140" t="s">
        <v>110</v>
      </c>
      <c r="B125" s="141">
        <v>650</v>
      </c>
      <c r="C125" s="142">
        <v>3</v>
      </c>
      <c r="D125" s="142">
        <v>9</v>
      </c>
      <c r="E125" s="159">
        <v>7520199990</v>
      </c>
      <c r="F125" s="144">
        <v>244</v>
      </c>
      <c r="G125" s="149">
        <v>1</v>
      </c>
    </row>
    <row r="126" spans="1:7" ht="28.5" customHeight="1" x14ac:dyDescent="0.2">
      <c r="A126" s="174" t="s">
        <v>164</v>
      </c>
      <c r="B126" s="171">
        <v>650</v>
      </c>
      <c r="C126" s="93">
        <v>3</v>
      </c>
      <c r="D126" s="93">
        <v>14</v>
      </c>
      <c r="E126" s="70"/>
      <c r="F126" s="94"/>
      <c r="G126" s="180">
        <f t="shared" ref="G126:G132" si="2">G127</f>
        <v>31.3</v>
      </c>
    </row>
    <row r="127" spans="1:7" ht="38.25" customHeight="1" x14ac:dyDescent="0.2">
      <c r="A127" s="140" t="s">
        <v>466</v>
      </c>
      <c r="B127" s="141">
        <v>650</v>
      </c>
      <c r="C127" s="142">
        <v>3</v>
      </c>
      <c r="D127" s="142">
        <v>14</v>
      </c>
      <c r="E127" s="143" t="s">
        <v>272</v>
      </c>
      <c r="F127" s="144"/>
      <c r="G127" s="149">
        <f t="shared" si="2"/>
        <v>31.3</v>
      </c>
    </row>
    <row r="128" spans="1:7" ht="24" customHeight="1" x14ac:dyDescent="0.2">
      <c r="A128" s="140" t="s">
        <v>132</v>
      </c>
      <c r="B128" s="141">
        <v>650</v>
      </c>
      <c r="C128" s="142">
        <v>3</v>
      </c>
      <c r="D128" s="142">
        <v>14</v>
      </c>
      <c r="E128" s="143" t="s">
        <v>273</v>
      </c>
      <c r="F128" s="144"/>
      <c r="G128" s="145">
        <f t="shared" si="2"/>
        <v>31.3</v>
      </c>
    </row>
    <row r="129" spans="1:7" ht="27.75" customHeight="1" x14ac:dyDescent="0.2">
      <c r="A129" s="140" t="s">
        <v>278</v>
      </c>
      <c r="B129" s="141">
        <v>650</v>
      </c>
      <c r="C129" s="142">
        <v>3</v>
      </c>
      <c r="D129" s="142">
        <v>14</v>
      </c>
      <c r="E129" s="143" t="s">
        <v>279</v>
      </c>
      <c r="F129" s="144"/>
      <c r="G129" s="145">
        <f>G130+G134</f>
        <v>31.3</v>
      </c>
    </row>
    <row r="130" spans="1:7" ht="31.5" customHeight="1" x14ac:dyDescent="0.2">
      <c r="A130" s="140" t="s">
        <v>248</v>
      </c>
      <c r="B130" s="141">
        <v>650</v>
      </c>
      <c r="C130" s="142">
        <v>3</v>
      </c>
      <c r="D130" s="142">
        <v>14</v>
      </c>
      <c r="E130" s="143" t="s">
        <v>280</v>
      </c>
      <c r="F130" s="144"/>
      <c r="G130" s="145">
        <f t="shared" si="2"/>
        <v>25</v>
      </c>
    </row>
    <row r="131" spans="1:7" ht="45" customHeight="1" x14ac:dyDescent="0.2">
      <c r="A131" s="140" t="s">
        <v>121</v>
      </c>
      <c r="B131" s="141">
        <v>650</v>
      </c>
      <c r="C131" s="142">
        <v>3</v>
      </c>
      <c r="D131" s="142">
        <v>14</v>
      </c>
      <c r="E131" s="143" t="s">
        <v>280</v>
      </c>
      <c r="F131" s="144">
        <v>100</v>
      </c>
      <c r="G131" s="145">
        <f t="shared" si="2"/>
        <v>25</v>
      </c>
    </row>
    <row r="132" spans="1:7" ht="18.75" customHeight="1" x14ac:dyDescent="0.2">
      <c r="A132" s="140" t="s">
        <v>123</v>
      </c>
      <c r="B132" s="141">
        <v>650</v>
      </c>
      <c r="C132" s="142">
        <v>3</v>
      </c>
      <c r="D132" s="142">
        <v>14</v>
      </c>
      <c r="E132" s="143" t="s">
        <v>280</v>
      </c>
      <c r="F132" s="144">
        <v>110</v>
      </c>
      <c r="G132" s="145">
        <f t="shared" si="2"/>
        <v>25</v>
      </c>
    </row>
    <row r="133" spans="1:7" ht="36" customHeight="1" x14ac:dyDescent="0.2">
      <c r="A133" s="140" t="s">
        <v>340</v>
      </c>
      <c r="B133" s="141">
        <v>650</v>
      </c>
      <c r="C133" s="142">
        <v>3</v>
      </c>
      <c r="D133" s="142">
        <v>14</v>
      </c>
      <c r="E133" s="143" t="s">
        <v>280</v>
      </c>
      <c r="F133" s="144">
        <v>113</v>
      </c>
      <c r="G133" s="145">
        <f>'иные мт 2021'!B9</f>
        <v>25</v>
      </c>
    </row>
    <row r="134" spans="1:7" ht="33.75" x14ac:dyDescent="0.2">
      <c r="A134" s="140" t="s">
        <v>249</v>
      </c>
      <c r="B134" s="141">
        <v>650</v>
      </c>
      <c r="C134" s="142">
        <v>3</v>
      </c>
      <c r="D134" s="142">
        <v>14</v>
      </c>
      <c r="E134" s="143" t="s">
        <v>281</v>
      </c>
      <c r="F134" s="144"/>
      <c r="G134" s="149">
        <f>G135</f>
        <v>6.3</v>
      </c>
    </row>
    <row r="135" spans="1:7" ht="45" x14ac:dyDescent="0.2">
      <c r="A135" s="140" t="s">
        <v>121</v>
      </c>
      <c r="B135" s="141">
        <v>650</v>
      </c>
      <c r="C135" s="142">
        <v>3</v>
      </c>
      <c r="D135" s="142">
        <v>14</v>
      </c>
      <c r="E135" s="143" t="s">
        <v>281</v>
      </c>
      <c r="F135" s="144">
        <v>100</v>
      </c>
      <c r="G135" s="149">
        <f>G136</f>
        <v>6.3</v>
      </c>
    </row>
    <row r="136" spans="1:7" x14ac:dyDescent="0.2">
      <c r="A136" s="140" t="s">
        <v>123</v>
      </c>
      <c r="B136" s="141">
        <v>650</v>
      </c>
      <c r="C136" s="142">
        <v>3</v>
      </c>
      <c r="D136" s="142">
        <v>14</v>
      </c>
      <c r="E136" s="143" t="s">
        <v>281</v>
      </c>
      <c r="F136" s="144">
        <v>110</v>
      </c>
      <c r="G136" s="145">
        <f>G137</f>
        <v>6.3</v>
      </c>
    </row>
    <row r="137" spans="1:7" ht="33.75" x14ac:dyDescent="0.2">
      <c r="A137" s="140" t="s">
        <v>340</v>
      </c>
      <c r="B137" s="141">
        <v>650</v>
      </c>
      <c r="C137" s="142">
        <v>3</v>
      </c>
      <c r="D137" s="142">
        <v>14</v>
      </c>
      <c r="E137" s="143" t="s">
        <v>281</v>
      </c>
      <c r="F137" s="144">
        <v>113</v>
      </c>
      <c r="G137" s="149">
        <v>6.3</v>
      </c>
    </row>
    <row r="138" spans="1:7" s="86" customFormat="1" ht="16.5" customHeight="1" x14ac:dyDescent="0.2">
      <c r="A138" s="87" t="s">
        <v>35</v>
      </c>
      <c r="B138" s="88">
        <v>650</v>
      </c>
      <c r="C138" s="89">
        <v>4</v>
      </c>
      <c r="D138" s="175">
        <v>0</v>
      </c>
      <c r="E138" s="90" t="s">
        <v>117</v>
      </c>
      <c r="F138" s="91" t="s">
        <v>117</v>
      </c>
      <c r="G138" s="176">
        <f>G139+G147+G154</f>
        <v>2572.6</v>
      </c>
    </row>
    <row r="139" spans="1:7" ht="18" customHeight="1" x14ac:dyDescent="0.2">
      <c r="A139" s="174" t="s">
        <v>234</v>
      </c>
      <c r="B139" s="171">
        <v>650</v>
      </c>
      <c r="C139" s="93">
        <v>4</v>
      </c>
      <c r="D139" s="93">
        <v>9</v>
      </c>
      <c r="E139" s="70"/>
      <c r="F139" s="94"/>
      <c r="G139" s="69">
        <f t="shared" ref="G139:G145" si="3">G140</f>
        <v>2151.1</v>
      </c>
    </row>
    <row r="140" spans="1:7" ht="33.75" x14ac:dyDescent="0.2">
      <c r="A140" s="140" t="s">
        <v>462</v>
      </c>
      <c r="B140" s="141">
        <v>650</v>
      </c>
      <c r="C140" s="142">
        <v>4</v>
      </c>
      <c r="D140" s="142">
        <v>9</v>
      </c>
      <c r="E140" s="146">
        <v>8400000000</v>
      </c>
      <c r="F140" s="144"/>
      <c r="G140" s="145">
        <f t="shared" si="3"/>
        <v>2151.1</v>
      </c>
    </row>
    <row r="141" spans="1:7" x14ac:dyDescent="0.2">
      <c r="A141" s="140" t="s">
        <v>231</v>
      </c>
      <c r="B141" s="141">
        <v>650</v>
      </c>
      <c r="C141" s="142">
        <v>4</v>
      </c>
      <c r="D141" s="142">
        <v>9</v>
      </c>
      <c r="E141" s="146">
        <v>8410000000</v>
      </c>
      <c r="F141" s="144"/>
      <c r="G141" s="145">
        <f t="shared" si="3"/>
        <v>2151.1</v>
      </c>
    </row>
    <row r="142" spans="1:7" ht="22.5" x14ac:dyDescent="0.2">
      <c r="A142" s="140" t="s">
        <v>232</v>
      </c>
      <c r="B142" s="141">
        <v>650</v>
      </c>
      <c r="C142" s="142">
        <v>4</v>
      </c>
      <c r="D142" s="142">
        <v>9</v>
      </c>
      <c r="E142" s="146">
        <v>8410100000</v>
      </c>
      <c r="F142" s="144"/>
      <c r="G142" s="145">
        <f t="shared" si="3"/>
        <v>2151.1</v>
      </c>
    </row>
    <row r="143" spans="1:7" ht="30" customHeight="1" x14ac:dyDescent="0.2">
      <c r="A143" s="140" t="s">
        <v>162</v>
      </c>
      <c r="B143" s="141">
        <v>650</v>
      </c>
      <c r="C143" s="142">
        <v>4</v>
      </c>
      <c r="D143" s="142">
        <v>9</v>
      </c>
      <c r="E143" s="146">
        <v>8410199990</v>
      </c>
      <c r="F143" s="144"/>
      <c r="G143" s="145">
        <f t="shared" si="3"/>
        <v>2151.1</v>
      </c>
    </row>
    <row r="144" spans="1:7" ht="22.5" x14ac:dyDescent="0.2">
      <c r="A144" s="140" t="s">
        <v>193</v>
      </c>
      <c r="B144" s="141">
        <v>650</v>
      </c>
      <c r="C144" s="142">
        <v>4</v>
      </c>
      <c r="D144" s="142">
        <v>9</v>
      </c>
      <c r="E144" s="146">
        <v>8410199990</v>
      </c>
      <c r="F144" s="144">
        <v>200</v>
      </c>
      <c r="G144" s="145">
        <f t="shared" si="3"/>
        <v>2151.1</v>
      </c>
    </row>
    <row r="145" spans="1:7" ht="22.5" x14ac:dyDescent="0.2">
      <c r="A145" s="140" t="s">
        <v>119</v>
      </c>
      <c r="B145" s="141">
        <v>650</v>
      </c>
      <c r="C145" s="142">
        <v>4</v>
      </c>
      <c r="D145" s="142">
        <v>9</v>
      </c>
      <c r="E145" s="146">
        <v>8410199990</v>
      </c>
      <c r="F145" s="144">
        <v>240</v>
      </c>
      <c r="G145" s="145">
        <f t="shared" si="3"/>
        <v>2151.1</v>
      </c>
    </row>
    <row r="146" spans="1:7" ht="22.5" x14ac:dyDescent="0.2">
      <c r="A146" s="140" t="s">
        <v>110</v>
      </c>
      <c r="B146" s="141">
        <v>650</v>
      </c>
      <c r="C146" s="142">
        <v>4</v>
      </c>
      <c r="D146" s="142">
        <v>9</v>
      </c>
      <c r="E146" s="146">
        <v>8410199990</v>
      </c>
      <c r="F146" s="144">
        <v>244</v>
      </c>
      <c r="G146" s="145">
        <f>'ДФ 2021'!C18</f>
        <v>2151.1</v>
      </c>
    </row>
    <row r="147" spans="1:7" ht="15.75" customHeight="1" x14ac:dyDescent="0.2">
      <c r="A147" s="82" t="s">
        <v>36</v>
      </c>
      <c r="B147" s="171">
        <v>650</v>
      </c>
      <c r="C147" s="93">
        <v>4</v>
      </c>
      <c r="D147" s="93">
        <v>10</v>
      </c>
      <c r="E147" s="70" t="s">
        <v>117</v>
      </c>
      <c r="F147" s="94" t="s">
        <v>117</v>
      </c>
      <c r="G147" s="69">
        <f t="shared" ref="G147:G152" si="4">G148</f>
        <v>414.2</v>
      </c>
    </row>
    <row r="148" spans="1:7" ht="24.75" customHeight="1" x14ac:dyDescent="0.2">
      <c r="A148" s="148" t="s">
        <v>463</v>
      </c>
      <c r="B148" s="141">
        <v>650</v>
      </c>
      <c r="C148" s="142">
        <v>4</v>
      </c>
      <c r="D148" s="142">
        <v>10</v>
      </c>
      <c r="E148" s="143" t="s">
        <v>260</v>
      </c>
      <c r="F148" s="144" t="s">
        <v>117</v>
      </c>
      <c r="G148" s="145">
        <f t="shared" si="4"/>
        <v>414.2</v>
      </c>
    </row>
    <row r="149" spans="1:7" ht="22.5" x14ac:dyDescent="0.2">
      <c r="A149" s="148" t="s">
        <v>379</v>
      </c>
      <c r="B149" s="141">
        <v>650</v>
      </c>
      <c r="C149" s="142">
        <v>4</v>
      </c>
      <c r="D149" s="142">
        <v>10</v>
      </c>
      <c r="E149" s="143" t="s">
        <v>282</v>
      </c>
      <c r="F149" s="144" t="s">
        <v>117</v>
      </c>
      <c r="G149" s="145">
        <f t="shared" si="4"/>
        <v>414.2</v>
      </c>
    </row>
    <row r="150" spans="1:7" ht="11.25" customHeight="1" x14ac:dyDescent="0.2">
      <c r="A150" s="148" t="s">
        <v>113</v>
      </c>
      <c r="B150" s="141">
        <v>650</v>
      </c>
      <c r="C150" s="142">
        <v>4</v>
      </c>
      <c r="D150" s="142">
        <v>10</v>
      </c>
      <c r="E150" s="143" t="s">
        <v>283</v>
      </c>
      <c r="F150" s="144"/>
      <c r="G150" s="145">
        <f t="shared" si="4"/>
        <v>414.2</v>
      </c>
    </row>
    <row r="151" spans="1:7" ht="26.25" customHeight="1" x14ac:dyDescent="0.2">
      <c r="A151" s="140" t="s">
        <v>193</v>
      </c>
      <c r="B151" s="141">
        <v>650</v>
      </c>
      <c r="C151" s="142">
        <v>4</v>
      </c>
      <c r="D151" s="142">
        <v>10</v>
      </c>
      <c r="E151" s="143" t="s">
        <v>283</v>
      </c>
      <c r="F151" s="144" t="s">
        <v>118</v>
      </c>
      <c r="G151" s="145">
        <f t="shared" si="4"/>
        <v>414.2</v>
      </c>
    </row>
    <row r="152" spans="1:7" ht="26.25" customHeight="1" x14ac:dyDescent="0.2">
      <c r="A152" s="140" t="s">
        <v>119</v>
      </c>
      <c r="B152" s="141">
        <v>650</v>
      </c>
      <c r="C152" s="142">
        <v>4</v>
      </c>
      <c r="D152" s="142">
        <v>10</v>
      </c>
      <c r="E152" s="143" t="s">
        <v>283</v>
      </c>
      <c r="F152" s="144" t="s">
        <v>120</v>
      </c>
      <c r="G152" s="145">
        <f t="shared" si="4"/>
        <v>414.2</v>
      </c>
    </row>
    <row r="153" spans="1:7" ht="26.25" customHeight="1" x14ac:dyDescent="0.2">
      <c r="A153" s="140" t="s">
        <v>110</v>
      </c>
      <c r="B153" s="141">
        <v>650</v>
      </c>
      <c r="C153" s="142">
        <v>4</v>
      </c>
      <c r="D153" s="142">
        <v>10</v>
      </c>
      <c r="E153" s="143" t="s">
        <v>283</v>
      </c>
      <c r="F153" s="144">
        <v>244</v>
      </c>
      <c r="G153" s="145">
        <v>414.2</v>
      </c>
    </row>
    <row r="154" spans="1:7" ht="12.75" customHeight="1" x14ac:dyDescent="0.2">
      <c r="A154" s="174" t="s">
        <v>247</v>
      </c>
      <c r="B154" s="171">
        <v>650</v>
      </c>
      <c r="C154" s="93">
        <v>4</v>
      </c>
      <c r="D154" s="93">
        <v>12</v>
      </c>
      <c r="E154" s="70"/>
      <c r="F154" s="94"/>
      <c r="G154" s="69">
        <f>G155</f>
        <v>7.3</v>
      </c>
    </row>
    <row r="155" spans="1:7" ht="24" customHeight="1" x14ac:dyDescent="0.2">
      <c r="A155" s="148" t="s">
        <v>463</v>
      </c>
      <c r="B155" s="141">
        <v>650</v>
      </c>
      <c r="C155" s="142">
        <v>4</v>
      </c>
      <c r="D155" s="142">
        <v>12</v>
      </c>
      <c r="E155" s="143" t="s">
        <v>260</v>
      </c>
      <c r="F155" s="144"/>
      <c r="G155" s="145">
        <f>G156</f>
        <v>7.3</v>
      </c>
    </row>
    <row r="156" spans="1:7" ht="38.25" customHeight="1" x14ac:dyDescent="0.2">
      <c r="A156" s="148" t="s">
        <v>380</v>
      </c>
      <c r="B156" s="141">
        <v>650</v>
      </c>
      <c r="C156" s="142">
        <v>4</v>
      </c>
      <c r="D156" s="142">
        <v>12</v>
      </c>
      <c r="E156" s="143" t="s">
        <v>284</v>
      </c>
      <c r="F156" s="144"/>
      <c r="G156" s="145">
        <f>G157</f>
        <v>7.3</v>
      </c>
    </row>
    <row r="157" spans="1:7" ht="45" customHeight="1" x14ac:dyDescent="0.2">
      <c r="A157" s="140" t="s">
        <v>246</v>
      </c>
      <c r="B157" s="141">
        <v>650</v>
      </c>
      <c r="C157" s="142">
        <v>4</v>
      </c>
      <c r="D157" s="142">
        <v>12</v>
      </c>
      <c r="E157" s="159">
        <v>7700189020</v>
      </c>
      <c r="F157" s="144"/>
      <c r="G157" s="149">
        <f>G158</f>
        <v>7.3</v>
      </c>
    </row>
    <row r="158" spans="1:7" ht="12" customHeight="1" x14ac:dyDescent="0.2">
      <c r="A158" s="140" t="s">
        <v>133</v>
      </c>
      <c r="B158" s="141">
        <v>650</v>
      </c>
      <c r="C158" s="142">
        <v>4</v>
      </c>
      <c r="D158" s="142">
        <v>12</v>
      </c>
      <c r="E158" s="159">
        <v>7700189020</v>
      </c>
      <c r="F158" s="144">
        <v>500</v>
      </c>
      <c r="G158" s="145">
        <f>G159</f>
        <v>7.3</v>
      </c>
    </row>
    <row r="159" spans="1:7" ht="16.5" customHeight="1" x14ac:dyDescent="0.2">
      <c r="A159" s="140" t="s">
        <v>116</v>
      </c>
      <c r="B159" s="141">
        <v>650</v>
      </c>
      <c r="C159" s="142">
        <v>4</v>
      </c>
      <c r="D159" s="142">
        <v>12</v>
      </c>
      <c r="E159" s="159">
        <v>7700189020</v>
      </c>
      <c r="F159" s="144">
        <v>540</v>
      </c>
      <c r="G159" s="145">
        <f>'полномочия 2021'!C7</f>
        <v>7.3</v>
      </c>
    </row>
    <row r="160" spans="1:7" s="86" customFormat="1" ht="13.5" customHeight="1" x14ac:dyDescent="0.2">
      <c r="A160" s="87" t="s">
        <v>37</v>
      </c>
      <c r="B160" s="88">
        <v>650</v>
      </c>
      <c r="C160" s="89">
        <v>5</v>
      </c>
      <c r="D160" s="89">
        <v>0</v>
      </c>
      <c r="E160" s="90" t="s">
        <v>117</v>
      </c>
      <c r="F160" s="91" t="s">
        <v>117</v>
      </c>
      <c r="G160" s="172">
        <f>G161+G169+G184+G213</f>
        <v>3377.3</v>
      </c>
    </row>
    <row r="161" spans="1:7" x14ac:dyDescent="0.2">
      <c r="A161" s="82" t="s">
        <v>114</v>
      </c>
      <c r="B161" s="171">
        <v>650</v>
      </c>
      <c r="C161" s="93">
        <v>5</v>
      </c>
      <c r="D161" s="93">
        <v>1</v>
      </c>
      <c r="E161" s="70" t="s">
        <v>117</v>
      </c>
      <c r="F161" s="94" t="s">
        <v>117</v>
      </c>
      <c r="G161" s="69">
        <f t="shared" ref="G161:G167" si="5">G162</f>
        <v>238.6</v>
      </c>
    </row>
    <row r="162" spans="1:7" ht="40.5" customHeight="1" x14ac:dyDescent="0.2">
      <c r="A162" s="148" t="s">
        <v>467</v>
      </c>
      <c r="B162" s="141">
        <v>650</v>
      </c>
      <c r="C162" s="142">
        <v>5</v>
      </c>
      <c r="D162" s="142">
        <v>1</v>
      </c>
      <c r="E162" s="143" t="s">
        <v>285</v>
      </c>
      <c r="F162" s="144" t="s">
        <v>117</v>
      </c>
      <c r="G162" s="145">
        <f t="shared" si="5"/>
        <v>238.6</v>
      </c>
    </row>
    <row r="163" spans="1:7" ht="26.25" customHeight="1" x14ac:dyDescent="0.2">
      <c r="A163" s="148" t="s">
        <v>286</v>
      </c>
      <c r="B163" s="141">
        <v>650</v>
      </c>
      <c r="C163" s="142">
        <v>5</v>
      </c>
      <c r="D163" s="142">
        <v>1</v>
      </c>
      <c r="E163" s="143" t="s">
        <v>287</v>
      </c>
      <c r="F163" s="144" t="s">
        <v>117</v>
      </c>
      <c r="G163" s="145">
        <f t="shared" si="5"/>
        <v>238.6</v>
      </c>
    </row>
    <row r="164" spans="1:7" ht="22.5" x14ac:dyDescent="0.2">
      <c r="A164" s="148" t="s">
        <v>167</v>
      </c>
      <c r="B164" s="141">
        <v>650</v>
      </c>
      <c r="C164" s="142">
        <v>5</v>
      </c>
      <c r="D164" s="142">
        <v>1</v>
      </c>
      <c r="E164" s="143" t="s">
        <v>288</v>
      </c>
      <c r="F164" s="144"/>
      <c r="G164" s="145">
        <f t="shared" si="5"/>
        <v>238.6</v>
      </c>
    </row>
    <row r="165" spans="1:7" ht="22.5" customHeight="1" x14ac:dyDescent="0.2">
      <c r="A165" s="148" t="s">
        <v>162</v>
      </c>
      <c r="B165" s="141">
        <v>650</v>
      </c>
      <c r="C165" s="142">
        <v>5</v>
      </c>
      <c r="D165" s="142">
        <v>1</v>
      </c>
      <c r="E165" s="143" t="s">
        <v>311</v>
      </c>
      <c r="F165" s="144"/>
      <c r="G165" s="145">
        <f t="shared" si="5"/>
        <v>238.6</v>
      </c>
    </row>
    <row r="166" spans="1:7" ht="22.5" customHeight="1" x14ac:dyDescent="0.2">
      <c r="A166" s="140" t="s">
        <v>193</v>
      </c>
      <c r="B166" s="141">
        <v>650</v>
      </c>
      <c r="C166" s="142">
        <v>5</v>
      </c>
      <c r="D166" s="142">
        <v>1</v>
      </c>
      <c r="E166" s="143" t="s">
        <v>311</v>
      </c>
      <c r="F166" s="144" t="s">
        <v>118</v>
      </c>
      <c r="G166" s="145">
        <f t="shared" si="5"/>
        <v>238.6</v>
      </c>
    </row>
    <row r="167" spans="1:7" ht="22.5" customHeight="1" x14ac:dyDescent="0.2">
      <c r="A167" s="140" t="s">
        <v>119</v>
      </c>
      <c r="B167" s="141">
        <v>650</v>
      </c>
      <c r="C167" s="142">
        <v>5</v>
      </c>
      <c r="D167" s="142">
        <v>1</v>
      </c>
      <c r="E167" s="143" t="s">
        <v>311</v>
      </c>
      <c r="F167" s="144" t="s">
        <v>120</v>
      </c>
      <c r="G167" s="145">
        <f t="shared" si="5"/>
        <v>238.6</v>
      </c>
    </row>
    <row r="168" spans="1:7" ht="22.5" x14ac:dyDescent="0.2">
      <c r="A168" s="140" t="s">
        <v>110</v>
      </c>
      <c r="B168" s="141">
        <v>650</v>
      </c>
      <c r="C168" s="142">
        <v>5</v>
      </c>
      <c r="D168" s="142">
        <v>1</v>
      </c>
      <c r="E168" s="143" t="s">
        <v>311</v>
      </c>
      <c r="F168" s="144">
        <v>244</v>
      </c>
      <c r="G168" s="149">
        <v>238.6</v>
      </c>
    </row>
    <row r="169" spans="1:7" x14ac:dyDescent="0.2">
      <c r="A169" s="82" t="s">
        <v>94</v>
      </c>
      <c r="B169" s="171">
        <v>650</v>
      </c>
      <c r="C169" s="93">
        <v>5</v>
      </c>
      <c r="D169" s="93">
        <v>2</v>
      </c>
      <c r="E169" s="70" t="s">
        <v>117</v>
      </c>
      <c r="F169" s="94" t="s">
        <v>117</v>
      </c>
      <c r="G169" s="69">
        <f>G170</f>
        <v>2272.3000000000002</v>
      </c>
    </row>
    <row r="170" spans="1:7" ht="35.25" customHeight="1" x14ac:dyDescent="0.2">
      <c r="A170" s="148" t="s">
        <v>467</v>
      </c>
      <c r="B170" s="141">
        <v>650</v>
      </c>
      <c r="C170" s="142">
        <v>5</v>
      </c>
      <c r="D170" s="142">
        <v>2</v>
      </c>
      <c r="E170" s="143" t="s">
        <v>285</v>
      </c>
      <c r="F170" s="144" t="s">
        <v>117</v>
      </c>
      <c r="G170" s="145">
        <f>G171</f>
        <v>2272.3000000000002</v>
      </c>
    </row>
    <row r="171" spans="1:7" ht="27.75" customHeight="1" x14ac:dyDescent="0.2">
      <c r="A171" s="148" t="s">
        <v>131</v>
      </c>
      <c r="B171" s="141">
        <v>650</v>
      </c>
      <c r="C171" s="142">
        <v>5</v>
      </c>
      <c r="D171" s="142">
        <v>2</v>
      </c>
      <c r="E171" s="143" t="s">
        <v>289</v>
      </c>
      <c r="F171" s="144" t="s">
        <v>117</v>
      </c>
      <c r="G171" s="145">
        <f>G172</f>
        <v>2272.3000000000002</v>
      </c>
    </row>
    <row r="172" spans="1:7" ht="22.5" customHeight="1" x14ac:dyDescent="0.2">
      <c r="A172" s="148" t="s">
        <v>291</v>
      </c>
      <c r="B172" s="141">
        <v>650</v>
      </c>
      <c r="C172" s="142">
        <v>5</v>
      </c>
      <c r="D172" s="142">
        <v>2</v>
      </c>
      <c r="E172" s="143" t="s">
        <v>290</v>
      </c>
      <c r="F172" s="144" t="s">
        <v>117</v>
      </c>
      <c r="G172" s="145">
        <f>G173+G177+G180</f>
        <v>2272.3000000000002</v>
      </c>
    </row>
    <row r="173" spans="1:7" ht="56.25" customHeight="1" x14ac:dyDescent="0.2">
      <c r="A173" s="148" t="s">
        <v>292</v>
      </c>
      <c r="B173" s="141">
        <v>650</v>
      </c>
      <c r="C173" s="142">
        <v>5</v>
      </c>
      <c r="D173" s="142">
        <v>2</v>
      </c>
      <c r="E173" s="143" t="s">
        <v>327</v>
      </c>
      <c r="F173" s="144"/>
      <c r="G173" s="149">
        <f>G174</f>
        <v>2000</v>
      </c>
    </row>
    <row r="174" spans="1:7" ht="30" customHeight="1" x14ac:dyDescent="0.2">
      <c r="A174" s="140" t="s">
        <v>193</v>
      </c>
      <c r="B174" s="141">
        <v>650</v>
      </c>
      <c r="C174" s="142">
        <v>5</v>
      </c>
      <c r="D174" s="142">
        <v>2</v>
      </c>
      <c r="E174" s="143" t="s">
        <v>327</v>
      </c>
      <c r="F174" s="144" t="s">
        <v>118</v>
      </c>
      <c r="G174" s="149">
        <f>G175</f>
        <v>2000</v>
      </c>
    </row>
    <row r="175" spans="1:7" ht="32.25" customHeight="1" x14ac:dyDescent="0.2">
      <c r="A175" s="140" t="s">
        <v>119</v>
      </c>
      <c r="B175" s="141">
        <v>650</v>
      </c>
      <c r="C175" s="142">
        <v>5</v>
      </c>
      <c r="D175" s="142">
        <v>2</v>
      </c>
      <c r="E175" s="143" t="s">
        <v>327</v>
      </c>
      <c r="F175" s="144" t="s">
        <v>120</v>
      </c>
      <c r="G175" s="149">
        <f>G176</f>
        <v>2000</v>
      </c>
    </row>
    <row r="176" spans="1:7" ht="29.25" customHeight="1" x14ac:dyDescent="0.2">
      <c r="A176" s="140" t="s">
        <v>115</v>
      </c>
      <c r="B176" s="141">
        <v>650</v>
      </c>
      <c r="C176" s="142">
        <v>5</v>
      </c>
      <c r="D176" s="142">
        <v>2</v>
      </c>
      <c r="E176" s="143" t="s">
        <v>327</v>
      </c>
      <c r="F176" s="144">
        <v>243</v>
      </c>
      <c r="G176" s="149">
        <f>'иные мт 2021'!B10</f>
        <v>2000</v>
      </c>
    </row>
    <row r="177" spans="1:7" ht="30" customHeight="1" x14ac:dyDescent="0.2">
      <c r="A177" s="140" t="s">
        <v>193</v>
      </c>
      <c r="B177" s="141">
        <v>650</v>
      </c>
      <c r="C177" s="142">
        <v>5</v>
      </c>
      <c r="D177" s="142">
        <v>2</v>
      </c>
      <c r="E177" s="143" t="s">
        <v>360</v>
      </c>
      <c r="F177" s="144">
        <v>200</v>
      </c>
      <c r="G177" s="149">
        <f>G178</f>
        <v>50</v>
      </c>
    </row>
    <row r="178" spans="1:7" ht="30" customHeight="1" x14ac:dyDescent="0.2">
      <c r="A178" s="140" t="s">
        <v>119</v>
      </c>
      <c r="B178" s="141">
        <v>650</v>
      </c>
      <c r="C178" s="142">
        <v>5</v>
      </c>
      <c r="D178" s="142">
        <v>2</v>
      </c>
      <c r="E178" s="143" t="s">
        <v>360</v>
      </c>
      <c r="F178" s="144">
        <v>240</v>
      </c>
      <c r="G178" s="149">
        <f>G179</f>
        <v>50</v>
      </c>
    </row>
    <row r="179" spans="1:7" ht="30" customHeight="1" x14ac:dyDescent="0.2">
      <c r="A179" s="140" t="s">
        <v>115</v>
      </c>
      <c r="B179" s="141">
        <v>650</v>
      </c>
      <c r="C179" s="142">
        <v>5</v>
      </c>
      <c r="D179" s="142">
        <v>2</v>
      </c>
      <c r="E179" s="143" t="s">
        <v>360</v>
      </c>
      <c r="F179" s="144">
        <v>243</v>
      </c>
      <c r="G179" s="149">
        <v>50</v>
      </c>
    </row>
    <row r="180" spans="1:7" ht="56.25" customHeight="1" x14ac:dyDescent="0.2">
      <c r="A180" s="140" t="s">
        <v>293</v>
      </c>
      <c r="B180" s="141">
        <v>650</v>
      </c>
      <c r="C180" s="142">
        <v>5</v>
      </c>
      <c r="D180" s="142">
        <v>2</v>
      </c>
      <c r="E180" s="143" t="s">
        <v>328</v>
      </c>
      <c r="F180" s="144"/>
      <c r="G180" s="149">
        <f>G181</f>
        <v>222.3</v>
      </c>
    </row>
    <row r="181" spans="1:7" ht="30" customHeight="1" x14ac:dyDescent="0.2">
      <c r="A181" s="140" t="s">
        <v>193</v>
      </c>
      <c r="B181" s="141">
        <v>650</v>
      </c>
      <c r="C181" s="142">
        <v>5</v>
      </c>
      <c r="D181" s="142">
        <v>2</v>
      </c>
      <c r="E181" s="143" t="s">
        <v>328</v>
      </c>
      <c r="F181" s="144">
        <v>200</v>
      </c>
      <c r="G181" s="149">
        <f>G182</f>
        <v>222.3</v>
      </c>
    </row>
    <row r="182" spans="1:7" ht="30" customHeight="1" x14ac:dyDescent="0.2">
      <c r="A182" s="140" t="s">
        <v>119</v>
      </c>
      <c r="B182" s="141">
        <v>650</v>
      </c>
      <c r="C182" s="142">
        <v>5</v>
      </c>
      <c r="D182" s="142">
        <v>2</v>
      </c>
      <c r="E182" s="143" t="s">
        <v>328</v>
      </c>
      <c r="F182" s="144">
        <v>240</v>
      </c>
      <c r="G182" s="149">
        <f>G183</f>
        <v>222.3</v>
      </c>
    </row>
    <row r="183" spans="1:7" ht="30" customHeight="1" x14ac:dyDescent="0.2">
      <c r="A183" s="140" t="s">
        <v>115</v>
      </c>
      <c r="B183" s="141">
        <v>650</v>
      </c>
      <c r="C183" s="142">
        <v>5</v>
      </c>
      <c r="D183" s="142">
        <v>2</v>
      </c>
      <c r="E183" s="143" t="s">
        <v>328</v>
      </c>
      <c r="F183" s="144">
        <v>243</v>
      </c>
      <c r="G183" s="149">
        <v>222.3</v>
      </c>
    </row>
    <row r="184" spans="1:7" ht="16.5" customHeight="1" x14ac:dyDescent="0.2">
      <c r="A184" s="82" t="s">
        <v>38</v>
      </c>
      <c r="B184" s="171">
        <v>650</v>
      </c>
      <c r="C184" s="93">
        <v>5</v>
      </c>
      <c r="D184" s="93">
        <v>3</v>
      </c>
      <c r="E184" s="70" t="s">
        <v>117</v>
      </c>
      <c r="F184" s="94" t="s">
        <v>117</v>
      </c>
      <c r="G184" s="69">
        <f>G185+G200</f>
        <v>666.4</v>
      </c>
    </row>
    <row r="185" spans="1:7" ht="22.5" customHeight="1" x14ac:dyDescent="0.2">
      <c r="A185" s="148" t="s">
        <v>468</v>
      </c>
      <c r="B185" s="141">
        <v>650</v>
      </c>
      <c r="C185" s="142">
        <v>5</v>
      </c>
      <c r="D185" s="142">
        <v>3</v>
      </c>
      <c r="E185" s="143" t="s">
        <v>294</v>
      </c>
      <c r="F185" s="144" t="s">
        <v>117</v>
      </c>
      <c r="G185" s="145">
        <f>G190+G186+G195</f>
        <v>479.4</v>
      </c>
    </row>
    <row r="186" spans="1:7" ht="22.5" customHeight="1" x14ac:dyDescent="0.2">
      <c r="A186" s="148" t="s">
        <v>497</v>
      </c>
      <c r="B186" s="141">
        <v>650</v>
      </c>
      <c r="C186" s="142">
        <v>5</v>
      </c>
      <c r="D186" s="142">
        <v>3</v>
      </c>
      <c r="E186" s="143" t="s">
        <v>496</v>
      </c>
      <c r="F186" s="144"/>
      <c r="G186" s="145">
        <f>G187</f>
        <v>27.4</v>
      </c>
    </row>
    <row r="187" spans="1:7" ht="22.5" customHeight="1" x14ac:dyDescent="0.2">
      <c r="A187" s="140" t="s">
        <v>193</v>
      </c>
      <c r="B187" s="141">
        <v>650</v>
      </c>
      <c r="C187" s="142">
        <v>5</v>
      </c>
      <c r="D187" s="142">
        <v>3</v>
      </c>
      <c r="E187" s="143" t="s">
        <v>495</v>
      </c>
      <c r="F187" s="144">
        <v>200</v>
      </c>
      <c r="G187" s="145">
        <f>G188</f>
        <v>27.4</v>
      </c>
    </row>
    <row r="188" spans="1:7" ht="22.5" customHeight="1" x14ac:dyDescent="0.2">
      <c r="A188" s="140" t="s">
        <v>119</v>
      </c>
      <c r="B188" s="141">
        <v>650</v>
      </c>
      <c r="C188" s="142">
        <v>5</v>
      </c>
      <c r="D188" s="142">
        <v>3</v>
      </c>
      <c r="E188" s="143" t="s">
        <v>495</v>
      </c>
      <c r="F188" s="144">
        <v>240</v>
      </c>
      <c r="G188" s="145">
        <f>G189</f>
        <v>27.4</v>
      </c>
    </row>
    <row r="189" spans="1:7" ht="22.5" customHeight="1" x14ac:dyDescent="0.2">
      <c r="A189" s="140" t="s">
        <v>110</v>
      </c>
      <c r="B189" s="141">
        <v>650</v>
      </c>
      <c r="C189" s="142">
        <v>5</v>
      </c>
      <c r="D189" s="142">
        <v>3</v>
      </c>
      <c r="E189" s="143" t="s">
        <v>495</v>
      </c>
      <c r="F189" s="144">
        <v>244</v>
      </c>
      <c r="G189" s="145">
        <v>27.4</v>
      </c>
    </row>
    <row r="190" spans="1:7" ht="33.75" x14ac:dyDescent="0.2">
      <c r="A190" s="140" t="s">
        <v>197</v>
      </c>
      <c r="B190" s="141">
        <v>650</v>
      </c>
      <c r="C190" s="142">
        <v>5</v>
      </c>
      <c r="D190" s="142">
        <v>3</v>
      </c>
      <c r="E190" s="143" t="s">
        <v>295</v>
      </c>
      <c r="F190" s="144"/>
      <c r="G190" s="145">
        <f t="shared" ref="G190:G193" si="6">G191</f>
        <v>402</v>
      </c>
    </row>
    <row r="191" spans="1:7" ht="22.5" x14ac:dyDescent="0.2">
      <c r="A191" s="140" t="s">
        <v>162</v>
      </c>
      <c r="B191" s="141">
        <v>650</v>
      </c>
      <c r="C191" s="142">
        <v>5</v>
      </c>
      <c r="D191" s="142">
        <v>3</v>
      </c>
      <c r="E191" s="143" t="s">
        <v>512</v>
      </c>
      <c r="F191" s="144"/>
      <c r="G191" s="145">
        <f t="shared" si="6"/>
        <v>402</v>
      </c>
    </row>
    <row r="192" spans="1:7" ht="29.25" customHeight="1" x14ac:dyDescent="0.2">
      <c r="A192" s="140" t="s">
        <v>193</v>
      </c>
      <c r="B192" s="141">
        <v>650</v>
      </c>
      <c r="C192" s="142">
        <v>5</v>
      </c>
      <c r="D192" s="142">
        <v>3</v>
      </c>
      <c r="E192" s="143" t="s">
        <v>512</v>
      </c>
      <c r="F192" s="144" t="s">
        <v>118</v>
      </c>
      <c r="G192" s="145">
        <f t="shared" si="6"/>
        <v>402</v>
      </c>
    </row>
    <row r="193" spans="1:7" ht="26.25" customHeight="1" x14ac:dyDescent="0.2">
      <c r="A193" s="140" t="s">
        <v>119</v>
      </c>
      <c r="B193" s="141">
        <v>650</v>
      </c>
      <c r="C193" s="142">
        <v>5</v>
      </c>
      <c r="D193" s="142">
        <v>3</v>
      </c>
      <c r="E193" s="143" t="s">
        <v>512</v>
      </c>
      <c r="F193" s="144" t="s">
        <v>120</v>
      </c>
      <c r="G193" s="145">
        <f t="shared" si="6"/>
        <v>402</v>
      </c>
    </row>
    <row r="194" spans="1:7" ht="22.5" customHeight="1" x14ac:dyDescent="0.2">
      <c r="A194" s="140" t="s">
        <v>110</v>
      </c>
      <c r="B194" s="141">
        <v>650</v>
      </c>
      <c r="C194" s="142">
        <v>5</v>
      </c>
      <c r="D194" s="142">
        <v>3</v>
      </c>
      <c r="E194" s="143" t="s">
        <v>512</v>
      </c>
      <c r="F194" s="144">
        <v>244</v>
      </c>
      <c r="G194" s="145">
        <v>402</v>
      </c>
    </row>
    <row r="195" spans="1:7" ht="36.75" customHeight="1" x14ac:dyDescent="0.2">
      <c r="A195" s="140" t="s">
        <v>513</v>
      </c>
      <c r="B195" s="141">
        <v>650</v>
      </c>
      <c r="C195" s="142">
        <v>5</v>
      </c>
      <c r="D195" s="142">
        <v>3</v>
      </c>
      <c r="E195" s="143" t="s">
        <v>510</v>
      </c>
      <c r="F195" s="144"/>
      <c r="G195" s="145">
        <f>G196</f>
        <v>50</v>
      </c>
    </row>
    <row r="196" spans="1:7" ht="22.5" customHeight="1" x14ac:dyDescent="0.2">
      <c r="A196" s="140" t="s">
        <v>162</v>
      </c>
      <c r="B196" s="141">
        <v>650</v>
      </c>
      <c r="C196" s="142">
        <v>5</v>
      </c>
      <c r="D196" s="142">
        <v>3</v>
      </c>
      <c r="E196" s="143" t="s">
        <v>515</v>
      </c>
      <c r="F196" s="144"/>
      <c r="G196" s="145">
        <f>G197</f>
        <v>50</v>
      </c>
    </row>
    <row r="197" spans="1:7" ht="22.5" customHeight="1" x14ac:dyDescent="0.2">
      <c r="A197" s="140" t="s">
        <v>193</v>
      </c>
      <c r="B197" s="141">
        <v>650</v>
      </c>
      <c r="C197" s="142">
        <v>5</v>
      </c>
      <c r="D197" s="142">
        <v>3</v>
      </c>
      <c r="E197" s="143" t="s">
        <v>515</v>
      </c>
      <c r="F197" s="144">
        <v>200</v>
      </c>
      <c r="G197" s="145">
        <f>G198</f>
        <v>50</v>
      </c>
    </row>
    <row r="198" spans="1:7" ht="22.5" customHeight="1" x14ac:dyDescent="0.2">
      <c r="A198" s="140" t="s">
        <v>119</v>
      </c>
      <c r="B198" s="141">
        <v>650</v>
      </c>
      <c r="C198" s="142">
        <v>5</v>
      </c>
      <c r="D198" s="142">
        <v>3</v>
      </c>
      <c r="E198" s="143" t="s">
        <v>515</v>
      </c>
      <c r="F198" s="144">
        <v>240</v>
      </c>
      <c r="G198" s="145">
        <f>G199</f>
        <v>50</v>
      </c>
    </row>
    <row r="199" spans="1:7" ht="22.5" customHeight="1" x14ac:dyDescent="0.2">
      <c r="A199" s="140" t="s">
        <v>110</v>
      </c>
      <c r="B199" s="141">
        <v>650</v>
      </c>
      <c r="C199" s="142">
        <v>5</v>
      </c>
      <c r="D199" s="142">
        <v>3</v>
      </c>
      <c r="E199" s="143" t="s">
        <v>515</v>
      </c>
      <c r="F199" s="144">
        <v>244</v>
      </c>
      <c r="G199" s="145">
        <v>50</v>
      </c>
    </row>
    <row r="200" spans="1:7" ht="22.5" customHeight="1" x14ac:dyDescent="0.2">
      <c r="A200" s="140" t="s">
        <v>501</v>
      </c>
      <c r="B200" s="141">
        <v>650</v>
      </c>
      <c r="C200" s="142">
        <v>5</v>
      </c>
      <c r="D200" s="142">
        <v>3</v>
      </c>
      <c r="E200" s="143" t="s">
        <v>502</v>
      </c>
      <c r="F200" s="144"/>
      <c r="G200" s="190">
        <f>G201</f>
        <v>187</v>
      </c>
    </row>
    <row r="201" spans="1:7" ht="22.5" customHeight="1" x14ac:dyDescent="0.2">
      <c r="A201" s="140" t="s">
        <v>509</v>
      </c>
      <c r="B201" s="141">
        <v>650</v>
      </c>
      <c r="C201" s="142">
        <v>5</v>
      </c>
      <c r="D201" s="142">
        <v>3</v>
      </c>
      <c r="E201" s="143" t="s">
        <v>508</v>
      </c>
      <c r="F201" s="144"/>
      <c r="G201" s="190">
        <f>G202</f>
        <v>187</v>
      </c>
    </row>
    <row r="202" spans="1:7" ht="22.5" customHeight="1" x14ac:dyDescent="0.2">
      <c r="A202" s="140" t="s">
        <v>503</v>
      </c>
      <c r="B202" s="141">
        <v>650</v>
      </c>
      <c r="C202" s="142">
        <v>5</v>
      </c>
      <c r="D202" s="142">
        <v>3</v>
      </c>
      <c r="E202" s="143" t="s">
        <v>504</v>
      </c>
      <c r="F202" s="144"/>
      <c r="G202" s="190">
        <f>G203+G208</f>
        <v>187</v>
      </c>
    </row>
    <row r="203" spans="1:7" ht="22.5" customHeight="1" x14ac:dyDescent="0.2">
      <c r="A203" s="140" t="s">
        <v>498</v>
      </c>
      <c r="B203" s="141">
        <v>650</v>
      </c>
      <c r="C203" s="142">
        <v>5</v>
      </c>
      <c r="D203" s="142">
        <v>3</v>
      </c>
      <c r="E203" s="143" t="s">
        <v>505</v>
      </c>
      <c r="F203" s="144"/>
      <c r="G203" s="190">
        <f>G204</f>
        <v>50</v>
      </c>
    </row>
    <row r="204" spans="1:7" ht="47.25" customHeight="1" x14ac:dyDescent="0.2">
      <c r="A204" s="140" t="s">
        <v>121</v>
      </c>
      <c r="B204" s="141">
        <v>650</v>
      </c>
      <c r="C204" s="142">
        <v>5</v>
      </c>
      <c r="D204" s="142">
        <v>3</v>
      </c>
      <c r="E204" s="143" t="s">
        <v>505</v>
      </c>
      <c r="F204" s="144">
        <v>100</v>
      </c>
      <c r="G204" s="190">
        <f>G205</f>
        <v>50</v>
      </c>
    </row>
    <row r="205" spans="1:7" ht="15" customHeight="1" x14ac:dyDescent="0.2">
      <c r="A205" s="140" t="s">
        <v>123</v>
      </c>
      <c r="B205" s="141">
        <v>650</v>
      </c>
      <c r="C205" s="142">
        <v>5</v>
      </c>
      <c r="D205" s="142">
        <v>3</v>
      </c>
      <c r="E205" s="143" t="s">
        <v>505</v>
      </c>
      <c r="F205" s="144">
        <v>110</v>
      </c>
      <c r="G205" s="190">
        <f>G206+G207</f>
        <v>50</v>
      </c>
    </row>
    <row r="206" spans="1:7" ht="15" customHeight="1" x14ac:dyDescent="0.2">
      <c r="A206" s="140" t="s">
        <v>173</v>
      </c>
      <c r="B206" s="141">
        <v>650</v>
      </c>
      <c r="C206" s="142">
        <v>5</v>
      </c>
      <c r="D206" s="142">
        <v>3</v>
      </c>
      <c r="E206" s="143" t="s">
        <v>505</v>
      </c>
      <c r="F206" s="144">
        <v>111</v>
      </c>
      <c r="G206" s="190">
        <v>38.4</v>
      </c>
    </row>
    <row r="207" spans="1:7" ht="33.75" customHeight="1" x14ac:dyDescent="0.2">
      <c r="A207" s="140" t="s">
        <v>174</v>
      </c>
      <c r="B207" s="141">
        <v>650</v>
      </c>
      <c r="C207" s="142">
        <v>5</v>
      </c>
      <c r="D207" s="142">
        <v>3</v>
      </c>
      <c r="E207" s="143" t="s">
        <v>505</v>
      </c>
      <c r="F207" s="144">
        <v>119</v>
      </c>
      <c r="G207" s="190">
        <v>11.6</v>
      </c>
    </row>
    <row r="208" spans="1:7" ht="22.5" customHeight="1" x14ac:dyDescent="0.2">
      <c r="A208" s="140" t="s">
        <v>506</v>
      </c>
      <c r="B208" s="141">
        <v>650</v>
      </c>
      <c r="C208" s="142">
        <v>5</v>
      </c>
      <c r="D208" s="142">
        <v>3</v>
      </c>
      <c r="E208" s="143" t="s">
        <v>507</v>
      </c>
      <c r="F208" s="144"/>
      <c r="G208" s="190">
        <f>G209</f>
        <v>137</v>
      </c>
    </row>
    <row r="209" spans="1:7" ht="48.75" customHeight="1" x14ac:dyDescent="0.2">
      <c r="A209" s="140" t="s">
        <v>121</v>
      </c>
      <c r="B209" s="141">
        <v>650</v>
      </c>
      <c r="C209" s="142">
        <v>5</v>
      </c>
      <c r="D209" s="142">
        <v>3</v>
      </c>
      <c r="E209" s="143" t="s">
        <v>507</v>
      </c>
      <c r="F209" s="144">
        <v>100</v>
      </c>
      <c r="G209" s="190">
        <f>G210</f>
        <v>137</v>
      </c>
    </row>
    <row r="210" spans="1:7" ht="17.25" customHeight="1" x14ac:dyDescent="0.2">
      <c r="A210" s="140" t="s">
        <v>123</v>
      </c>
      <c r="B210" s="141">
        <v>650</v>
      </c>
      <c r="C210" s="142">
        <v>5</v>
      </c>
      <c r="D210" s="142">
        <v>3</v>
      </c>
      <c r="E210" s="143" t="s">
        <v>507</v>
      </c>
      <c r="F210" s="144">
        <v>110</v>
      </c>
      <c r="G210" s="190">
        <f>G211+G212</f>
        <v>137</v>
      </c>
    </row>
    <row r="211" spans="1:7" ht="17.25" customHeight="1" x14ac:dyDescent="0.2">
      <c r="A211" s="140" t="s">
        <v>173</v>
      </c>
      <c r="B211" s="141">
        <v>650</v>
      </c>
      <c r="C211" s="142">
        <v>5</v>
      </c>
      <c r="D211" s="142">
        <v>3</v>
      </c>
      <c r="E211" s="143" t="s">
        <v>507</v>
      </c>
      <c r="F211" s="144">
        <v>111</v>
      </c>
      <c r="G211" s="190">
        <v>105.2</v>
      </c>
    </row>
    <row r="212" spans="1:7" ht="36.75" customHeight="1" x14ac:dyDescent="0.2">
      <c r="A212" s="140" t="s">
        <v>174</v>
      </c>
      <c r="B212" s="141">
        <v>650</v>
      </c>
      <c r="C212" s="142">
        <v>5</v>
      </c>
      <c r="D212" s="142">
        <v>3</v>
      </c>
      <c r="E212" s="143" t="s">
        <v>507</v>
      </c>
      <c r="F212" s="144">
        <v>119</v>
      </c>
      <c r="G212" s="190">
        <v>31.8</v>
      </c>
    </row>
    <row r="213" spans="1:7" ht="22.5" customHeight="1" x14ac:dyDescent="0.2">
      <c r="A213" s="174" t="s">
        <v>554</v>
      </c>
      <c r="B213" s="171">
        <v>650</v>
      </c>
      <c r="C213" s="93">
        <v>5</v>
      </c>
      <c r="D213" s="93">
        <v>5</v>
      </c>
      <c r="E213" s="70"/>
      <c r="F213" s="94"/>
      <c r="G213" s="251">
        <f>G215</f>
        <v>200</v>
      </c>
    </row>
    <row r="214" spans="1:7" ht="22.5" customHeight="1" x14ac:dyDescent="0.2">
      <c r="A214" s="140" t="s">
        <v>465</v>
      </c>
      <c r="B214" s="252">
        <v>650</v>
      </c>
      <c r="C214" s="253">
        <v>5</v>
      </c>
      <c r="D214" s="253">
        <v>5</v>
      </c>
      <c r="E214" s="254" t="s">
        <v>269</v>
      </c>
      <c r="F214" s="255"/>
      <c r="G214" s="256">
        <f>G215</f>
        <v>200</v>
      </c>
    </row>
    <row r="215" spans="1:7" ht="30.75" customHeight="1" x14ac:dyDescent="0.2">
      <c r="A215" s="140" t="s">
        <v>181</v>
      </c>
      <c r="B215" s="141">
        <v>650</v>
      </c>
      <c r="C215" s="142">
        <v>5</v>
      </c>
      <c r="D215" s="142">
        <v>5</v>
      </c>
      <c r="E215" s="143" t="s">
        <v>270</v>
      </c>
      <c r="F215" s="144"/>
      <c r="G215" s="190">
        <f>G216</f>
        <v>200</v>
      </c>
    </row>
    <row r="216" spans="1:7" ht="16.5" customHeight="1" x14ac:dyDescent="0.2">
      <c r="A216" s="14" t="s">
        <v>557</v>
      </c>
      <c r="B216" s="141">
        <v>650</v>
      </c>
      <c r="C216" s="142">
        <v>5</v>
      </c>
      <c r="D216" s="142">
        <v>5</v>
      </c>
      <c r="E216" s="143" t="s">
        <v>552</v>
      </c>
      <c r="F216" s="144"/>
      <c r="G216" s="190">
        <f>G217</f>
        <v>200</v>
      </c>
    </row>
    <row r="217" spans="1:7" ht="23.25" customHeight="1" x14ac:dyDescent="0.2">
      <c r="A217" s="140" t="s">
        <v>553</v>
      </c>
      <c r="B217" s="141">
        <v>650</v>
      </c>
      <c r="C217" s="142">
        <v>5</v>
      </c>
      <c r="D217" s="142">
        <v>5</v>
      </c>
      <c r="E217" s="143" t="s">
        <v>552</v>
      </c>
      <c r="F217" s="144">
        <v>800</v>
      </c>
      <c r="G217" s="190">
        <f>G218</f>
        <v>200</v>
      </c>
    </row>
    <row r="218" spans="1:7" ht="18.75" customHeight="1" x14ac:dyDescent="0.2">
      <c r="A218" s="140" t="s">
        <v>556</v>
      </c>
      <c r="B218" s="141">
        <v>650</v>
      </c>
      <c r="C218" s="142">
        <v>5</v>
      </c>
      <c r="D218" s="142">
        <v>5</v>
      </c>
      <c r="E218" s="143" t="s">
        <v>552</v>
      </c>
      <c r="F218" s="144">
        <v>810</v>
      </c>
      <c r="G218" s="190">
        <f>G219</f>
        <v>200</v>
      </c>
    </row>
    <row r="219" spans="1:7" ht="36.75" customHeight="1" x14ac:dyDescent="0.2">
      <c r="A219" s="140" t="s">
        <v>555</v>
      </c>
      <c r="B219" s="141">
        <v>650</v>
      </c>
      <c r="C219" s="142">
        <v>5</v>
      </c>
      <c r="D219" s="142">
        <v>5</v>
      </c>
      <c r="E219" s="143" t="s">
        <v>552</v>
      </c>
      <c r="F219" s="144">
        <v>813</v>
      </c>
      <c r="G219" s="190">
        <v>200</v>
      </c>
    </row>
    <row r="220" spans="1:7" s="86" customFormat="1" ht="14.25" customHeight="1" x14ac:dyDescent="0.2">
      <c r="A220" s="198" t="s">
        <v>361</v>
      </c>
      <c r="B220" s="88">
        <v>650</v>
      </c>
      <c r="C220" s="89">
        <v>6</v>
      </c>
      <c r="D220" s="89"/>
      <c r="E220" s="90"/>
      <c r="F220" s="91"/>
      <c r="G220" s="92">
        <f t="shared" ref="G220:G226" si="7">G221</f>
        <v>1.504</v>
      </c>
    </row>
    <row r="221" spans="1:7" ht="19.5" customHeight="1" x14ac:dyDescent="0.2">
      <c r="A221" s="174" t="s">
        <v>362</v>
      </c>
      <c r="B221" s="171">
        <v>650</v>
      </c>
      <c r="C221" s="93">
        <v>6</v>
      </c>
      <c r="D221" s="93">
        <v>5</v>
      </c>
      <c r="E221" s="70"/>
      <c r="F221" s="94"/>
      <c r="G221" s="69">
        <f>G222</f>
        <v>1.504</v>
      </c>
    </row>
    <row r="222" spans="1:7" ht="26.25" customHeight="1" x14ac:dyDescent="0.2">
      <c r="A222" s="147" t="s">
        <v>469</v>
      </c>
      <c r="B222" s="141">
        <v>650</v>
      </c>
      <c r="C222" s="142">
        <v>6</v>
      </c>
      <c r="D222" s="142">
        <v>5</v>
      </c>
      <c r="E222" s="143" t="s">
        <v>354</v>
      </c>
      <c r="F222" s="144"/>
      <c r="G222" s="145">
        <f>G223</f>
        <v>1.504</v>
      </c>
    </row>
    <row r="223" spans="1:7" ht="26.25" customHeight="1" x14ac:dyDescent="0.2">
      <c r="A223" s="147" t="s">
        <v>400</v>
      </c>
      <c r="B223" s="141" t="s">
        <v>396</v>
      </c>
      <c r="C223" s="142">
        <v>6</v>
      </c>
      <c r="D223" s="142">
        <v>5</v>
      </c>
      <c r="E223" s="143" t="s">
        <v>401</v>
      </c>
      <c r="F223" s="144"/>
      <c r="G223" s="145">
        <f>G224</f>
        <v>1.504</v>
      </c>
    </row>
    <row r="224" spans="1:7" ht="42.75" customHeight="1" x14ac:dyDescent="0.2">
      <c r="A224" s="147" t="s">
        <v>399</v>
      </c>
      <c r="B224" s="141">
        <v>650</v>
      </c>
      <c r="C224" s="142">
        <v>6</v>
      </c>
      <c r="D224" s="142">
        <v>5</v>
      </c>
      <c r="E224" s="143" t="s">
        <v>356</v>
      </c>
      <c r="F224" s="144"/>
      <c r="G224" s="145">
        <f>G225</f>
        <v>1.504</v>
      </c>
    </row>
    <row r="225" spans="1:8" ht="29.25" customHeight="1" x14ac:dyDescent="0.2">
      <c r="A225" s="140" t="s">
        <v>193</v>
      </c>
      <c r="B225" s="141">
        <v>650</v>
      </c>
      <c r="C225" s="142">
        <v>6</v>
      </c>
      <c r="D225" s="142">
        <v>5</v>
      </c>
      <c r="E225" s="143" t="s">
        <v>356</v>
      </c>
      <c r="F225" s="144">
        <v>200</v>
      </c>
      <c r="G225" s="145">
        <f t="shared" si="7"/>
        <v>1.504</v>
      </c>
    </row>
    <row r="226" spans="1:8" ht="24.75" customHeight="1" x14ac:dyDescent="0.2">
      <c r="A226" s="140" t="s">
        <v>119</v>
      </c>
      <c r="B226" s="141">
        <v>650</v>
      </c>
      <c r="C226" s="142">
        <v>6</v>
      </c>
      <c r="D226" s="142">
        <v>5</v>
      </c>
      <c r="E226" s="143" t="s">
        <v>356</v>
      </c>
      <c r="F226" s="144">
        <v>240</v>
      </c>
      <c r="G226" s="145">
        <f t="shared" si="7"/>
        <v>1.504</v>
      </c>
    </row>
    <row r="227" spans="1:8" ht="26.25" customHeight="1" x14ac:dyDescent="0.2">
      <c r="A227" s="140" t="s">
        <v>110</v>
      </c>
      <c r="B227" s="141">
        <v>650</v>
      </c>
      <c r="C227" s="142">
        <v>6</v>
      </c>
      <c r="D227" s="142">
        <v>5</v>
      </c>
      <c r="E227" s="143" t="s">
        <v>356</v>
      </c>
      <c r="F227" s="144">
        <v>244</v>
      </c>
      <c r="G227" s="145">
        <f>'иные мт 2021'!B17</f>
        <v>1.504</v>
      </c>
    </row>
    <row r="228" spans="1:8" s="86" customFormat="1" ht="18" customHeight="1" x14ac:dyDescent="0.2">
      <c r="A228" s="87" t="s">
        <v>106</v>
      </c>
      <c r="B228" s="88">
        <v>650</v>
      </c>
      <c r="C228" s="89">
        <v>8</v>
      </c>
      <c r="D228" s="89">
        <v>0</v>
      </c>
      <c r="E228" s="90" t="s">
        <v>117</v>
      </c>
      <c r="F228" s="91"/>
      <c r="G228" s="92">
        <f>G229</f>
        <v>1280.4000000000001</v>
      </c>
      <c r="H228" s="95"/>
    </row>
    <row r="229" spans="1:8" ht="15" customHeight="1" x14ac:dyDescent="0.2">
      <c r="A229" s="82" t="s">
        <v>39</v>
      </c>
      <c r="B229" s="171">
        <v>650</v>
      </c>
      <c r="C229" s="93">
        <v>8</v>
      </c>
      <c r="D229" s="93">
        <v>1</v>
      </c>
      <c r="E229" s="70" t="s">
        <v>117</v>
      </c>
      <c r="F229" s="94"/>
      <c r="G229" s="69">
        <f>G230</f>
        <v>1280.4000000000001</v>
      </c>
      <c r="H229" s="96"/>
    </row>
    <row r="230" spans="1:8" ht="42.75" customHeight="1" x14ac:dyDescent="0.2">
      <c r="A230" s="148" t="s">
        <v>470</v>
      </c>
      <c r="B230" s="141">
        <v>650</v>
      </c>
      <c r="C230" s="142">
        <v>8</v>
      </c>
      <c r="D230" s="142">
        <v>1</v>
      </c>
      <c r="E230" s="143" t="s">
        <v>296</v>
      </c>
      <c r="F230" s="144"/>
      <c r="G230" s="145">
        <f>G231+G249</f>
        <v>1280.4000000000001</v>
      </c>
      <c r="H230" s="98"/>
    </row>
    <row r="231" spans="1:8" ht="22.5" x14ac:dyDescent="0.2">
      <c r="A231" s="148" t="s">
        <v>298</v>
      </c>
      <c r="B231" s="141">
        <v>650</v>
      </c>
      <c r="C231" s="142">
        <v>8</v>
      </c>
      <c r="D231" s="142">
        <v>1</v>
      </c>
      <c r="E231" s="143" t="s">
        <v>297</v>
      </c>
      <c r="F231" s="144" t="s">
        <v>117</v>
      </c>
      <c r="G231" s="145">
        <f>G232</f>
        <v>1230.4000000000001</v>
      </c>
      <c r="H231" s="98"/>
    </row>
    <row r="232" spans="1:8" x14ac:dyDescent="0.2">
      <c r="A232" s="148" t="s">
        <v>165</v>
      </c>
      <c r="B232" s="141">
        <v>650</v>
      </c>
      <c r="C232" s="142">
        <v>8</v>
      </c>
      <c r="D232" s="142">
        <v>1</v>
      </c>
      <c r="E232" s="143" t="s">
        <v>299</v>
      </c>
      <c r="F232" s="144"/>
      <c r="G232" s="145">
        <f>G233+G241+G245</f>
        <v>1230.4000000000001</v>
      </c>
      <c r="H232" s="98"/>
    </row>
    <row r="233" spans="1:8" ht="22.5" x14ac:dyDescent="0.2">
      <c r="A233" s="148" t="s">
        <v>301</v>
      </c>
      <c r="B233" s="141">
        <v>650</v>
      </c>
      <c r="C233" s="142">
        <v>8</v>
      </c>
      <c r="D233" s="142">
        <v>1</v>
      </c>
      <c r="E233" s="143" t="s">
        <v>300</v>
      </c>
      <c r="F233" s="144" t="s">
        <v>117</v>
      </c>
      <c r="G233" s="145">
        <f>G234+G238</f>
        <v>1218.4000000000001</v>
      </c>
      <c r="H233" s="98"/>
    </row>
    <row r="234" spans="1:8" ht="45" x14ac:dyDescent="0.2">
      <c r="A234" s="140" t="s">
        <v>121</v>
      </c>
      <c r="B234" s="141">
        <v>650</v>
      </c>
      <c r="C234" s="142">
        <v>8</v>
      </c>
      <c r="D234" s="142">
        <v>1</v>
      </c>
      <c r="E234" s="143" t="s">
        <v>300</v>
      </c>
      <c r="F234" s="144" t="s">
        <v>122</v>
      </c>
      <c r="G234" s="149">
        <f>G235</f>
        <v>911</v>
      </c>
      <c r="H234" s="99"/>
    </row>
    <row r="235" spans="1:8" ht="22.5" customHeight="1" x14ac:dyDescent="0.2">
      <c r="A235" s="140" t="s">
        <v>123</v>
      </c>
      <c r="B235" s="141">
        <v>650</v>
      </c>
      <c r="C235" s="142">
        <v>8</v>
      </c>
      <c r="D235" s="142">
        <v>1</v>
      </c>
      <c r="E235" s="143" t="s">
        <v>300</v>
      </c>
      <c r="F235" s="144" t="s">
        <v>124</v>
      </c>
      <c r="G235" s="149">
        <f>G236+G237</f>
        <v>911</v>
      </c>
      <c r="H235" s="99"/>
    </row>
    <row r="236" spans="1:8" x14ac:dyDescent="0.2">
      <c r="A236" s="140" t="s">
        <v>173</v>
      </c>
      <c r="B236" s="141">
        <v>650</v>
      </c>
      <c r="C236" s="142">
        <v>8</v>
      </c>
      <c r="D236" s="142">
        <v>1</v>
      </c>
      <c r="E236" s="143" t="s">
        <v>300</v>
      </c>
      <c r="F236" s="144">
        <v>111</v>
      </c>
      <c r="G236" s="145">
        <v>702</v>
      </c>
      <c r="H236" s="98"/>
    </row>
    <row r="237" spans="1:8" ht="33.75" x14ac:dyDescent="0.2">
      <c r="A237" s="140" t="s">
        <v>174</v>
      </c>
      <c r="B237" s="141">
        <v>650</v>
      </c>
      <c r="C237" s="142">
        <v>8</v>
      </c>
      <c r="D237" s="142">
        <v>1</v>
      </c>
      <c r="E237" s="143" t="s">
        <v>300</v>
      </c>
      <c r="F237" s="144">
        <v>119</v>
      </c>
      <c r="G237" s="145">
        <v>209</v>
      </c>
      <c r="H237" s="98"/>
    </row>
    <row r="238" spans="1:8" ht="27" customHeight="1" x14ac:dyDescent="0.2">
      <c r="A238" s="140" t="s">
        <v>193</v>
      </c>
      <c r="B238" s="141">
        <v>650</v>
      </c>
      <c r="C238" s="142">
        <v>8</v>
      </c>
      <c r="D238" s="142">
        <v>1</v>
      </c>
      <c r="E238" s="143" t="s">
        <v>300</v>
      </c>
      <c r="F238" s="144" t="s">
        <v>118</v>
      </c>
      <c r="G238" s="145">
        <f>G239</f>
        <v>307.39999999999998</v>
      </c>
      <c r="H238" s="98"/>
    </row>
    <row r="239" spans="1:8" ht="22.5" x14ac:dyDescent="0.2">
      <c r="A239" s="140" t="s">
        <v>119</v>
      </c>
      <c r="B239" s="141">
        <v>650</v>
      </c>
      <c r="C239" s="142">
        <v>8</v>
      </c>
      <c r="D239" s="142">
        <v>1</v>
      </c>
      <c r="E239" s="143" t="s">
        <v>300</v>
      </c>
      <c r="F239" s="144" t="s">
        <v>120</v>
      </c>
      <c r="G239" s="145">
        <f>G240</f>
        <v>307.39999999999998</v>
      </c>
      <c r="H239" s="98"/>
    </row>
    <row r="240" spans="1:8" ht="22.5" x14ac:dyDescent="0.2">
      <c r="A240" s="140" t="s">
        <v>110</v>
      </c>
      <c r="B240" s="141" t="s">
        <v>396</v>
      </c>
      <c r="C240" s="142">
        <v>8</v>
      </c>
      <c r="D240" s="142">
        <v>1</v>
      </c>
      <c r="E240" s="143" t="s">
        <v>300</v>
      </c>
      <c r="F240" s="144">
        <v>244</v>
      </c>
      <c r="G240" s="149">
        <v>307.39999999999998</v>
      </c>
      <c r="H240" s="99"/>
    </row>
    <row r="241" spans="1:8" ht="22.5" x14ac:dyDescent="0.2">
      <c r="A241" s="140" t="s">
        <v>363</v>
      </c>
      <c r="B241" s="141">
        <v>650</v>
      </c>
      <c r="C241" s="142">
        <v>8</v>
      </c>
      <c r="D241" s="142">
        <v>1</v>
      </c>
      <c r="E241" s="183" t="s">
        <v>364</v>
      </c>
      <c r="F241" s="144"/>
      <c r="G241" s="149">
        <f>G242</f>
        <v>11.4</v>
      </c>
      <c r="H241" s="99"/>
    </row>
    <row r="242" spans="1:8" ht="22.5" x14ac:dyDescent="0.2">
      <c r="A242" s="140" t="s">
        <v>193</v>
      </c>
      <c r="B242" s="141">
        <v>650</v>
      </c>
      <c r="C242" s="142">
        <v>8</v>
      </c>
      <c r="D242" s="142">
        <v>1</v>
      </c>
      <c r="E242" s="183" t="s">
        <v>364</v>
      </c>
      <c r="F242" s="144">
        <v>200</v>
      </c>
      <c r="G242" s="149">
        <f>G243</f>
        <v>11.4</v>
      </c>
      <c r="H242" s="99"/>
    </row>
    <row r="243" spans="1:8" ht="30.75" customHeight="1" x14ac:dyDescent="0.2">
      <c r="A243" s="140" t="s">
        <v>119</v>
      </c>
      <c r="B243" s="141">
        <v>650</v>
      </c>
      <c r="C243" s="142">
        <v>8</v>
      </c>
      <c r="D243" s="142">
        <v>1</v>
      </c>
      <c r="E243" s="183" t="s">
        <v>364</v>
      </c>
      <c r="F243" s="144">
        <v>240</v>
      </c>
      <c r="G243" s="149">
        <f>G244</f>
        <v>11.4</v>
      </c>
      <c r="H243" s="99"/>
    </row>
    <row r="244" spans="1:8" ht="22.5" x14ac:dyDescent="0.2">
      <c r="A244" s="140" t="s">
        <v>110</v>
      </c>
      <c r="B244" s="141">
        <v>650</v>
      </c>
      <c r="C244" s="142">
        <v>8</v>
      </c>
      <c r="D244" s="142">
        <v>1</v>
      </c>
      <c r="E244" s="183" t="s">
        <v>364</v>
      </c>
      <c r="F244" s="144">
        <v>244</v>
      </c>
      <c r="G244" s="149">
        <v>11.4</v>
      </c>
      <c r="H244" s="99"/>
    </row>
    <row r="245" spans="1:8" ht="33.75" x14ac:dyDescent="0.2">
      <c r="A245" s="140" t="s">
        <v>365</v>
      </c>
      <c r="B245" s="141">
        <v>650</v>
      </c>
      <c r="C245" s="142">
        <v>8</v>
      </c>
      <c r="D245" s="142">
        <v>1</v>
      </c>
      <c r="E245" s="183" t="s">
        <v>366</v>
      </c>
      <c r="F245" s="144"/>
      <c r="G245" s="145">
        <f>G246</f>
        <v>0.6</v>
      </c>
      <c r="H245" s="98"/>
    </row>
    <row r="246" spans="1:8" s="50" customFormat="1" ht="22.5" x14ac:dyDescent="0.25">
      <c r="A246" s="140" t="s">
        <v>193</v>
      </c>
      <c r="B246" s="141">
        <v>650</v>
      </c>
      <c r="C246" s="142">
        <v>8</v>
      </c>
      <c r="D246" s="142">
        <v>1</v>
      </c>
      <c r="E246" s="183" t="s">
        <v>366</v>
      </c>
      <c r="F246" s="144">
        <v>200</v>
      </c>
      <c r="G246" s="149">
        <f>G247</f>
        <v>0.6</v>
      </c>
      <c r="H246" s="99"/>
    </row>
    <row r="247" spans="1:8" ht="22.5" x14ac:dyDescent="0.2">
      <c r="A247" s="140" t="s">
        <v>119</v>
      </c>
      <c r="B247" s="141">
        <v>650</v>
      </c>
      <c r="C247" s="142">
        <v>8</v>
      </c>
      <c r="D247" s="142">
        <v>1</v>
      </c>
      <c r="E247" s="183" t="s">
        <v>366</v>
      </c>
      <c r="F247" s="144">
        <v>240</v>
      </c>
      <c r="G247" s="149">
        <f>G248</f>
        <v>0.6</v>
      </c>
      <c r="H247" s="99"/>
    </row>
    <row r="248" spans="1:8" ht="22.5" x14ac:dyDescent="0.2">
      <c r="A248" s="140" t="s">
        <v>110</v>
      </c>
      <c r="B248" s="141">
        <v>650</v>
      </c>
      <c r="C248" s="142">
        <v>8</v>
      </c>
      <c r="D248" s="142">
        <v>1</v>
      </c>
      <c r="E248" s="183" t="s">
        <v>366</v>
      </c>
      <c r="F248" s="144">
        <v>244</v>
      </c>
      <c r="G248" s="149">
        <v>0.6</v>
      </c>
      <c r="H248" s="99"/>
    </row>
    <row r="249" spans="1:8" x14ac:dyDescent="0.2">
      <c r="A249" s="148" t="s">
        <v>166</v>
      </c>
      <c r="B249" s="141">
        <v>650</v>
      </c>
      <c r="C249" s="142">
        <v>8</v>
      </c>
      <c r="D249" s="142">
        <v>1</v>
      </c>
      <c r="E249" s="143" t="s">
        <v>303</v>
      </c>
      <c r="F249" s="144" t="s">
        <v>117</v>
      </c>
      <c r="G249" s="149">
        <f>G250</f>
        <v>50</v>
      </c>
      <c r="H249" s="99"/>
    </row>
    <row r="250" spans="1:8" ht="22.5" x14ac:dyDescent="0.2">
      <c r="A250" s="148" t="s">
        <v>304</v>
      </c>
      <c r="B250" s="141">
        <v>650</v>
      </c>
      <c r="C250" s="142">
        <v>8</v>
      </c>
      <c r="D250" s="142">
        <v>1</v>
      </c>
      <c r="E250" s="143" t="s">
        <v>305</v>
      </c>
      <c r="F250" s="144" t="s">
        <v>117</v>
      </c>
      <c r="G250" s="149">
        <f>G251</f>
        <v>50</v>
      </c>
      <c r="H250" s="99"/>
    </row>
    <row r="251" spans="1:8" ht="22.5" x14ac:dyDescent="0.2">
      <c r="A251" s="140" t="s">
        <v>301</v>
      </c>
      <c r="B251" s="141">
        <v>650</v>
      </c>
      <c r="C251" s="142">
        <v>8</v>
      </c>
      <c r="D251" s="142">
        <v>1</v>
      </c>
      <c r="E251" s="159" t="s">
        <v>302</v>
      </c>
      <c r="F251" s="144"/>
      <c r="G251" s="149">
        <f>G252</f>
        <v>50</v>
      </c>
      <c r="H251" s="99"/>
    </row>
    <row r="252" spans="1:8" ht="22.5" x14ac:dyDescent="0.2">
      <c r="A252" s="140" t="s">
        <v>193</v>
      </c>
      <c r="B252" s="141">
        <v>650</v>
      </c>
      <c r="C252" s="142">
        <v>8</v>
      </c>
      <c r="D252" s="142">
        <v>1</v>
      </c>
      <c r="E252" s="159" t="s">
        <v>302</v>
      </c>
      <c r="F252" s="144">
        <v>200</v>
      </c>
      <c r="G252" s="149">
        <f>G253</f>
        <v>50</v>
      </c>
      <c r="H252" s="99"/>
    </row>
    <row r="253" spans="1:8" ht="22.5" x14ac:dyDescent="0.2">
      <c r="A253" s="140" t="s">
        <v>119</v>
      </c>
      <c r="B253" s="141">
        <v>650</v>
      </c>
      <c r="C253" s="142">
        <v>8</v>
      </c>
      <c r="D253" s="142">
        <v>1</v>
      </c>
      <c r="E253" s="159" t="s">
        <v>302</v>
      </c>
      <c r="F253" s="144">
        <v>240</v>
      </c>
      <c r="G253" s="149">
        <f>G254</f>
        <v>50</v>
      </c>
      <c r="H253" s="99"/>
    </row>
    <row r="254" spans="1:8" ht="22.5" x14ac:dyDescent="0.2">
      <c r="A254" s="140" t="s">
        <v>110</v>
      </c>
      <c r="B254" s="141">
        <v>650</v>
      </c>
      <c r="C254" s="142">
        <v>8</v>
      </c>
      <c r="D254" s="142">
        <v>1</v>
      </c>
      <c r="E254" s="159" t="s">
        <v>302</v>
      </c>
      <c r="F254" s="144">
        <v>244</v>
      </c>
      <c r="G254" s="149">
        <v>50</v>
      </c>
      <c r="H254" s="99"/>
    </row>
    <row r="255" spans="1:8" s="86" customFormat="1" ht="15.75" customHeight="1" x14ac:dyDescent="0.2">
      <c r="A255" s="87" t="s">
        <v>107</v>
      </c>
      <c r="B255" s="88">
        <v>650</v>
      </c>
      <c r="C255" s="89">
        <v>11</v>
      </c>
      <c r="D255" s="89">
        <v>0</v>
      </c>
      <c r="E255" s="90" t="s">
        <v>117</v>
      </c>
      <c r="F255" s="91" t="s">
        <v>117</v>
      </c>
      <c r="G255" s="92">
        <f>G256</f>
        <v>6795.5</v>
      </c>
      <c r="H255" s="97"/>
    </row>
    <row r="256" spans="1:8" ht="16.5" customHeight="1" x14ac:dyDescent="0.2">
      <c r="A256" s="82" t="s">
        <v>40</v>
      </c>
      <c r="B256" s="171">
        <v>650</v>
      </c>
      <c r="C256" s="93">
        <v>11</v>
      </c>
      <c r="D256" s="93">
        <v>1</v>
      </c>
      <c r="E256" s="70" t="s">
        <v>117</v>
      </c>
      <c r="F256" s="94" t="s">
        <v>117</v>
      </c>
      <c r="G256" s="69">
        <f>G257</f>
        <v>6795.5</v>
      </c>
      <c r="H256" s="96"/>
    </row>
    <row r="257" spans="1:8" ht="33.75" x14ac:dyDescent="0.2">
      <c r="A257" s="148" t="s">
        <v>470</v>
      </c>
      <c r="B257" s="141">
        <v>650</v>
      </c>
      <c r="C257" s="142">
        <v>11</v>
      </c>
      <c r="D257" s="142">
        <v>1</v>
      </c>
      <c r="E257" s="143" t="s">
        <v>296</v>
      </c>
      <c r="F257" s="144" t="s">
        <v>117</v>
      </c>
      <c r="G257" s="145">
        <f>G258</f>
        <v>6795.5</v>
      </c>
      <c r="H257" s="96"/>
    </row>
    <row r="258" spans="1:8" x14ac:dyDescent="0.2">
      <c r="A258" s="148" t="s">
        <v>306</v>
      </c>
      <c r="B258" s="141">
        <v>650</v>
      </c>
      <c r="C258" s="142">
        <v>11</v>
      </c>
      <c r="D258" s="142">
        <v>1</v>
      </c>
      <c r="E258" s="143" t="s">
        <v>307</v>
      </c>
      <c r="F258" s="144" t="s">
        <v>117</v>
      </c>
      <c r="G258" s="145">
        <f>G259</f>
        <v>6795.5</v>
      </c>
    </row>
    <row r="259" spans="1:8" ht="22.5" x14ac:dyDescent="0.2">
      <c r="A259" s="148" t="s">
        <v>381</v>
      </c>
      <c r="B259" s="141">
        <v>650</v>
      </c>
      <c r="C259" s="142">
        <v>11</v>
      </c>
      <c r="D259" s="142">
        <v>1</v>
      </c>
      <c r="E259" s="143" t="s">
        <v>308</v>
      </c>
      <c r="F259" s="144"/>
      <c r="G259" s="145">
        <f>G260</f>
        <v>6795.5</v>
      </c>
    </row>
    <row r="260" spans="1:8" ht="22.5" x14ac:dyDescent="0.2">
      <c r="A260" s="148" t="s">
        <v>301</v>
      </c>
      <c r="B260" s="141">
        <v>650</v>
      </c>
      <c r="C260" s="142">
        <v>11</v>
      </c>
      <c r="D260" s="142">
        <v>1</v>
      </c>
      <c r="E260" s="143" t="s">
        <v>309</v>
      </c>
      <c r="F260" s="144" t="s">
        <v>117</v>
      </c>
      <c r="G260" s="145">
        <f>G261+G266+G269</f>
        <v>6795.5</v>
      </c>
    </row>
    <row r="261" spans="1:8" ht="45" x14ac:dyDescent="0.2">
      <c r="A261" s="140" t="s">
        <v>121</v>
      </c>
      <c r="B261" s="141">
        <v>650</v>
      </c>
      <c r="C261" s="142">
        <v>11</v>
      </c>
      <c r="D261" s="142">
        <v>1</v>
      </c>
      <c r="E261" s="143" t="s">
        <v>309</v>
      </c>
      <c r="F261" s="144" t="s">
        <v>122</v>
      </c>
      <c r="G261" s="145">
        <f>G262</f>
        <v>5812</v>
      </c>
    </row>
    <row r="262" spans="1:8" x14ac:dyDescent="0.2">
      <c r="A262" s="140" t="s">
        <v>123</v>
      </c>
      <c r="B262" s="141">
        <v>650</v>
      </c>
      <c r="C262" s="142">
        <v>11</v>
      </c>
      <c r="D262" s="142">
        <v>1</v>
      </c>
      <c r="E262" s="143" t="s">
        <v>309</v>
      </c>
      <c r="F262" s="144" t="s">
        <v>124</v>
      </c>
      <c r="G262" s="149">
        <f>G263+G264+G265</f>
        <v>5812</v>
      </c>
    </row>
    <row r="263" spans="1:8" x14ac:dyDescent="0.2">
      <c r="A263" s="140" t="s">
        <v>173</v>
      </c>
      <c r="B263" s="141">
        <v>650</v>
      </c>
      <c r="C263" s="142">
        <v>11</v>
      </c>
      <c r="D263" s="142">
        <v>1</v>
      </c>
      <c r="E263" s="143" t="s">
        <v>309</v>
      </c>
      <c r="F263" s="144">
        <v>111</v>
      </c>
      <c r="G263" s="145">
        <v>4390</v>
      </c>
    </row>
    <row r="264" spans="1:8" ht="22.5" x14ac:dyDescent="0.2">
      <c r="A264" s="140" t="s">
        <v>112</v>
      </c>
      <c r="B264" s="141">
        <v>650</v>
      </c>
      <c r="C264" s="142">
        <v>11</v>
      </c>
      <c r="D264" s="142">
        <v>1</v>
      </c>
      <c r="E264" s="143" t="s">
        <v>309</v>
      </c>
      <c r="F264" s="144">
        <v>112</v>
      </c>
      <c r="G264" s="145">
        <v>161</v>
      </c>
    </row>
    <row r="265" spans="1:8" ht="33.75" x14ac:dyDescent="0.2">
      <c r="A265" s="140" t="s">
        <v>174</v>
      </c>
      <c r="B265" s="141">
        <v>650</v>
      </c>
      <c r="C265" s="142">
        <v>11</v>
      </c>
      <c r="D265" s="142">
        <v>1</v>
      </c>
      <c r="E265" s="143" t="s">
        <v>309</v>
      </c>
      <c r="F265" s="144">
        <v>119</v>
      </c>
      <c r="G265" s="145">
        <v>1261</v>
      </c>
    </row>
    <row r="266" spans="1:8" ht="22.5" x14ac:dyDescent="0.2">
      <c r="A266" s="140" t="s">
        <v>193</v>
      </c>
      <c r="B266" s="141">
        <v>650</v>
      </c>
      <c r="C266" s="142">
        <v>11</v>
      </c>
      <c r="D266" s="142">
        <v>1</v>
      </c>
      <c r="E266" s="143" t="s">
        <v>309</v>
      </c>
      <c r="F266" s="144" t="s">
        <v>118</v>
      </c>
      <c r="G266" s="149">
        <f>G267</f>
        <v>981</v>
      </c>
    </row>
    <row r="267" spans="1:8" ht="22.5" x14ac:dyDescent="0.2">
      <c r="A267" s="140" t="s">
        <v>119</v>
      </c>
      <c r="B267" s="141">
        <v>650</v>
      </c>
      <c r="C267" s="142">
        <v>11</v>
      </c>
      <c r="D267" s="142">
        <v>1</v>
      </c>
      <c r="E267" s="143" t="s">
        <v>309</v>
      </c>
      <c r="F267" s="144" t="s">
        <v>120</v>
      </c>
      <c r="G267" s="149">
        <f>G268</f>
        <v>981</v>
      </c>
    </row>
    <row r="268" spans="1:8" ht="22.5" x14ac:dyDescent="0.2">
      <c r="A268" s="140" t="s">
        <v>110</v>
      </c>
      <c r="B268" s="141">
        <v>650</v>
      </c>
      <c r="C268" s="142">
        <v>11</v>
      </c>
      <c r="D268" s="142">
        <v>1</v>
      </c>
      <c r="E268" s="143" t="s">
        <v>309</v>
      </c>
      <c r="F268" s="144">
        <v>244</v>
      </c>
      <c r="G268" s="149">
        <v>981</v>
      </c>
    </row>
    <row r="269" spans="1:8" x14ac:dyDescent="0.2">
      <c r="A269" s="140" t="s">
        <v>127</v>
      </c>
      <c r="B269" s="141">
        <v>650</v>
      </c>
      <c r="C269" s="142">
        <v>11</v>
      </c>
      <c r="D269" s="142">
        <v>1</v>
      </c>
      <c r="E269" s="143" t="s">
        <v>309</v>
      </c>
      <c r="F269" s="144" t="s">
        <v>128</v>
      </c>
      <c r="G269" s="149">
        <f>G270</f>
        <v>2.5</v>
      </c>
    </row>
    <row r="270" spans="1:8" x14ac:dyDescent="0.2">
      <c r="A270" s="140" t="s">
        <v>129</v>
      </c>
      <c r="B270" s="141">
        <v>650</v>
      </c>
      <c r="C270" s="142">
        <v>11</v>
      </c>
      <c r="D270" s="142">
        <v>1</v>
      </c>
      <c r="E270" s="143" t="s">
        <v>309</v>
      </c>
      <c r="F270" s="144" t="s">
        <v>130</v>
      </c>
      <c r="G270" s="149">
        <f>G271</f>
        <v>2.5</v>
      </c>
    </row>
    <row r="271" spans="1:8" x14ac:dyDescent="0.2">
      <c r="A271" s="140" t="s">
        <v>176</v>
      </c>
      <c r="B271" s="141">
        <v>650</v>
      </c>
      <c r="C271" s="142">
        <v>11</v>
      </c>
      <c r="D271" s="142">
        <v>1</v>
      </c>
      <c r="E271" s="143" t="s">
        <v>309</v>
      </c>
      <c r="F271" s="144">
        <v>853</v>
      </c>
      <c r="G271" s="149">
        <v>2.5</v>
      </c>
    </row>
    <row r="272" spans="1:8" x14ac:dyDescent="0.2">
      <c r="A272" s="182" t="s">
        <v>177</v>
      </c>
      <c r="B272" s="184"/>
      <c r="C272" s="184"/>
      <c r="D272" s="184"/>
      <c r="E272" s="185"/>
      <c r="F272" s="184"/>
      <c r="G272" s="172">
        <f>G255+G228+G220+G160+G138+G103+G91+G6</f>
        <v>34081.103999999999</v>
      </c>
    </row>
    <row r="273" spans="1:7" x14ac:dyDescent="0.2">
      <c r="A273" s="83"/>
    </row>
    <row r="274" spans="1:7" x14ac:dyDescent="0.2">
      <c r="A274" s="83"/>
    </row>
    <row r="275" spans="1:7" x14ac:dyDescent="0.2">
      <c r="A275" s="83"/>
      <c r="G275" s="173"/>
    </row>
    <row r="276" spans="1:7" x14ac:dyDescent="0.2">
      <c r="A276" s="83"/>
      <c r="G276" s="173"/>
    </row>
  </sheetData>
  <autoFilter ref="A5:G272"/>
  <mergeCells count="2">
    <mergeCell ref="F1:G1"/>
    <mergeCell ref="A2:G2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4</vt:i4>
      </vt:variant>
    </vt:vector>
  </HeadingPairs>
  <TitlesOfParts>
    <vt:vector size="26" baseType="lpstr">
      <vt:lpstr>доходы 2021</vt:lpstr>
      <vt:lpstr>доходы 22(23)</vt:lpstr>
      <vt:lpstr>расходы 2021</vt:lpstr>
      <vt:lpstr>расходы 2022(23)</vt:lpstr>
      <vt:lpstr>программы 2021</vt:lpstr>
      <vt:lpstr>программы 2022 (23)</vt:lpstr>
      <vt:lpstr>разделы 2021</vt:lpstr>
      <vt:lpstr>разделы 22(23)</vt:lpstr>
      <vt:lpstr>расходы по структуре 2021 </vt:lpstr>
      <vt:lpstr>расходы по структуре 2022 (23)</vt:lpstr>
      <vt:lpstr>ДФ 2021</vt:lpstr>
      <vt:lpstr>ДФ 22(23)</vt:lpstr>
      <vt:lpstr>иные мт 2021</vt:lpstr>
      <vt:lpstr>иные мт 22(23)</vt:lpstr>
      <vt:lpstr>дефицит 2021</vt:lpstr>
      <vt:lpstr>дефицит 22(23)</vt:lpstr>
      <vt:lpstr>гл. админист доход</vt:lpstr>
      <vt:lpstr>г. админист дефицита</vt:lpstr>
      <vt:lpstr>полномочия 2021</vt:lpstr>
      <vt:lpstr>мун.долг 1.1.21</vt:lpstr>
      <vt:lpstr>мун.долг 1.1.22,</vt:lpstr>
      <vt:lpstr>мун.долг 1.1.23</vt:lpstr>
      <vt:lpstr>'доходы 2021'!Область_печати</vt:lpstr>
      <vt:lpstr>'доходы 22(23)'!Область_печати</vt:lpstr>
      <vt:lpstr>'разделы 2021'!Область_печати</vt:lpstr>
      <vt:lpstr>'разделы 22(23)'!Область_печати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2020-11-12T06:36:29Z</cp:lastPrinted>
  <dcterms:created xsi:type="dcterms:W3CDTF">2013-11-27T09:07:44Z</dcterms:created>
  <dcterms:modified xsi:type="dcterms:W3CDTF">2020-11-19T07:12:17Z</dcterms:modified>
</cp:coreProperties>
</file>