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30" windowWidth="14235" windowHeight="5625" tabRatio="996" activeTab="7"/>
  </bookViews>
  <sheets>
    <sheet name="доходы 2020" sheetId="46" r:id="rId1"/>
    <sheet name="расходы 2020" sheetId="29" r:id="rId2"/>
    <sheet name="программы 2020" sheetId="31" r:id="rId3"/>
    <sheet name="разделы 2020" sheetId="32" r:id="rId4"/>
    <sheet name="расходы по структуре 2020 " sheetId="50" r:id="rId5"/>
    <sheet name="ДФ 2020" sheetId="34" r:id="rId6"/>
    <sheet name="межбюджет.трансф" sheetId="52" r:id="rId7"/>
    <sheet name="дефицит 2020" sheetId="19" r:id="rId8"/>
  </sheets>
  <definedNames>
    <definedName name="_xlnm._FilterDatabase" localSheetId="2" hidden="1">'программы 2020'!$A$7:$D$157</definedName>
    <definedName name="_xlnm._FilterDatabase" localSheetId="3" hidden="1">'разделы 2020'!$A$8:$D$36</definedName>
    <definedName name="_xlnm._FilterDatabase" localSheetId="1" hidden="1">'расходы 2020'!$A$7:$F$203</definedName>
    <definedName name="_xlnm._FilterDatabase" localSheetId="4" hidden="1">'расходы по структуре 2020 '!$A$7:$G$283</definedName>
    <definedName name="_xlnm.Print_Area" localSheetId="0">'доходы 2020'!$A$3:$C$42</definedName>
    <definedName name="_xlnm.Print_Area" localSheetId="3">'разделы 2020'!$A$3:$D$36</definedName>
  </definedNames>
  <calcPr calcId="144525"/>
  <fileRecoveryPr autoRecover="0"/>
</workbook>
</file>

<file path=xl/calcChain.xml><?xml version="1.0" encoding="utf-8"?>
<calcChain xmlns="http://schemas.openxmlformats.org/spreadsheetml/2006/main">
  <c r="B22" i="52" l="1"/>
  <c r="B17" i="52"/>
  <c r="C52" i="46"/>
  <c r="C9" i="34"/>
  <c r="F85" i="31"/>
  <c r="F103" i="31" l="1"/>
  <c r="I84" i="50" l="1"/>
  <c r="I91" i="50"/>
  <c r="E30" i="34"/>
  <c r="E29" i="34"/>
  <c r="E28" i="34"/>
  <c r="E27" i="34"/>
  <c r="E26" i="34"/>
  <c r="E25" i="34"/>
  <c r="E24" i="34"/>
  <c r="E20" i="34" s="1"/>
  <c r="E23" i="34"/>
  <c r="E22" i="34"/>
  <c r="D20" i="34"/>
  <c r="C20" i="34"/>
  <c r="E18" i="34"/>
  <c r="E17" i="34"/>
  <c r="E15" i="34"/>
  <c r="E14" i="34"/>
  <c r="E13" i="34"/>
  <c r="E12" i="34"/>
  <c r="E11" i="34"/>
  <c r="E10" i="34"/>
  <c r="C19" i="34"/>
  <c r="E8" i="34"/>
  <c r="D7" i="52" l="1"/>
  <c r="C7" i="52"/>
  <c r="F55" i="29"/>
  <c r="F54" i="29" s="1"/>
  <c r="G52" i="29"/>
  <c r="G131" i="29"/>
  <c r="F227" i="29"/>
  <c r="F226" i="29" s="1"/>
  <c r="H138" i="29"/>
  <c r="F138" i="29"/>
  <c r="H121" i="29"/>
  <c r="H119" i="29" s="1"/>
  <c r="F37" i="29"/>
  <c r="I150" i="50"/>
  <c r="F135" i="31" s="1"/>
  <c r="E135" i="31" s="1"/>
  <c r="E134" i="31" s="1"/>
  <c r="E133" i="31" s="1"/>
  <c r="H151" i="50"/>
  <c r="G150" i="50"/>
  <c r="F121" i="29" s="1"/>
  <c r="F119" i="29" s="1"/>
  <c r="H171" i="50"/>
  <c r="H271" i="50"/>
  <c r="H282" i="50"/>
  <c r="H281" i="50" s="1"/>
  <c r="H280" i="50" s="1"/>
  <c r="H279" i="50" s="1"/>
  <c r="I281" i="50"/>
  <c r="G281" i="50"/>
  <c r="H275" i="50"/>
  <c r="H261" i="50"/>
  <c r="H243" i="50"/>
  <c r="H71" i="50"/>
  <c r="H70" i="50" s="1"/>
  <c r="I70" i="50"/>
  <c r="G70" i="50"/>
  <c r="D61" i="31" s="1"/>
  <c r="H84" i="50"/>
  <c r="H91" i="50"/>
  <c r="H66" i="50"/>
  <c r="H60" i="50"/>
  <c r="H56" i="50"/>
  <c r="H24" i="50"/>
  <c r="H25" i="50"/>
  <c r="H26" i="50"/>
  <c r="H17" i="50"/>
  <c r="G280" i="50" l="1"/>
  <c r="D85" i="31"/>
  <c r="E85" i="31" s="1"/>
  <c r="I280" i="50"/>
  <c r="I279" i="50" s="1"/>
  <c r="F84" i="31"/>
  <c r="H56" i="29"/>
  <c r="G56" i="29" s="1"/>
  <c r="F61" i="31"/>
  <c r="I149" i="50"/>
  <c r="I148" i="50" s="1"/>
  <c r="F120" i="29"/>
  <c r="G149" i="50"/>
  <c r="G148" i="50" s="1"/>
  <c r="H120" i="29"/>
  <c r="F134" i="31"/>
  <c r="F133" i="31" s="1"/>
  <c r="H228" i="29"/>
  <c r="H227" i="29" s="1"/>
  <c r="H226" i="29" s="1"/>
  <c r="G226" i="29" s="1"/>
  <c r="H150" i="50"/>
  <c r="H149" i="50" s="1"/>
  <c r="H148" i="50" s="1"/>
  <c r="G138" i="29"/>
  <c r="G121" i="29"/>
  <c r="G279" i="50" l="1"/>
  <c r="D84" i="31"/>
  <c r="D83" i="31" s="1"/>
  <c r="E84" i="31"/>
  <c r="E83" i="31" s="1"/>
  <c r="F83" i="31"/>
  <c r="H55" i="29"/>
  <c r="H54" i="29" s="1"/>
  <c r="G119" i="29"/>
  <c r="G120" i="29"/>
  <c r="G227" i="29"/>
  <c r="G228" i="29"/>
  <c r="G55" i="29"/>
  <c r="G54" i="29" s="1"/>
  <c r="G64" i="50"/>
  <c r="I37" i="50"/>
  <c r="D8" i="46"/>
  <c r="C8" i="46"/>
  <c r="E25" i="46"/>
  <c r="D25" i="46"/>
  <c r="D30" i="46"/>
  <c r="E31" i="46"/>
  <c r="C36" i="46"/>
  <c r="E35" i="46"/>
  <c r="E43" i="46"/>
  <c r="D43" i="46"/>
  <c r="E44" i="46"/>
  <c r="D37" i="46"/>
  <c r="E38" i="46"/>
  <c r="D26" i="46"/>
  <c r="C26" i="46"/>
  <c r="E24" i="46"/>
  <c r="D17" i="46"/>
  <c r="C17" i="46"/>
  <c r="E45" i="46"/>
  <c r="C43" i="46"/>
  <c r="D39" i="46"/>
  <c r="D36" i="46" s="1"/>
  <c r="D52" i="46" s="1"/>
  <c r="C39" i="46"/>
  <c r="E11" i="46"/>
  <c r="E12" i="46"/>
  <c r="E10" i="46"/>
  <c r="D9" i="46"/>
  <c r="C9" i="46"/>
  <c r="G61" i="50" l="1"/>
  <c r="D53" i="31"/>
  <c r="E9" i="46"/>
  <c r="C15" i="46"/>
  <c r="C14" i="46" s="1"/>
  <c r="E16" i="46"/>
  <c r="C46" i="46"/>
  <c r="E8" i="46" l="1"/>
  <c r="D15" i="46"/>
  <c r="D14" i="46" s="1"/>
  <c r="D16" i="34" l="1"/>
  <c r="D9" i="34" s="1"/>
  <c r="D19" i="34" s="1"/>
  <c r="E9" i="34"/>
  <c r="E19" i="34" s="1"/>
  <c r="F42" i="29"/>
  <c r="F41" i="29" s="1"/>
  <c r="F40" i="29" s="1"/>
  <c r="F39" i="29" s="1"/>
  <c r="C34" i="46" l="1"/>
  <c r="C25" i="46" s="1"/>
  <c r="D34" i="46"/>
  <c r="E34" i="46"/>
  <c r="E15" i="46"/>
  <c r="E14" i="46" s="1"/>
  <c r="H11" i="19"/>
  <c r="I77" i="50" l="1"/>
  <c r="D17" i="52"/>
  <c r="I49" i="50"/>
  <c r="I48" i="50" s="1"/>
  <c r="I47" i="50" s="1"/>
  <c r="I46" i="50" s="1"/>
  <c r="I45" i="50" s="1"/>
  <c r="H48" i="50"/>
  <c r="H47" i="50" s="1"/>
  <c r="H46" i="50" s="1"/>
  <c r="H45" i="50" s="1"/>
  <c r="G48" i="50"/>
  <c r="G47" i="50" s="1"/>
  <c r="G46" i="50" s="1"/>
  <c r="G45" i="50" s="1"/>
  <c r="I43" i="50"/>
  <c r="H37" i="29" s="1"/>
  <c r="G37" i="29" s="1"/>
  <c r="H113" i="50" l="1"/>
  <c r="H112" i="50"/>
  <c r="E18" i="46" l="1"/>
  <c r="E17" i="46" s="1"/>
  <c r="E28" i="46"/>
  <c r="E26" i="46" s="1"/>
  <c r="E22" i="46"/>
  <c r="H12" i="19" l="1"/>
  <c r="F10" i="19"/>
  <c r="F13" i="19" l="1"/>
  <c r="C17" i="52"/>
  <c r="C22" i="52" l="1"/>
  <c r="D22" i="52" s="1"/>
  <c r="E40" i="46"/>
  <c r="E39" i="46" s="1"/>
  <c r="E36" i="46" s="1"/>
  <c r="E52" i="46" s="1"/>
  <c r="D23" i="46" l="1"/>
  <c r="D50" i="46"/>
  <c r="D48" i="46"/>
  <c r="D46" i="46"/>
  <c r="E47" i="46"/>
  <c r="E46" i="46" s="1"/>
  <c r="C23" i="46"/>
  <c r="E23" i="46"/>
  <c r="E50" i="46"/>
  <c r="E48" i="46"/>
  <c r="E37" i="46"/>
  <c r="E30" i="46" l="1"/>
  <c r="E32" i="46"/>
  <c r="G130" i="29" l="1"/>
  <c r="G129" i="29" s="1"/>
  <c r="G128" i="29" s="1"/>
  <c r="G127" i="29" s="1"/>
  <c r="G126" i="29" s="1"/>
  <c r="H130" i="29"/>
  <c r="H129" i="29" s="1"/>
  <c r="H128" i="29" s="1"/>
  <c r="H127" i="29" s="1"/>
  <c r="H126" i="29" s="1"/>
  <c r="F130" i="29"/>
  <c r="F129" i="29" s="1"/>
  <c r="F128" i="29" s="1"/>
  <c r="F127" i="29" s="1"/>
  <c r="F126" i="29" s="1"/>
  <c r="A119" i="31"/>
  <c r="A118" i="31"/>
  <c r="A117" i="31"/>
  <c r="A116" i="31"/>
  <c r="I178" i="50"/>
  <c r="I242" i="50"/>
  <c r="I244" i="50"/>
  <c r="I270" i="50"/>
  <c r="I272" i="50"/>
  <c r="I233" i="50"/>
  <c r="I221" i="50"/>
  <c r="I214" i="50"/>
  <c r="I204" i="50"/>
  <c r="I193" i="50"/>
  <c r="I184" i="50"/>
  <c r="I139" i="50"/>
  <c r="I133" i="50"/>
  <c r="I116" i="50"/>
  <c r="I87" i="50"/>
  <c r="I86" i="50" s="1"/>
  <c r="I83" i="50"/>
  <c r="I73" i="50"/>
  <c r="I57" i="50"/>
  <c r="I55" i="50"/>
  <c r="H55" i="50" s="1"/>
  <c r="I32" i="50"/>
  <c r="H26" i="29" s="1"/>
  <c r="I147" i="50"/>
  <c r="I146" i="50" s="1"/>
  <c r="H118" i="29" s="1"/>
  <c r="H162" i="50"/>
  <c r="H161" i="50" s="1"/>
  <c r="H160" i="50" s="1"/>
  <c r="H159" i="50" s="1"/>
  <c r="H158" i="50" s="1"/>
  <c r="H157" i="50" s="1"/>
  <c r="I162" i="50"/>
  <c r="I161" i="50" s="1"/>
  <c r="I160" i="50" s="1"/>
  <c r="F117" i="31" s="1"/>
  <c r="G162" i="50"/>
  <c r="G161" i="50" s="1"/>
  <c r="H64" i="50"/>
  <c r="I65" i="50"/>
  <c r="G62" i="50"/>
  <c r="D52" i="31" s="1"/>
  <c r="D51" i="31" s="1"/>
  <c r="H67" i="29" l="1"/>
  <c r="I85" i="50"/>
  <c r="D118" i="31"/>
  <c r="G160" i="50"/>
  <c r="D119" i="31"/>
  <c r="I159" i="50"/>
  <c r="I158" i="50" s="1"/>
  <c r="I157" i="50" s="1"/>
  <c r="F22" i="32" s="1"/>
  <c r="F119" i="31"/>
  <c r="I64" i="50"/>
  <c r="F53" i="31" s="1"/>
  <c r="E53" i="31" s="1"/>
  <c r="E51" i="31" s="1"/>
  <c r="F118" i="31"/>
  <c r="E148" i="31"/>
  <c r="E147" i="31" s="1"/>
  <c r="E146" i="31" s="1"/>
  <c r="E143" i="31"/>
  <c r="E142" i="31" s="1"/>
  <c r="E141" i="31" s="1"/>
  <c r="E140" i="31" s="1"/>
  <c r="E138" i="31"/>
  <c r="E137" i="31" s="1"/>
  <c r="E136" i="31" s="1"/>
  <c r="E131" i="31"/>
  <c r="E130" i="31" s="1"/>
  <c r="E127" i="31"/>
  <c r="E128" i="31"/>
  <c r="E122" i="31"/>
  <c r="E121" i="31" s="1"/>
  <c r="E120" i="31" s="1"/>
  <c r="E97" i="31"/>
  <c r="E96" i="31" s="1"/>
  <c r="E94" i="31"/>
  <c r="E93" i="31" s="1"/>
  <c r="E91" i="31"/>
  <c r="E71" i="31"/>
  <c r="E70" i="31" s="1"/>
  <c r="E69" i="31" s="1"/>
  <c r="E81" i="31"/>
  <c r="E64" i="31"/>
  <c r="E63" i="31" s="1"/>
  <c r="E118" i="31" l="1"/>
  <c r="E119" i="31"/>
  <c r="F116" i="31"/>
  <c r="G159" i="50"/>
  <c r="D117" i="31"/>
  <c r="E117" i="31" s="1"/>
  <c r="H53" i="29"/>
  <c r="E145" i="31"/>
  <c r="E126" i="31"/>
  <c r="E125" i="31" s="1"/>
  <c r="E124" i="31" s="1"/>
  <c r="G158" i="50" l="1"/>
  <c r="G157" i="50" s="1"/>
  <c r="D22" i="32" s="1"/>
  <c r="E22" i="32" s="1"/>
  <c r="D116" i="31"/>
  <c r="E116" i="31" s="1"/>
  <c r="E115" i="31" s="1"/>
  <c r="E14" i="31"/>
  <c r="E13" i="31" s="1"/>
  <c r="F13" i="31" s="1"/>
  <c r="E17" i="31"/>
  <c r="E11" i="31"/>
  <c r="F14" i="31"/>
  <c r="F15" i="31"/>
  <c r="F40" i="31"/>
  <c r="F127" i="31"/>
  <c r="F128" i="31"/>
  <c r="F129" i="31"/>
  <c r="E157" i="31"/>
  <c r="E156" i="31" s="1"/>
  <c r="E160" i="31"/>
  <c r="E159" i="31" s="1"/>
  <c r="E165" i="31"/>
  <c r="E164" i="31" s="1"/>
  <c r="E163" i="31" s="1"/>
  <c r="E170" i="31"/>
  <c r="E169" i="31" s="1"/>
  <c r="E155" i="31"/>
  <c r="E154" i="31" s="1"/>
  <c r="E153" i="31" s="1"/>
  <c r="E38" i="31"/>
  <c r="E39" i="31"/>
  <c r="E42" i="31"/>
  <c r="E41" i="31" s="1"/>
  <c r="G30" i="29"/>
  <c r="G29" i="29" s="1"/>
  <c r="G28" i="29" s="1"/>
  <c r="G27" i="29" s="1"/>
  <c r="G25" i="29"/>
  <c r="G24" i="29" s="1"/>
  <c r="G23" i="29" s="1"/>
  <c r="G22" i="29" s="1"/>
  <c r="H25" i="29"/>
  <c r="H24" i="29" s="1"/>
  <c r="H23" i="29" s="1"/>
  <c r="H22" i="29" s="1"/>
  <c r="G36" i="29"/>
  <c r="G35" i="29" s="1"/>
  <c r="G34" i="29" s="1"/>
  <c r="G33" i="29" s="1"/>
  <c r="G32" i="29" s="1"/>
  <c r="H36" i="29"/>
  <c r="H35" i="29" s="1"/>
  <c r="H34" i="29" s="1"/>
  <c r="H33" i="29" s="1"/>
  <c r="H32" i="29" s="1"/>
  <c r="H66" i="29"/>
  <c r="G90" i="29"/>
  <c r="G88" i="29"/>
  <c r="H98" i="29"/>
  <c r="H97" i="29" s="1"/>
  <c r="H96" i="29" s="1"/>
  <c r="H95" i="29" s="1"/>
  <c r="H94" i="29" s="1"/>
  <c r="H93" i="29" s="1"/>
  <c r="H105" i="29"/>
  <c r="H104" i="29" s="1"/>
  <c r="H103" i="29" s="1"/>
  <c r="H102" i="29" s="1"/>
  <c r="H110" i="29"/>
  <c r="H109" i="29" s="1"/>
  <c r="H108" i="29" s="1"/>
  <c r="H107" i="29" s="1"/>
  <c r="G111" i="29"/>
  <c r="G110" i="29" s="1"/>
  <c r="G109" i="29" s="1"/>
  <c r="G108" i="29" s="1"/>
  <c r="G107" i="29" s="1"/>
  <c r="G123" i="29"/>
  <c r="G122" i="29" s="1"/>
  <c r="G117" i="29"/>
  <c r="G116" i="29" s="1"/>
  <c r="H117" i="29"/>
  <c r="H116" i="29" s="1"/>
  <c r="G137" i="29"/>
  <c r="G136" i="29" s="1"/>
  <c r="G135" i="29" s="1"/>
  <c r="G134" i="29" s="1"/>
  <c r="G133" i="29" s="1"/>
  <c r="G132" i="29" s="1"/>
  <c r="G143" i="29"/>
  <c r="G142" i="29" s="1"/>
  <c r="G141" i="29" s="1"/>
  <c r="G140" i="29" s="1"/>
  <c r="G139" i="29" s="1"/>
  <c r="G149" i="29"/>
  <c r="G148" i="29" s="1"/>
  <c r="G147" i="29" s="1"/>
  <c r="G146" i="29" s="1"/>
  <c r="G145" i="29" s="1"/>
  <c r="G157" i="29"/>
  <c r="G156" i="29" s="1"/>
  <c r="G155" i="29" s="1"/>
  <c r="G154" i="29" s="1"/>
  <c r="G153" i="29" s="1"/>
  <c r="G152" i="29" s="1"/>
  <c r="G164" i="29"/>
  <c r="G163" i="29" s="1"/>
  <c r="G167" i="29"/>
  <c r="G166" i="29" s="1"/>
  <c r="G170" i="29"/>
  <c r="G169" i="29" s="1"/>
  <c r="G175" i="29"/>
  <c r="G174" i="29" s="1"/>
  <c r="G173" i="29" s="1"/>
  <c r="G172" i="29" s="1"/>
  <c r="G181" i="29"/>
  <c r="G180" i="29" s="1"/>
  <c r="G179" i="29" s="1"/>
  <c r="G178" i="29" s="1"/>
  <c r="G177" i="29" s="1"/>
  <c r="G188" i="29"/>
  <c r="G187" i="29" s="1"/>
  <c r="G191" i="29"/>
  <c r="G190" i="29" s="1"/>
  <c r="E37" i="31" l="1"/>
  <c r="E36" i="31" s="1"/>
  <c r="G125" i="29"/>
  <c r="G87" i="29"/>
  <c r="G86" i="29" s="1"/>
  <c r="G85" i="29" s="1"/>
  <c r="G84" i="29" s="1"/>
  <c r="G83" i="29" s="1"/>
  <c r="E16" i="31"/>
  <c r="E23" i="31"/>
  <c r="E19" i="31"/>
  <c r="E10" i="31"/>
  <c r="E152" i="31"/>
  <c r="E151" i="31" s="1"/>
  <c r="E162" i="31"/>
  <c r="E168" i="31"/>
  <c r="G21" i="29"/>
  <c r="G162" i="29"/>
  <c r="G161" i="29" s="1"/>
  <c r="G160" i="29" s="1"/>
  <c r="G159" i="29" s="1"/>
  <c r="G151" i="29" s="1"/>
  <c r="H101" i="29"/>
  <c r="H100" i="29" s="1"/>
  <c r="G115" i="29"/>
  <c r="G114" i="29" s="1"/>
  <c r="G113" i="29" s="1"/>
  <c r="G112" i="29" s="1"/>
  <c r="G186" i="29"/>
  <c r="G185" i="29" s="1"/>
  <c r="G184" i="29" s="1"/>
  <c r="G183" i="29" s="1"/>
  <c r="E22" i="31" l="1"/>
  <c r="E9" i="31"/>
  <c r="E167" i="31"/>
  <c r="H277" i="50"/>
  <c r="H276" i="50" s="1"/>
  <c r="H274" i="50"/>
  <c r="H273" i="50" s="1"/>
  <c r="H269" i="50"/>
  <c r="H268" i="50" s="1"/>
  <c r="I277" i="50"/>
  <c r="I274" i="50"/>
  <c r="F80" i="31" s="1"/>
  <c r="I269" i="50"/>
  <c r="F78" i="31" s="1"/>
  <c r="I255" i="50"/>
  <c r="I254" i="50" s="1"/>
  <c r="I251" i="50"/>
  <c r="I250" i="50" s="1"/>
  <c r="I247" i="50"/>
  <c r="H250" i="50"/>
  <c r="H249" i="50" s="1"/>
  <c r="H248" i="50" s="1"/>
  <c r="H254" i="50"/>
  <c r="H253" i="50" s="1"/>
  <c r="H252" i="50" s="1"/>
  <c r="H260" i="50"/>
  <c r="H259" i="50" s="1"/>
  <c r="H258" i="50" s="1"/>
  <c r="H257" i="50" s="1"/>
  <c r="H256" i="50" s="1"/>
  <c r="H246" i="50"/>
  <c r="H245" i="50" s="1"/>
  <c r="I246" i="50"/>
  <c r="F92" i="31" s="1"/>
  <c r="H241" i="50"/>
  <c r="H240" i="50" s="1"/>
  <c r="I241" i="50"/>
  <c r="F90" i="31" s="1"/>
  <c r="H232" i="50"/>
  <c r="H231" i="50" s="1"/>
  <c r="H230" i="50" s="1"/>
  <c r="I232" i="50"/>
  <c r="H228" i="50"/>
  <c r="H227" i="50" s="1"/>
  <c r="H226" i="50" s="1"/>
  <c r="H220" i="50"/>
  <c r="H219" i="50" s="1"/>
  <c r="H218" i="50" s="1"/>
  <c r="H217" i="50" s="1"/>
  <c r="H216" i="50" s="1"/>
  <c r="H215" i="50" s="1"/>
  <c r="I220" i="50"/>
  <c r="H203" i="50"/>
  <c r="H202" i="50" s="1"/>
  <c r="I203" i="50"/>
  <c r="H213" i="50"/>
  <c r="H212" i="50" s="1"/>
  <c r="H211" i="50" s="1"/>
  <c r="H210" i="50" s="1"/>
  <c r="H209" i="50" s="1"/>
  <c r="H207" i="50"/>
  <c r="H206" i="50" s="1"/>
  <c r="H205" i="50" s="1"/>
  <c r="I213" i="50"/>
  <c r="I207" i="50"/>
  <c r="H171" i="29" s="1"/>
  <c r="H170" i="29" s="1"/>
  <c r="H169" i="29" s="1"/>
  <c r="H200" i="50"/>
  <c r="H199" i="50" s="1"/>
  <c r="H198" i="50" s="1"/>
  <c r="I200" i="50"/>
  <c r="H192" i="50"/>
  <c r="H191" i="50" s="1"/>
  <c r="H190" i="50" s="1"/>
  <c r="H189" i="50" s="1"/>
  <c r="H188" i="50" s="1"/>
  <c r="H187" i="50" s="1"/>
  <c r="H186" i="50" s="1"/>
  <c r="I192" i="50"/>
  <c r="H183" i="50"/>
  <c r="H182" i="50" s="1"/>
  <c r="H181" i="50" s="1"/>
  <c r="H180" i="50" s="1"/>
  <c r="H179" i="50" s="1"/>
  <c r="I183" i="50"/>
  <c r="H177" i="50"/>
  <c r="H176" i="50" s="1"/>
  <c r="H175" i="50" s="1"/>
  <c r="H174" i="50" s="1"/>
  <c r="H173" i="50" s="1"/>
  <c r="H172" i="50" s="1"/>
  <c r="I177" i="50"/>
  <c r="H170" i="50"/>
  <c r="H169" i="50" s="1"/>
  <c r="H168" i="50" s="1"/>
  <c r="H167" i="50" s="1"/>
  <c r="H166" i="50" s="1"/>
  <c r="H165" i="50" s="1"/>
  <c r="H164" i="50" s="1"/>
  <c r="I170" i="50"/>
  <c r="H137" i="29" s="1"/>
  <c r="H136" i="29" s="1"/>
  <c r="H135" i="29" s="1"/>
  <c r="H134" i="29" s="1"/>
  <c r="H133" i="29" s="1"/>
  <c r="H132" i="29" s="1"/>
  <c r="H154" i="50"/>
  <c r="H153" i="50" s="1"/>
  <c r="H152" i="50" s="1"/>
  <c r="I154" i="50"/>
  <c r="H145" i="50"/>
  <c r="H144" i="50" s="1"/>
  <c r="I145" i="50"/>
  <c r="I144" i="50" s="1"/>
  <c r="H132" i="50"/>
  <c r="I132" i="50"/>
  <c r="I131" i="50" s="1"/>
  <c r="I130" i="50" s="1"/>
  <c r="I129" i="50" s="1"/>
  <c r="I128" i="50" s="1"/>
  <c r="H124" i="50"/>
  <c r="I124" i="50"/>
  <c r="I123" i="50" s="1"/>
  <c r="I122" i="50" s="1"/>
  <c r="I121" i="50" s="1"/>
  <c r="I120" i="50" s="1"/>
  <c r="I119" i="50" s="1"/>
  <c r="I118" i="50" s="1"/>
  <c r="I115" i="50"/>
  <c r="H115" i="50"/>
  <c r="H114" i="50" s="1"/>
  <c r="H111" i="50"/>
  <c r="H110" i="50" s="1"/>
  <c r="I111" i="50"/>
  <c r="I98" i="50"/>
  <c r="I97" i="50" s="1"/>
  <c r="I104" i="50"/>
  <c r="I103" i="50" s="1"/>
  <c r="H103" i="50"/>
  <c r="H97" i="50"/>
  <c r="H90" i="50"/>
  <c r="H89" i="50" s="1"/>
  <c r="I90" i="50"/>
  <c r="F114" i="31" s="1"/>
  <c r="H82" i="50"/>
  <c r="H81" i="50" s="1"/>
  <c r="I82" i="50"/>
  <c r="F108" i="31" s="1"/>
  <c r="H76" i="50"/>
  <c r="H75" i="50" s="1"/>
  <c r="H74" i="50" s="1"/>
  <c r="I76" i="50"/>
  <c r="H72" i="50"/>
  <c r="I72" i="50"/>
  <c r="H59" i="50"/>
  <c r="H58" i="50" s="1"/>
  <c r="I59" i="50"/>
  <c r="F50" i="31" s="1"/>
  <c r="H42" i="50"/>
  <c r="H41" i="50" s="1"/>
  <c r="H40" i="50" s="1"/>
  <c r="H39" i="50" s="1"/>
  <c r="H38" i="50" s="1"/>
  <c r="I42" i="50"/>
  <c r="I41" i="50" s="1"/>
  <c r="I40" i="50" s="1"/>
  <c r="I39" i="50" s="1"/>
  <c r="I38" i="50" s="1"/>
  <c r="F13" i="32" s="1"/>
  <c r="I54" i="50"/>
  <c r="H36" i="50"/>
  <c r="H35" i="50" s="1"/>
  <c r="H34" i="50" s="1"/>
  <c r="H33" i="50" s="1"/>
  <c r="I36" i="50"/>
  <c r="H31" i="50"/>
  <c r="H30" i="50" s="1"/>
  <c r="H29" i="50" s="1"/>
  <c r="H28" i="50" s="1"/>
  <c r="I31" i="50"/>
  <c r="I30" i="50" s="1"/>
  <c r="I29" i="50" s="1"/>
  <c r="I28" i="50" s="1"/>
  <c r="I23" i="50"/>
  <c r="H48" i="29" l="1"/>
  <c r="F48" i="31"/>
  <c r="H20" i="29"/>
  <c r="H19" i="29" s="1"/>
  <c r="H18" i="29" s="1"/>
  <c r="H17" i="29" s="1"/>
  <c r="H16" i="29" s="1"/>
  <c r="H15" i="29" s="1"/>
  <c r="F59" i="31"/>
  <c r="I69" i="50"/>
  <c r="I68" i="50" s="1"/>
  <c r="F62" i="31"/>
  <c r="H123" i="29"/>
  <c r="F132" i="31"/>
  <c r="F110" i="31"/>
  <c r="I81" i="50"/>
  <c r="H65" i="29"/>
  <c r="I89" i="50"/>
  <c r="H71" i="29"/>
  <c r="I58" i="50"/>
  <c r="H50" i="29"/>
  <c r="H49" i="29" s="1"/>
  <c r="I75" i="50"/>
  <c r="H60" i="29"/>
  <c r="I110" i="50"/>
  <c r="H89" i="29"/>
  <c r="H88" i="29" s="1"/>
  <c r="I35" i="50"/>
  <c r="I34" i="50" s="1"/>
  <c r="I33" i="50" s="1"/>
  <c r="I27" i="50" s="1"/>
  <c r="F12" i="32" s="1"/>
  <c r="H31" i="29"/>
  <c r="H30" i="29" s="1"/>
  <c r="H29" i="29" s="1"/>
  <c r="H28" i="29" s="1"/>
  <c r="H27" i="29" s="1"/>
  <c r="H21" i="29" s="1"/>
  <c r="I114" i="50"/>
  <c r="H91" i="29"/>
  <c r="H90" i="29" s="1"/>
  <c r="I53" i="50"/>
  <c r="I249" i="50"/>
  <c r="I248" i="50" s="1"/>
  <c r="H205" i="29"/>
  <c r="I199" i="50"/>
  <c r="I198" i="50" s="1"/>
  <c r="H165" i="29"/>
  <c r="H164" i="29" s="1"/>
  <c r="H163" i="29" s="1"/>
  <c r="I245" i="50"/>
  <c r="H202" i="29"/>
  <c r="I253" i="50"/>
  <c r="I252" i="50" s="1"/>
  <c r="H208" i="29"/>
  <c r="H156" i="50"/>
  <c r="I219" i="50"/>
  <c r="I218" i="50" s="1"/>
  <c r="I217" i="50" s="1"/>
  <c r="I216" i="50" s="1"/>
  <c r="I215" i="50" s="1"/>
  <c r="F29" i="32" s="1"/>
  <c r="H182" i="29"/>
  <c r="H181" i="29" s="1"/>
  <c r="H180" i="29" s="1"/>
  <c r="H179" i="29" s="1"/>
  <c r="H178" i="29" s="1"/>
  <c r="H177" i="29" s="1"/>
  <c r="I268" i="50"/>
  <c r="H221" i="29"/>
  <c r="I202" i="50"/>
  <c r="H168" i="29"/>
  <c r="H167" i="29" s="1"/>
  <c r="H166" i="29" s="1"/>
  <c r="I276" i="50"/>
  <c r="H225" i="29"/>
  <c r="I182" i="50"/>
  <c r="I181" i="50" s="1"/>
  <c r="I180" i="50" s="1"/>
  <c r="I179" i="50" s="1"/>
  <c r="F25" i="32" s="1"/>
  <c r="H150" i="29"/>
  <c r="H149" i="29" s="1"/>
  <c r="H148" i="29" s="1"/>
  <c r="H147" i="29" s="1"/>
  <c r="H146" i="29" s="1"/>
  <c r="H145" i="29" s="1"/>
  <c r="I212" i="50"/>
  <c r="I211" i="50" s="1"/>
  <c r="I210" i="50" s="1"/>
  <c r="I209" i="50" s="1"/>
  <c r="H176" i="29"/>
  <c r="H175" i="29" s="1"/>
  <c r="H174" i="29" s="1"/>
  <c r="H173" i="29" s="1"/>
  <c r="H172" i="29" s="1"/>
  <c r="I231" i="50"/>
  <c r="I230" i="50" s="1"/>
  <c r="H192" i="29"/>
  <c r="H191" i="29" s="1"/>
  <c r="H190" i="29" s="1"/>
  <c r="I22" i="50"/>
  <c r="I153" i="50"/>
  <c r="I152" i="50" s="1"/>
  <c r="I143" i="50" s="1"/>
  <c r="I142" i="50" s="1"/>
  <c r="I141" i="50" s="1"/>
  <c r="I140" i="50" s="1"/>
  <c r="H124" i="29"/>
  <c r="I176" i="50"/>
  <c r="I175" i="50" s="1"/>
  <c r="I174" i="50" s="1"/>
  <c r="I173" i="50" s="1"/>
  <c r="I172" i="50" s="1"/>
  <c r="F24" i="32" s="1"/>
  <c r="H144" i="29"/>
  <c r="H143" i="29" s="1"/>
  <c r="H142" i="29" s="1"/>
  <c r="H141" i="29" s="1"/>
  <c r="H140" i="29" s="1"/>
  <c r="H139" i="29" s="1"/>
  <c r="I191" i="50"/>
  <c r="I190" i="50" s="1"/>
  <c r="I189" i="50" s="1"/>
  <c r="I188" i="50" s="1"/>
  <c r="I187" i="50" s="1"/>
  <c r="I186" i="50" s="1"/>
  <c r="F27" i="32" s="1"/>
  <c r="H158" i="29"/>
  <c r="H157" i="29" s="1"/>
  <c r="H156" i="29" s="1"/>
  <c r="H155" i="29" s="1"/>
  <c r="H154" i="29" s="1"/>
  <c r="H153" i="29" s="1"/>
  <c r="H152" i="29" s="1"/>
  <c r="I206" i="50"/>
  <c r="I205" i="50" s="1"/>
  <c r="I240" i="50"/>
  <c r="H200" i="29"/>
  <c r="I273" i="50"/>
  <c r="H223" i="29"/>
  <c r="I169" i="50"/>
  <c r="I168" i="50" s="1"/>
  <c r="I167" i="50" s="1"/>
  <c r="I166" i="50" s="1"/>
  <c r="I165" i="50" s="1"/>
  <c r="I164" i="50" s="1"/>
  <c r="I102" i="50"/>
  <c r="I101" i="50" s="1"/>
  <c r="I100" i="50" s="1"/>
  <c r="I99" i="50" s="1"/>
  <c r="H82" i="29"/>
  <c r="H81" i="29" s="1"/>
  <c r="H80" i="29" s="1"/>
  <c r="H79" i="29" s="1"/>
  <c r="H78" i="29" s="1"/>
  <c r="H131" i="50"/>
  <c r="H130" i="50" s="1"/>
  <c r="E35" i="31"/>
  <c r="E34" i="31" s="1"/>
  <c r="G106" i="29"/>
  <c r="G105" i="29" s="1"/>
  <c r="G104" i="29" s="1"/>
  <c r="G103" i="29" s="1"/>
  <c r="G102" i="29" s="1"/>
  <c r="G101" i="29" s="1"/>
  <c r="G100" i="29" s="1"/>
  <c r="H96" i="50"/>
  <c r="H95" i="50" s="1"/>
  <c r="H94" i="50" s="1"/>
  <c r="H93" i="50" s="1"/>
  <c r="G77" i="29"/>
  <c r="G76" i="29" s="1"/>
  <c r="G75" i="29" s="1"/>
  <c r="G74" i="29" s="1"/>
  <c r="G73" i="29" s="1"/>
  <c r="I96" i="50"/>
  <c r="I95" i="50" s="1"/>
  <c r="I94" i="50" s="1"/>
  <c r="I93" i="50" s="1"/>
  <c r="H77" i="29"/>
  <c r="H76" i="29" s="1"/>
  <c r="H75" i="29" s="1"/>
  <c r="H74" i="29" s="1"/>
  <c r="H73" i="29" s="1"/>
  <c r="H123" i="50"/>
  <c r="H122" i="50" s="1"/>
  <c r="H121" i="50" s="1"/>
  <c r="H120" i="50" s="1"/>
  <c r="H119" i="50" s="1"/>
  <c r="H118" i="50" s="1"/>
  <c r="G98" i="29"/>
  <c r="G97" i="29" s="1"/>
  <c r="G96" i="29" s="1"/>
  <c r="G95" i="29" s="1"/>
  <c r="G94" i="29" s="1"/>
  <c r="G93" i="29" s="1"/>
  <c r="H102" i="50"/>
  <c r="H101" i="50" s="1"/>
  <c r="H100" i="50" s="1"/>
  <c r="H99" i="50" s="1"/>
  <c r="G82" i="29"/>
  <c r="G81" i="29" s="1"/>
  <c r="G80" i="29" s="1"/>
  <c r="G79" i="29" s="1"/>
  <c r="G78" i="29" s="1"/>
  <c r="H197" i="50"/>
  <c r="H196" i="50" s="1"/>
  <c r="H195" i="50" s="1"/>
  <c r="H194" i="50" s="1"/>
  <c r="H185" i="50" s="1"/>
  <c r="E21" i="31"/>
  <c r="E8" i="31" s="1"/>
  <c r="E150" i="31"/>
  <c r="H267" i="50"/>
  <c r="H239" i="50"/>
  <c r="H238" i="50" s="1"/>
  <c r="H237" i="50" s="1"/>
  <c r="H236" i="50" s="1"/>
  <c r="H235" i="50" s="1"/>
  <c r="H234" i="50" s="1"/>
  <c r="H225" i="50"/>
  <c r="H224" i="50" s="1"/>
  <c r="H223" i="50" s="1"/>
  <c r="H222" i="50" s="1"/>
  <c r="H143" i="50"/>
  <c r="H142" i="50" s="1"/>
  <c r="H141" i="50" s="1"/>
  <c r="H140" i="50" s="1"/>
  <c r="H109" i="50"/>
  <c r="H108" i="50" s="1"/>
  <c r="H107" i="50" s="1"/>
  <c r="H106" i="50" s="1"/>
  <c r="H105" i="50" s="1"/>
  <c r="H27" i="50"/>
  <c r="I109" i="50" l="1"/>
  <c r="I108" i="50" s="1"/>
  <c r="I107" i="50" s="1"/>
  <c r="I106" i="50" s="1"/>
  <c r="I105" i="50" s="1"/>
  <c r="I239" i="50"/>
  <c r="I74" i="50"/>
  <c r="F68" i="31"/>
  <c r="I80" i="50"/>
  <c r="I79" i="50" s="1"/>
  <c r="I78" i="50" s="1"/>
  <c r="H122" i="29"/>
  <c r="H115" i="29" s="1"/>
  <c r="H114" i="29" s="1"/>
  <c r="H113" i="29" s="1"/>
  <c r="H112" i="29" s="1"/>
  <c r="H92" i="29" s="1"/>
  <c r="H87" i="29"/>
  <c r="H86" i="29" s="1"/>
  <c r="H85" i="29" s="1"/>
  <c r="H84" i="29" s="1"/>
  <c r="H83" i="29" s="1"/>
  <c r="G71" i="29"/>
  <c r="G70" i="29" s="1"/>
  <c r="G69" i="29" s="1"/>
  <c r="G68" i="29" s="1"/>
  <c r="H70" i="29"/>
  <c r="H69" i="29" s="1"/>
  <c r="H68" i="29" s="1"/>
  <c r="H220" i="29"/>
  <c r="H222" i="29"/>
  <c r="H207" i="29"/>
  <c r="G208" i="29"/>
  <c r="H199" i="29"/>
  <c r="H201" i="29"/>
  <c r="H204" i="29"/>
  <c r="G205" i="29"/>
  <c r="H224" i="29"/>
  <c r="I21" i="50"/>
  <c r="H125" i="29"/>
  <c r="I267" i="50"/>
  <c r="I238" i="50"/>
  <c r="I237" i="50" s="1"/>
  <c r="I197" i="50"/>
  <c r="I196" i="50" s="1"/>
  <c r="I195" i="50" s="1"/>
  <c r="I194" i="50" s="1"/>
  <c r="F28" i="32" s="1"/>
  <c r="F26" i="32" s="1"/>
  <c r="H162" i="29"/>
  <c r="H161" i="29" s="1"/>
  <c r="H160" i="29" s="1"/>
  <c r="H159" i="29" s="1"/>
  <c r="H151" i="29" s="1"/>
  <c r="F20" i="32"/>
  <c r="I156" i="50"/>
  <c r="F23" i="32"/>
  <c r="F21" i="32" s="1"/>
  <c r="H92" i="50"/>
  <c r="I92" i="50"/>
  <c r="H72" i="29"/>
  <c r="E33" i="31"/>
  <c r="E31" i="31" s="1"/>
  <c r="E32" i="31"/>
  <c r="E27" i="31" s="1"/>
  <c r="E26" i="31" s="1"/>
  <c r="G92" i="29"/>
  <c r="G72" i="29"/>
  <c r="H129" i="50"/>
  <c r="H128" i="50" s="1"/>
  <c r="H127" i="50" s="1"/>
  <c r="H126" i="50" s="1"/>
  <c r="H117" i="50" s="1"/>
  <c r="E30" i="31"/>
  <c r="E29" i="31" s="1"/>
  <c r="E28" i="31" s="1"/>
  <c r="F16" i="32" l="1"/>
  <c r="F15" i="32" s="1"/>
  <c r="F67" i="31"/>
  <c r="F66" i="31" s="1"/>
  <c r="F104" i="31"/>
  <c r="H198" i="29"/>
  <c r="I266" i="50"/>
  <c r="I265" i="50" s="1"/>
  <c r="I264" i="50" s="1"/>
  <c r="I263" i="50" s="1"/>
  <c r="H219" i="29"/>
  <c r="H218" i="29" s="1"/>
  <c r="H203" i="29"/>
  <c r="H206" i="29"/>
  <c r="I20" i="50"/>
  <c r="I185" i="50"/>
  <c r="E25" i="31"/>
  <c r="H197" i="29" l="1"/>
  <c r="H196" i="29" s="1"/>
  <c r="F35" i="32"/>
  <c r="F34" i="32" s="1"/>
  <c r="I262" i="50"/>
  <c r="H217" i="29"/>
  <c r="I19" i="50"/>
  <c r="G86" i="50"/>
  <c r="G72" i="50"/>
  <c r="G69" i="50" l="1"/>
  <c r="G68" i="50" s="1"/>
  <c r="D62" i="31"/>
  <c r="G85" i="50"/>
  <c r="H86" i="50"/>
  <c r="H85" i="50" s="1"/>
  <c r="H69" i="50"/>
  <c r="H68" i="50" s="1"/>
  <c r="H216" i="29"/>
  <c r="I18" i="50"/>
  <c r="F11" i="32" s="1"/>
  <c r="F191" i="29"/>
  <c r="F190" i="29" s="1"/>
  <c r="D60" i="31" l="1"/>
  <c r="E62" i="31"/>
  <c r="E61" i="31" s="1"/>
  <c r="H215" i="29"/>
  <c r="F60" i="31"/>
  <c r="E60" i="31" l="1"/>
  <c r="H214" i="29"/>
  <c r="G54" i="50"/>
  <c r="D48" i="31" s="1"/>
  <c r="E48" i="31" s="1"/>
  <c r="E47" i="31" s="1"/>
  <c r="G76" i="50"/>
  <c r="D68" i="31" s="1"/>
  <c r="E68" i="31" s="1"/>
  <c r="E67" i="31" s="1"/>
  <c r="E66" i="31" s="1"/>
  <c r="D110" i="31"/>
  <c r="E110" i="31" s="1"/>
  <c r="E109" i="31" s="1"/>
  <c r="G91" i="50"/>
  <c r="G90" i="50" s="1"/>
  <c r="G89" i="50" s="1"/>
  <c r="G97" i="50"/>
  <c r="D144" i="31" s="1"/>
  <c r="F144" i="31" s="1"/>
  <c r="G103" i="50"/>
  <c r="D149" i="31" s="1"/>
  <c r="F149" i="31" s="1"/>
  <c r="G59" i="50"/>
  <c r="D50" i="31" s="1"/>
  <c r="D49" i="31" s="1"/>
  <c r="G261" i="50"/>
  <c r="G277" i="50"/>
  <c r="H54" i="50" l="1"/>
  <c r="I260" i="50"/>
  <c r="I259" i="50" s="1"/>
  <c r="I258" i="50" s="1"/>
  <c r="I257" i="50" s="1"/>
  <c r="I256" i="50" s="1"/>
  <c r="I236" i="50" s="1"/>
  <c r="I235" i="50" s="1"/>
  <c r="H213" i="29"/>
  <c r="F225" i="29"/>
  <c r="G225" i="29" s="1"/>
  <c r="D82" i="31"/>
  <c r="F82" i="31" s="1"/>
  <c r="G58" i="50"/>
  <c r="F50" i="29"/>
  <c r="G50" i="29" s="1"/>
  <c r="G102" i="50"/>
  <c r="G101" i="50" s="1"/>
  <c r="G100" i="50" s="1"/>
  <c r="G99" i="50" s="1"/>
  <c r="F82" i="29"/>
  <c r="F67" i="29"/>
  <c r="G67" i="29" s="1"/>
  <c r="G66" i="29" s="1"/>
  <c r="G96" i="50"/>
  <c r="G95" i="50" s="1"/>
  <c r="G94" i="50" s="1"/>
  <c r="G93" i="50" s="1"/>
  <c r="F77" i="29"/>
  <c r="G75" i="50"/>
  <c r="F60" i="29"/>
  <c r="F53" i="29"/>
  <c r="G53" i="50"/>
  <c r="H53" i="50" s="1"/>
  <c r="F48" i="29"/>
  <c r="G232" i="50"/>
  <c r="I229" i="50"/>
  <c r="I228" i="50" s="1"/>
  <c r="G82" i="50"/>
  <c r="D108" i="31" s="1"/>
  <c r="E108" i="31" s="1"/>
  <c r="E107" i="31" s="1"/>
  <c r="E106" i="31" s="1"/>
  <c r="E105" i="31" s="1"/>
  <c r="G213" i="50"/>
  <c r="D171" i="31" s="1"/>
  <c r="G192" i="50"/>
  <c r="D166" i="31" s="1"/>
  <c r="F166" i="31" s="1"/>
  <c r="H59" i="29" l="1"/>
  <c r="H58" i="29" s="1"/>
  <c r="G60" i="29"/>
  <c r="G59" i="29" s="1"/>
  <c r="G58" i="29" s="1"/>
  <c r="H212" i="29"/>
  <c r="H47" i="29"/>
  <c r="G48" i="29"/>
  <c r="I234" i="50"/>
  <c r="F33" i="32"/>
  <c r="F32" i="32" s="1"/>
  <c r="I227" i="50"/>
  <c r="I226" i="50" s="1"/>
  <c r="I225" i="50" s="1"/>
  <c r="I224" i="50" s="1"/>
  <c r="I223" i="50" s="1"/>
  <c r="H189" i="29"/>
  <c r="H188" i="29" s="1"/>
  <c r="H187" i="29" s="1"/>
  <c r="H186" i="29" s="1"/>
  <c r="H185" i="29" s="1"/>
  <c r="H184" i="29" s="1"/>
  <c r="H183" i="29" s="1"/>
  <c r="F51" i="29"/>
  <c r="D170" i="31"/>
  <c r="F171" i="31"/>
  <c r="G92" i="50"/>
  <c r="G52" i="50"/>
  <c r="G51" i="50" s="1"/>
  <c r="G231" i="50"/>
  <c r="G230" i="50" s="1"/>
  <c r="D43" i="31"/>
  <c r="G212" i="50"/>
  <c r="G211" i="50" s="1"/>
  <c r="G210" i="50" s="1"/>
  <c r="G209" i="50" s="1"/>
  <c r="F176" i="29"/>
  <c r="F175" i="29" s="1"/>
  <c r="F174" i="29" s="1"/>
  <c r="F173" i="29" s="1"/>
  <c r="F172" i="29" s="1"/>
  <c r="G81" i="50"/>
  <c r="G80" i="50" s="1"/>
  <c r="G79" i="50" s="1"/>
  <c r="G78" i="50" s="1"/>
  <c r="H78" i="50" s="1"/>
  <c r="F65" i="29"/>
  <c r="G65" i="29" s="1"/>
  <c r="G191" i="50"/>
  <c r="G190" i="50" s="1"/>
  <c r="G189" i="50" s="1"/>
  <c r="G188" i="50" s="1"/>
  <c r="G187" i="50" s="1"/>
  <c r="G186" i="50" s="1"/>
  <c r="F158" i="29"/>
  <c r="G14" i="50"/>
  <c r="D56" i="31" s="1"/>
  <c r="H64" i="29" l="1"/>
  <c r="H211" i="29"/>
  <c r="I222" i="50"/>
  <c r="F31" i="32"/>
  <c r="F30" i="32" s="1"/>
  <c r="D42" i="31"/>
  <c r="F43" i="31"/>
  <c r="D169" i="31"/>
  <c r="F170" i="31"/>
  <c r="G74" i="50"/>
  <c r="G50" i="50" s="1"/>
  <c r="G44" i="50" s="1"/>
  <c r="F71" i="29"/>
  <c r="F70" i="29" s="1"/>
  <c r="F69" i="29" s="1"/>
  <c r="F68" i="29" s="1"/>
  <c r="D114" i="31"/>
  <c r="D113" i="31" l="1"/>
  <c r="D112" i="31" s="1"/>
  <c r="E114" i="31"/>
  <c r="E113" i="31" s="1"/>
  <c r="E112" i="31" s="1"/>
  <c r="E111" i="31" s="1"/>
  <c r="H63" i="29"/>
  <c r="H210" i="29"/>
  <c r="D168" i="31"/>
  <c r="F169" i="31"/>
  <c r="D41" i="31"/>
  <c r="F42" i="31"/>
  <c r="G241" i="50"/>
  <c r="D90" i="31" s="1"/>
  <c r="E90" i="31" s="1"/>
  <c r="E89" i="31" s="1"/>
  <c r="E88" i="31" s="1"/>
  <c r="E87" i="31" s="1"/>
  <c r="E86" i="31" s="1"/>
  <c r="G220" i="50"/>
  <c r="D123" i="31" s="1"/>
  <c r="F123" i="31" s="1"/>
  <c r="G111" i="50"/>
  <c r="G170" i="50"/>
  <c r="G169" i="50" s="1"/>
  <c r="G168" i="50" s="1"/>
  <c r="G167" i="50" s="1"/>
  <c r="G166" i="50" s="1"/>
  <c r="G165" i="50" s="1"/>
  <c r="G164" i="50" s="1"/>
  <c r="F113" i="31" l="1"/>
  <c r="D111" i="31"/>
  <c r="F111" i="31" s="1"/>
  <c r="F112" i="31"/>
  <c r="H62" i="29"/>
  <c r="H209" i="29"/>
  <c r="F41" i="31"/>
  <c r="D167" i="31"/>
  <c r="F167" i="31" s="1"/>
  <c r="F168" i="31"/>
  <c r="D24" i="31"/>
  <c r="F24" i="31" s="1"/>
  <c r="G183" i="50"/>
  <c r="G182" i="50" s="1"/>
  <c r="G181" i="50" s="1"/>
  <c r="D65" i="31"/>
  <c r="F65" i="31" s="1"/>
  <c r="F200" i="29"/>
  <c r="G200" i="29" s="1"/>
  <c r="F89" i="29"/>
  <c r="D18" i="31"/>
  <c r="F18" i="31" s="1"/>
  <c r="G219" i="50"/>
  <c r="G218" i="50" s="1"/>
  <c r="G217" i="50" s="1"/>
  <c r="G216" i="50" s="1"/>
  <c r="G215" i="50" s="1"/>
  <c r="F182" i="29"/>
  <c r="G124" i="50"/>
  <c r="D139" i="31" s="1"/>
  <c r="F139" i="31" s="1"/>
  <c r="H61" i="29" l="1"/>
  <c r="H195" i="29"/>
  <c r="G123" i="50"/>
  <c r="G122" i="50" s="1"/>
  <c r="G121" i="50" s="1"/>
  <c r="G120" i="50" s="1"/>
  <c r="G119" i="50" s="1"/>
  <c r="G118" i="50" s="1"/>
  <c r="F99" i="29"/>
  <c r="H194" i="29" l="1"/>
  <c r="H193" i="29" l="1"/>
  <c r="G36" i="50" l="1"/>
  <c r="G35" i="50" s="1"/>
  <c r="G34" i="50" s="1"/>
  <c r="G33" i="50" s="1"/>
  <c r="G23" i="50"/>
  <c r="D59" i="31" s="1"/>
  <c r="E59" i="31" s="1"/>
  <c r="E58" i="31" s="1"/>
  <c r="E57" i="31" s="1"/>
  <c r="G31" i="50"/>
  <c r="G30" i="50" s="1"/>
  <c r="G29" i="50" s="1"/>
  <c r="G28" i="50" s="1"/>
  <c r="G42" i="50"/>
  <c r="G41" i="50" s="1"/>
  <c r="G40" i="50" s="1"/>
  <c r="G39" i="50" s="1"/>
  <c r="G38" i="50" s="1"/>
  <c r="G115" i="50"/>
  <c r="D20" i="31" s="1"/>
  <c r="F20" i="31" s="1"/>
  <c r="G110" i="50"/>
  <c r="G138" i="50"/>
  <c r="I138" i="50" s="1"/>
  <c r="G132" i="50"/>
  <c r="D35" i="31" s="1"/>
  <c r="F35" i="31" s="1"/>
  <c r="G180" i="50"/>
  <c r="G179" i="50" s="1"/>
  <c r="G177" i="50"/>
  <c r="D72" i="31" s="1"/>
  <c r="F72" i="31" s="1"/>
  <c r="G260" i="50"/>
  <c r="D103" i="31" s="1"/>
  <c r="E103" i="31" s="1"/>
  <c r="E102" i="31" s="1"/>
  <c r="E101" i="31" s="1"/>
  <c r="E100" i="31" s="1"/>
  <c r="E99" i="31" s="1"/>
  <c r="G276" i="50"/>
  <c r="G274" i="50"/>
  <c r="D80" i="31" s="1"/>
  <c r="E80" i="31" s="1"/>
  <c r="E79" i="31" s="1"/>
  <c r="G240" i="50"/>
  <c r="G246" i="50"/>
  <c r="D92" i="31" s="1"/>
  <c r="H23" i="50" l="1"/>
  <c r="F20" i="29"/>
  <c r="G20" i="29" s="1"/>
  <c r="G19" i="29" s="1"/>
  <c r="G18" i="29" s="1"/>
  <c r="G17" i="29" s="1"/>
  <c r="G16" i="29" s="1"/>
  <c r="G15" i="29" s="1"/>
  <c r="G131" i="50"/>
  <c r="G130" i="50" s="1"/>
  <c r="F106" i="29"/>
  <c r="G245" i="50"/>
  <c r="G239" i="50" s="1"/>
  <c r="F202" i="29"/>
  <c r="G202" i="29" s="1"/>
  <c r="G259" i="50"/>
  <c r="G258" i="50" s="1"/>
  <c r="G257" i="50" s="1"/>
  <c r="G256" i="50" s="1"/>
  <c r="F213" i="29"/>
  <c r="G213" i="29" s="1"/>
  <c r="G137" i="50"/>
  <c r="F111" i="29"/>
  <c r="G176" i="50"/>
  <c r="G175" i="50" s="1"/>
  <c r="G174" i="50" s="1"/>
  <c r="G173" i="50" s="1"/>
  <c r="G172" i="50" s="1"/>
  <c r="G156" i="50" s="1"/>
  <c r="F144" i="29"/>
  <c r="G273" i="50"/>
  <c r="F223" i="29"/>
  <c r="G223" i="29" s="1"/>
  <c r="G114" i="50"/>
  <c r="G109" i="50" s="1"/>
  <c r="G108" i="50" s="1"/>
  <c r="G107" i="50" s="1"/>
  <c r="G106" i="50" s="1"/>
  <c r="G105" i="50" s="1"/>
  <c r="F91" i="29"/>
  <c r="G27" i="50"/>
  <c r="G22" i="50"/>
  <c r="G13" i="50"/>
  <c r="G12" i="50" s="1"/>
  <c r="G11" i="50" s="1"/>
  <c r="G10" i="50" s="1"/>
  <c r="G9" i="50" s="1"/>
  <c r="F14" i="29"/>
  <c r="G228" i="50"/>
  <c r="A30" i="32"/>
  <c r="G254" i="50"/>
  <c r="G253" i="50" s="1"/>
  <c r="G252" i="50" s="1"/>
  <c r="G250" i="50"/>
  <c r="G249" i="50" s="1"/>
  <c r="G248" i="50" s="1"/>
  <c r="D98" i="31"/>
  <c r="F98" i="31" s="1"/>
  <c r="D95" i="31"/>
  <c r="F95" i="31" s="1"/>
  <c r="G200" i="50"/>
  <c r="G199" i="50" s="1"/>
  <c r="G198" i="50" s="1"/>
  <c r="G203" i="50"/>
  <c r="D158" i="31" s="1"/>
  <c r="F158" i="31" s="1"/>
  <c r="G207" i="50"/>
  <c r="G206" i="50" s="1"/>
  <c r="G205" i="50" s="1"/>
  <c r="D161" i="31"/>
  <c r="F161" i="31" s="1"/>
  <c r="D155" i="31"/>
  <c r="F155" i="31" s="1"/>
  <c r="F154" i="31" s="1"/>
  <c r="F153" i="31" s="1"/>
  <c r="G146" i="50"/>
  <c r="G145" i="50" s="1"/>
  <c r="G144" i="50" s="1"/>
  <c r="G154" i="50"/>
  <c r="G153" i="50" s="1"/>
  <c r="G152" i="50" s="1"/>
  <c r="D132" i="31"/>
  <c r="G21" i="50" l="1"/>
  <c r="H22" i="50"/>
  <c r="G136" i="50"/>
  <c r="I137" i="50"/>
  <c r="G143" i="50"/>
  <c r="G142" i="50" s="1"/>
  <c r="G141" i="50" s="1"/>
  <c r="G140" i="50" s="1"/>
  <c r="G129" i="50"/>
  <c r="G128" i="50" s="1"/>
  <c r="D30" i="31"/>
  <c r="G227" i="50"/>
  <c r="G226" i="50" s="1"/>
  <c r="F189" i="29"/>
  <c r="F188" i="29" s="1"/>
  <c r="F187" i="29" s="1"/>
  <c r="G202" i="50"/>
  <c r="G197" i="50" s="1"/>
  <c r="G196" i="50" s="1"/>
  <c r="G195" i="50" s="1"/>
  <c r="G194" i="50" s="1"/>
  <c r="G185" i="50" s="1"/>
  <c r="F168" i="29"/>
  <c r="F167" i="29" s="1"/>
  <c r="F166" i="29" s="1"/>
  <c r="G238" i="50"/>
  <c r="G237" i="50" s="1"/>
  <c r="C31" i="32"/>
  <c r="A31" i="32"/>
  <c r="B30" i="32"/>
  <c r="D11" i="31"/>
  <c r="D23" i="31"/>
  <c r="D19" i="31"/>
  <c r="F19" i="31" s="1"/>
  <c r="D17" i="31"/>
  <c r="F17" i="31" s="1"/>
  <c r="D14" i="31"/>
  <c r="D13" i="31" s="1"/>
  <c r="D157" i="31"/>
  <c r="D176" i="31"/>
  <c r="D175" i="31" s="1"/>
  <c r="D165" i="31"/>
  <c r="D160" i="31"/>
  <c r="D154" i="31"/>
  <c r="D153" i="31" s="1"/>
  <c r="D148" i="31"/>
  <c r="D143" i="31"/>
  <c r="D138" i="31"/>
  <c r="D131" i="31"/>
  <c r="D128" i="31"/>
  <c r="D127" i="31" s="1"/>
  <c r="D122" i="31"/>
  <c r="D109" i="31"/>
  <c r="F109" i="31" s="1"/>
  <c r="D107" i="31"/>
  <c r="F107" i="31" s="1"/>
  <c r="D102" i="31"/>
  <c r="D97" i="31"/>
  <c r="D94" i="31"/>
  <c r="D91" i="31"/>
  <c r="F91" i="31" s="1"/>
  <c r="D89" i="31"/>
  <c r="F89" i="31" s="1"/>
  <c r="D81" i="31"/>
  <c r="F81" i="31" s="1"/>
  <c r="D79" i="31"/>
  <c r="F79" i="31" s="1"/>
  <c r="D71" i="31"/>
  <c r="D67" i="31"/>
  <c r="D64" i="31"/>
  <c r="D58" i="31"/>
  <c r="D55" i="31"/>
  <c r="D47" i="31"/>
  <c r="F47" i="31" s="1"/>
  <c r="D39" i="31"/>
  <c r="F39" i="31" s="1"/>
  <c r="D38" i="31"/>
  <c r="D34" i="31"/>
  <c r="F34" i="31" s="1"/>
  <c r="F90" i="29"/>
  <c r="F224" i="29"/>
  <c r="G224" i="29" s="1"/>
  <c r="F222" i="29"/>
  <c r="G222" i="29" s="1"/>
  <c r="F212" i="29"/>
  <c r="F207" i="29"/>
  <c r="F204" i="29"/>
  <c r="F201" i="29"/>
  <c r="G201" i="29" s="1"/>
  <c r="F199" i="29"/>
  <c r="G199" i="29" s="1"/>
  <c r="F181" i="29"/>
  <c r="F180" i="29" s="1"/>
  <c r="F179" i="29" s="1"/>
  <c r="F178" i="29" s="1"/>
  <c r="F177" i="29" s="1"/>
  <c r="D29" i="32" s="1"/>
  <c r="E29" i="32" s="1"/>
  <c r="F170" i="29"/>
  <c r="F169" i="29" s="1"/>
  <c r="F164" i="29"/>
  <c r="F163" i="29" s="1"/>
  <c r="F157" i="29"/>
  <c r="F156" i="29" s="1"/>
  <c r="F155" i="29" s="1"/>
  <c r="F149" i="29"/>
  <c r="F148" i="29" s="1"/>
  <c r="F147" i="29" s="1"/>
  <c r="F143" i="29"/>
  <c r="F142" i="29" s="1"/>
  <c r="F141" i="29" s="1"/>
  <c r="F140" i="29" s="1"/>
  <c r="F139" i="29" s="1"/>
  <c r="D24" i="32" s="1"/>
  <c r="E24" i="32" s="1"/>
  <c r="F137" i="29"/>
  <c r="F136" i="29" s="1"/>
  <c r="F135" i="29" s="1"/>
  <c r="F134" i="29" s="1"/>
  <c r="F133" i="29" s="1"/>
  <c r="F132" i="29" s="1"/>
  <c r="F123" i="29"/>
  <c r="F122" i="29" s="1"/>
  <c r="F117" i="29"/>
  <c r="F116" i="29" s="1"/>
  <c r="F110" i="29"/>
  <c r="F109" i="29" s="1"/>
  <c r="F108" i="29" s="1"/>
  <c r="F107" i="29" s="1"/>
  <c r="F105" i="29"/>
  <c r="F104" i="29" s="1"/>
  <c r="F103" i="29" s="1"/>
  <c r="F102" i="29" s="1"/>
  <c r="F98" i="29"/>
  <c r="F97" i="29" s="1"/>
  <c r="F88" i="29"/>
  <c r="F81" i="29"/>
  <c r="F80" i="29" s="1"/>
  <c r="F79" i="29" s="1"/>
  <c r="F78" i="29" s="1"/>
  <c r="F76" i="29"/>
  <c r="F75" i="29" s="1"/>
  <c r="F74" i="29" s="1"/>
  <c r="F73" i="29" s="1"/>
  <c r="F66" i="29"/>
  <c r="F64" i="29"/>
  <c r="G64" i="29" s="1"/>
  <c r="F59" i="29"/>
  <c r="F58" i="29" s="1"/>
  <c r="F49" i="29"/>
  <c r="G49" i="29" s="1"/>
  <c r="F47" i="29"/>
  <c r="G47" i="29" s="1"/>
  <c r="F36" i="29"/>
  <c r="F35" i="29" s="1"/>
  <c r="F34" i="29" s="1"/>
  <c r="F33" i="29" s="1"/>
  <c r="F32" i="29" s="1"/>
  <c r="D13" i="32" s="1"/>
  <c r="E13" i="32" s="1"/>
  <c r="F25" i="29"/>
  <c r="F24" i="29" s="1"/>
  <c r="F23" i="29" s="1"/>
  <c r="F22" i="29" s="1"/>
  <c r="F30" i="29"/>
  <c r="F29" i="29" s="1"/>
  <c r="F28" i="29" s="1"/>
  <c r="F27" i="29" s="1"/>
  <c r="F19" i="29"/>
  <c r="F18" i="29" s="1"/>
  <c r="F17" i="29" s="1"/>
  <c r="F16" i="29" s="1"/>
  <c r="F15" i="29" s="1"/>
  <c r="D11" i="32" s="1"/>
  <c r="E11" i="32" s="1"/>
  <c r="F13" i="29"/>
  <c r="F12" i="29" s="1"/>
  <c r="F11" i="29" s="1"/>
  <c r="F10" i="29" s="1"/>
  <c r="F9" i="29" s="1"/>
  <c r="D10" i="32" s="1"/>
  <c r="F211" i="29" l="1"/>
  <c r="G212" i="29"/>
  <c r="F203" i="29"/>
  <c r="G203" i="29" s="1"/>
  <c r="G204" i="29"/>
  <c r="F206" i="29"/>
  <c r="G206" i="29" s="1"/>
  <c r="G207" i="29"/>
  <c r="G20" i="50"/>
  <c r="H21" i="50"/>
  <c r="F38" i="31"/>
  <c r="D37" i="31"/>
  <c r="G135" i="50"/>
  <c r="I136" i="50"/>
  <c r="D23" i="32"/>
  <c r="D159" i="31"/>
  <c r="F159" i="31" s="1"/>
  <c r="F160" i="31"/>
  <c r="D96" i="31"/>
  <c r="F96" i="31" s="1"/>
  <c r="F97" i="31"/>
  <c r="D10" i="31"/>
  <c r="F10" i="31" s="1"/>
  <c r="F11" i="31"/>
  <c r="D93" i="31"/>
  <c r="F93" i="31" s="1"/>
  <c r="F94" i="31"/>
  <c r="D130" i="31"/>
  <c r="F130" i="31" s="1"/>
  <c r="F131" i="31"/>
  <c r="D57" i="31"/>
  <c r="F57" i="31" s="1"/>
  <c r="F58" i="31"/>
  <c r="D121" i="31"/>
  <c r="F122" i="31"/>
  <c r="D164" i="31"/>
  <c r="F165" i="31"/>
  <c r="D66" i="31"/>
  <c r="D101" i="31"/>
  <c r="F102" i="31"/>
  <c r="D147" i="31"/>
  <c r="F148" i="31"/>
  <c r="D137" i="31"/>
  <c r="F137" i="31" s="1"/>
  <c r="F138" i="31"/>
  <c r="D142" i="31"/>
  <c r="F142" i="31" s="1"/>
  <c r="F143" i="31"/>
  <c r="D29" i="31"/>
  <c r="F30" i="31"/>
  <c r="D54" i="31"/>
  <c r="D70" i="31"/>
  <c r="F71" i="31"/>
  <c r="D156" i="31"/>
  <c r="F156" i="31" s="1"/>
  <c r="F152" i="31" s="1"/>
  <c r="F151" i="31" s="1"/>
  <c r="F157" i="31"/>
  <c r="F186" i="29"/>
  <c r="F185" i="29" s="1"/>
  <c r="F184" i="29" s="1"/>
  <c r="F183" i="29" s="1"/>
  <c r="D63" i="31"/>
  <c r="F63" i="31" s="1"/>
  <c r="F64" i="31"/>
  <c r="D22" i="31"/>
  <c r="F23" i="31"/>
  <c r="G236" i="50"/>
  <c r="G235" i="50" s="1"/>
  <c r="G234" i="50" s="1"/>
  <c r="F162" i="29"/>
  <c r="F161" i="29" s="1"/>
  <c r="F160" i="29" s="1"/>
  <c r="F159" i="29" s="1"/>
  <c r="D28" i="32" s="1"/>
  <c r="E28" i="32" s="1"/>
  <c r="F63" i="29"/>
  <c r="D32" i="31"/>
  <c r="D33" i="31"/>
  <c r="D16" i="31"/>
  <c r="F87" i="29"/>
  <c r="F86" i="29" s="1"/>
  <c r="F85" i="29" s="1"/>
  <c r="F84" i="29" s="1"/>
  <c r="F101" i="29"/>
  <c r="F100" i="29" s="1"/>
  <c r="D19" i="32" s="1"/>
  <c r="G225" i="50"/>
  <c r="G224" i="50" s="1"/>
  <c r="G223" i="50" s="1"/>
  <c r="G222" i="50" s="1"/>
  <c r="D106" i="31"/>
  <c r="D46" i="31"/>
  <c r="D88" i="31"/>
  <c r="D174" i="31"/>
  <c r="D173" i="31" s="1"/>
  <c r="D172" i="31" s="1"/>
  <c r="F198" i="29"/>
  <c r="F154" i="29"/>
  <c r="F153" i="29" s="1"/>
  <c r="F152" i="29" s="1"/>
  <c r="D27" i="32" s="1"/>
  <c r="E27" i="32" s="1"/>
  <c r="F146" i="29"/>
  <c r="F145" i="29" s="1"/>
  <c r="F125" i="29" s="1"/>
  <c r="F96" i="29"/>
  <c r="F95" i="29" s="1"/>
  <c r="F94" i="29" s="1"/>
  <c r="F93" i="29" s="1"/>
  <c r="D18" i="32" s="1"/>
  <c r="F46" i="29"/>
  <c r="F45" i="29" s="1"/>
  <c r="F21" i="29"/>
  <c r="D12" i="32" s="1"/>
  <c r="E12" i="32" s="1"/>
  <c r="F72" i="29"/>
  <c r="F115" i="29"/>
  <c r="F114" i="29" s="1"/>
  <c r="F113" i="29" s="1"/>
  <c r="F112" i="29" s="1"/>
  <c r="D20" i="32" s="1"/>
  <c r="E20" i="32" s="1"/>
  <c r="F62" i="29" l="1"/>
  <c r="G63" i="29"/>
  <c r="E23" i="32"/>
  <c r="F197" i="29"/>
  <c r="G198" i="29"/>
  <c r="F210" i="29"/>
  <c r="G211" i="29"/>
  <c r="G19" i="50"/>
  <c r="H20" i="50"/>
  <c r="D36" i="31"/>
  <c r="F36" i="31" s="1"/>
  <c r="F37" i="31"/>
  <c r="G134" i="50"/>
  <c r="I135" i="50"/>
  <c r="D126" i="31"/>
  <c r="F126" i="31" s="1"/>
  <c r="D136" i="31"/>
  <c r="F136" i="31" s="1"/>
  <c r="D31" i="31"/>
  <c r="F31" i="31" s="1"/>
  <c r="F33" i="31"/>
  <c r="D105" i="31"/>
  <c r="F106" i="31"/>
  <c r="D27" i="31"/>
  <c r="F32" i="31"/>
  <c r="D145" i="31"/>
  <c r="F145" i="31" s="1"/>
  <c r="D87" i="31"/>
  <c r="F88" i="31"/>
  <c r="D152" i="31"/>
  <c r="D151" i="31" s="1"/>
  <c r="D146" i="31"/>
  <c r="F146" i="31" s="1"/>
  <c r="F147" i="31"/>
  <c r="D120" i="31"/>
  <c r="D115" i="31" s="1"/>
  <c r="F121" i="31"/>
  <c r="D141" i="31"/>
  <c r="D9" i="31"/>
  <c r="F9" i="31" s="1"/>
  <c r="F16" i="31"/>
  <c r="D69" i="31"/>
  <c r="F70" i="31"/>
  <c r="D28" i="31"/>
  <c r="F28" i="31" s="1"/>
  <c r="F29" i="31"/>
  <c r="D100" i="31"/>
  <c r="F101" i="31"/>
  <c r="D163" i="31"/>
  <c r="F164" i="31"/>
  <c r="D21" i="31"/>
  <c r="F21" i="31" s="1"/>
  <c r="F22" i="31"/>
  <c r="D31" i="32"/>
  <c r="D45" i="31"/>
  <c r="D17" i="32"/>
  <c r="D26" i="32"/>
  <c r="E26" i="32" s="1"/>
  <c r="D25" i="32"/>
  <c r="D21" i="32" s="1"/>
  <c r="F83" i="29"/>
  <c r="D16" i="32"/>
  <c r="F44" i="29"/>
  <c r="F151" i="29"/>
  <c r="F92" i="29"/>
  <c r="F61" i="29" l="1"/>
  <c r="G61" i="29" s="1"/>
  <c r="G62" i="29"/>
  <c r="F209" i="29"/>
  <c r="G209" i="29" s="1"/>
  <c r="G210" i="29"/>
  <c r="F196" i="29"/>
  <c r="G197" i="29"/>
  <c r="G18" i="50"/>
  <c r="G8" i="50" s="1"/>
  <c r="H19" i="50"/>
  <c r="H18" i="50" s="1"/>
  <c r="I134" i="50"/>
  <c r="I127" i="50" s="1"/>
  <c r="I126" i="50" s="1"/>
  <c r="G127" i="50"/>
  <c r="G126" i="50" s="1"/>
  <c r="G117" i="50" s="1"/>
  <c r="E25" i="32"/>
  <c r="E21" i="32" s="1"/>
  <c r="D30" i="32"/>
  <c r="E30" i="32" s="1"/>
  <c r="E31" i="32"/>
  <c r="D15" i="32"/>
  <c r="E15" i="32" s="1"/>
  <c r="E16" i="32"/>
  <c r="D125" i="31"/>
  <c r="F125" i="31" s="1"/>
  <c r="D25" i="31"/>
  <c r="F25" i="31" s="1"/>
  <c r="D104" i="31"/>
  <c r="F105" i="31"/>
  <c r="F120" i="31"/>
  <c r="F115" i="31" s="1"/>
  <c r="D140" i="31"/>
  <c r="F140" i="31" s="1"/>
  <c r="F141" i="31"/>
  <c r="D99" i="31"/>
  <c r="F99" i="31" s="1"/>
  <c r="F100" i="31"/>
  <c r="F163" i="31"/>
  <c r="D162" i="31"/>
  <c r="F162" i="31" s="1"/>
  <c r="F150" i="31" s="1"/>
  <c r="D86" i="31"/>
  <c r="F86" i="31" s="1"/>
  <c r="F87" i="31"/>
  <c r="D26" i="31"/>
  <c r="F26" i="31" s="1"/>
  <c r="F27" i="31"/>
  <c r="D44" i="31"/>
  <c r="D8" i="31"/>
  <c r="F8" i="31" s="1"/>
  <c r="F38" i="29" l="1"/>
  <c r="F195" i="29"/>
  <c r="G196" i="29"/>
  <c r="F19" i="32"/>
  <c r="I117" i="50"/>
  <c r="D124" i="31"/>
  <c r="D150" i="31"/>
  <c r="F124" i="31" l="1"/>
  <c r="F8" i="29"/>
  <c r="D14" i="32"/>
  <c r="D9" i="32" s="1"/>
  <c r="F194" i="29"/>
  <c r="G195" i="29"/>
  <c r="F17" i="32"/>
  <c r="E19" i="32"/>
  <c r="D33" i="32" l="1"/>
  <c r="G194" i="29"/>
  <c r="F193" i="29"/>
  <c r="G193" i="29" s="1"/>
  <c r="E17" i="32"/>
  <c r="G269" i="50"/>
  <c r="E33" i="32" l="1"/>
  <c r="D32" i="32"/>
  <c r="E32" i="32" s="1"/>
  <c r="D78" i="31"/>
  <c r="E78" i="31" s="1"/>
  <c r="E77" i="31" s="1"/>
  <c r="E76" i="31" s="1"/>
  <c r="F221" i="29"/>
  <c r="G268" i="50"/>
  <c r="G267" i="50" s="1"/>
  <c r="G266" i="50" s="1"/>
  <c r="F220" i="29" l="1"/>
  <c r="G221" i="29"/>
  <c r="H266" i="50"/>
  <c r="H265" i="50" s="1"/>
  <c r="H264" i="50" s="1"/>
  <c r="H263" i="50" s="1"/>
  <c r="H262" i="50" s="1"/>
  <c r="G265" i="50"/>
  <c r="G264" i="50" s="1"/>
  <c r="G263" i="50" s="1"/>
  <c r="G262" i="50" s="1"/>
  <c r="G283" i="50" s="1"/>
  <c r="D77" i="31"/>
  <c r="F219" i="29" l="1"/>
  <c r="G220" i="29"/>
  <c r="D76" i="31"/>
  <c r="D75" i="31" s="1"/>
  <c r="F77" i="31"/>
  <c r="D10" i="19"/>
  <c r="D13" i="19" l="1"/>
  <c r="H10" i="19"/>
  <c r="H13" i="19" s="1"/>
  <c r="F218" i="29"/>
  <c r="G218" i="29" s="1"/>
  <c r="G219" i="29"/>
  <c r="F76" i="31"/>
  <c r="F75" i="31" s="1"/>
  <c r="D74" i="31"/>
  <c r="D73" i="31" s="1"/>
  <c r="D178" i="31" s="1"/>
  <c r="F74" i="31" l="1"/>
  <c r="E75" i="31"/>
  <c r="F217" i="29"/>
  <c r="F216" i="29" l="1"/>
  <c r="G217" i="29"/>
  <c r="H15" i="50"/>
  <c r="H16" i="50"/>
  <c r="I14" i="50"/>
  <c r="F56" i="31" s="1"/>
  <c r="E56" i="31" s="1"/>
  <c r="E55" i="31" s="1"/>
  <c r="E54" i="31" l="1"/>
  <c r="F55" i="31"/>
  <c r="F54" i="31" s="1"/>
  <c r="I13" i="50"/>
  <c r="H13" i="50" s="1"/>
  <c r="H14" i="29"/>
  <c r="F215" i="29"/>
  <c r="G216" i="29"/>
  <c r="H14" i="50"/>
  <c r="I12" i="50" l="1"/>
  <c r="H12" i="50" s="1"/>
  <c r="H13" i="29"/>
  <c r="H12" i="29" s="1"/>
  <c r="H11" i="29" s="1"/>
  <c r="H10" i="29" s="1"/>
  <c r="H9" i="29" s="1"/>
  <c r="G14" i="29"/>
  <c r="G13" i="29" s="1"/>
  <c r="G12" i="29" s="1"/>
  <c r="G11" i="29" s="1"/>
  <c r="G10" i="29" s="1"/>
  <c r="G9" i="29" s="1"/>
  <c r="G215" i="29"/>
  <c r="D35" i="32"/>
  <c r="F214" i="29"/>
  <c r="I11" i="50" l="1"/>
  <c r="I10" i="50" s="1"/>
  <c r="F229" i="29"/>
  <c r="G214" i="29"/>
  <c r="D34" i="32"/>
  <c r="E35" i="32"/>
  <c r="H63" i="50"/>
  <c r="I62" i="50"/>
  <c r="F52" i="31" s="1"/>
  <c r="F51" i="31" s="1"/>
  <c r="H62" i="50" l="1"/>
  <c r="I61" i="50"/>
  <c r="H11" i="50"/>
  <c r="D36" i="32"/>
  <c r="E34" i="32"/>
  <c r="H61" i="50"/>
  <c r="H10" i="50"/>
  <c r="H9" i="50" s="1"/>
  <c r="I9" i="50"/>
  <c r="F10" i="32" s="1"/>
  <c r="E10" i="32" s="1"/>
  <c r="H51" i="29" l="1"/>
  <c r="G51" i="29" s="1"/>
  <c r="I52" i="50"/>
  <c r="H52" i="50" l="1"/>
  <c r="I51" i="50"/>
  <c r="I50" i="50" l="1"/>
  <c r="H51" i="50"/>
  <c r="I44" i="50" l="1"/>
  <c r="H50" i="50"/>
  <c r="H44" i="50" s="1"/>
  <c r="H8" i="50" s="1"/>
  <c r="G53" i="29"/>
  <c r="H46" i="29"/>
  <c r="H45" i="29" s="1"/>
  <c r="G43" i="29"/>
  <c r="H42" i="29"/>
  <c r="G42" i="29" s="1"/>
  <c r="H41" i="29"/>
  <c r="G41" i="29" s="1"/>
  <c r="H283" i="50" l="1"/>
  <c r="F14" i="32"/>
  <c r="I8" i="50"/>
  <c r="G46" i="29"/>
  <c r="G45" i="29" s="1"/>
  <c r="H40" i="29"/>
  <c r="I283" i="50" l="1"/>
  <c r="E14" i="32"/>
  <c r="E9" i="32" s="1"/>
  <c r="E36" i="32" s="1"/>
  <c r="F9" i="32"/>
  <c r="F36" i="32" s="1"/>
  <c r="H44" i="29"/>
  <c r="H39" i="29"/>
  <c r="G40" i="29"/>
  <c r="G44" i="29" l="1"/>
  <c r="H38" i="29"/>
  <c r="G38" i="29" s="1"/>
  <c r="G39" i="29"/>
  <c r="G8" i="29" l="1"/>
  <c r="H8" i="29"/>
  <c r="H229" i="29" s="1"/>
  <c r="G229" i="29" l="1"/>
  <c r="E177" i="31"/>
  <c r="E176" i="31" s="1"/>
  <c r="E175" i="31" s="1"/>
  <c r="E174" i="31" s="1"/>
  <c r="E173" i="31" s="1"/>
  <c r="E172" i="31" s="1"/>
  <c r="F176" i="31"/>
  <c r="F175" i="31" s="1"/>
  <c r="F174" i="31" s="1"/>
  <c r="F173" i="31" s="1"/>
  <c r="F172" i="31" s="1"/>
  <c r="E104" i="31"/>
  <c r="F69" i="31"/>
  <c r="F49" i="31"/>
  <c r="E50" i="31"/>
  <c r="E49" i="31" s="1"/>
  <c r="E46" i="31" s="1"/>
  <c r="F46" i="31" l="1"/>
  <c r="E45" i="31"/>
  <c r="E44" i="31" l="1"/>
  <c r="F45" i="31"/>
  <c r="F44" i="31" l="1"/>
  <c r="E74" i="31"/>
  <c r="E73" i="31"/>
  <c r="E178" i="31" s="1"/>
  <c r="F73" i="31"/>
  <c r="F178" i="31" s="1"/>
</calcChain>
</file>

<file path=xl/sharedStrings.xml><?xml version="1.0" encoding="utf-8"?>
<sst xmlns="http://schemas.openxmlformats.org/spreadsheetml/2006/main" count="1737" uniqueCount="405">
  <si>
    <t>Код бюджетной квалификации</t>
  </si>
  <si>
    <t>Доходы (Вид налога)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</si>
  <si>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</si>
  <si>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</si>
  <si>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</si>
  <si>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</si>
  <si>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</si>
  <si>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</si>
  <si>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</si>
  <si>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</si>
  <si>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</si>
  <si>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</si>
  <si>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</si>
  <si>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</si>
  <si>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</si>
  <si>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</si>
  <si>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</si>
  <si>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</si>
  <si>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</si>
  <si>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</si>
  <si>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</si>
  <si>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</si>
  <si>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</si>
  <si>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</si>
  <si>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</si>
  <si>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</si>
  <si>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</si>
  <si>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</si>
  <si>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</si>
  <si>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</si>
  <si>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</si>
  <si>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</si>
  <si>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</si>
  <si>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</si>
  <si>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</si>
  <si>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</si>
  <si>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</si>
  <si>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</si>
  <si>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</si>
  <si>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</si>
  <si>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администрация сельского поселения Светлый</t>
  </si>
  <si>
    <t>Код группы, подгруппы, статьи и вида источников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</si>
  <si>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</si>
  <si>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</si>
  <si>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</si>
  <si>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</si>
  <si>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</si>
  <si>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</si>
  <si>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</si>
  <si>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</si>
  <si>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</si>
  <si>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</si>
  <si>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</si>
  <si>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</si>
  <si>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</si>
  <si>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</si>
  <si>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</si>
  <si>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</si>
  <si>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</si>
  <si>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</si>
  <si>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</si>
  <si>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</si>
  <si>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</si>
  <si>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</si>
  <si>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</si>
  <si>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</si>
  <si>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</si>
  <si>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</si>
  <si>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</si>
  <si>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</si>
  <si>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</si>
  <si>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</si>
  <si>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</si>
  <si>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</si>
  <si>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</si>
  <si>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</si>
  <si>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</si>
  <si>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</si>
  <si>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</si>
  <si>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</si>
  <si>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</si>
  <si>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</si>
  <si>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</si>
  <si>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</si>
  <si>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</si>
  <si>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</si>
  <si>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</si>
  <si>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</si>
  <si>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</si>
  <si>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</si>
  <si>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</si>
  <si>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</si>
  <si>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</si>
  <si>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</si>
  <si>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</si>
  <si>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 в бюджеты сельских поселений</t>
  </si>
  <si>
    <t>650 111 09045 10 0000 120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</si>
  <si>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</si>
  <si>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</si>
  <si>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</si>
  <si>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</si>
  <si>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</si>
  <si>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</si>
  <si>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</si>
  <si>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</si>
  <si>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</si>
  <si>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</si>
  <si>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</si>
  <si>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</si>
  <si>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</si>
  <si>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</si>
  <si>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</si>
  <si>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</si>
  <si>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</si>
  <si>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</si>
  <si>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</si>
  <si>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</si>
  <si>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</si>
  <si>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</si>
  <si>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</si>
  <si>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</si>
  <si>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</si>
  <si>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</si>
  <si>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</si>
  <si>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</si>
  <si>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</si>
  <si>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</si>
  <si>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АКЦИЗЫ по подакцизным товарам (продукции), производимым на территории Российской Федерации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</si>
  <si>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</si>
  <si>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</si>
  <si>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</si>
  <si>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</si>
  <si>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</si>
  <si>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</si>
  <si>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</si>
  <si>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</si>
  <si>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</si>
  <si>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</si>
  <si>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</si>
  <si>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</si>
  <si>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</si>
  <si>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</si>
  <si>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</si>
  <si>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</si>
  <si>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</si>
  <si>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</si>
  <si>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</si>
  <si>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</si>
  <si>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</si>
  <si>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</si>
  <si>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</si>
  <si>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</si>
  <si>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</si>
  <si>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</si>
  <si>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</si>
  <si>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</si>
  <si>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</si>
  <si>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</si>
  <si>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</si>
  <si>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</si>
  <si>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</si>
  <si>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</si>
  <si>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</si>
  <si>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</si>
  <si>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</si>
  <si>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5000122030</t>
  </si>
  <si>
    <t>Условно утвержденные расходы</t>
  </si>
  <si>
    <t>500000000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</si>
  <si>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</si>
  <si>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</si>
  <si>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</si>
  <si>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</si>
  <si>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</si>
  <si>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</si>
  <si>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</si>
  <si>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</si>
  <si>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</si>
  <si>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</si>
  <si>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</si>
  <si>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</si>
  <si>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</si>
  <si>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650 207 05030 00 0000 000</t>
  </si>
  <si>
    <t>тыс.руб</t>
  </si>
  <si>
    <t>Формирование Резервного фонда</t>
  </si>
  <si>
    <t>5000000000</t>
  </si>
  <si>
    <t>7700000000</t>
  </si>
  <si>
    <t>770010000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</si>
  <si>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</si>
  <si>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</si>
  <si>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</si>
  <si>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</si>
  <si>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</si>
  <si>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</si>
  <si>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</si>
  <si>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</si>
  <si>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</si>
  <si>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</si>
  <si>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</si>
  <si>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</si>
  <si>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</si>
  <si>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</si>
  <si>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</si>
  <si>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</si>
  <si>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</si>
  <si>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</si>
  <si>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</si>
  <si>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</si>
  <si>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</si>
  <si>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</si>
  <si>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</si>
  <si>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</si>
  <si>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</si>
  <si>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</si>
  <si>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</si>
  <si>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</si>
  <si>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</si>
  <si>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</si>
  <si>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</si>
  <si>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</si>
  <si>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8000000000</t>
  </si>
  <si>
    <t>8000300000</t>
  </si>
  <si>
    <t>80003999990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</si>
  <si>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</si>
  <si>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</si>
  <si>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</si>
  <si>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</si>
  <si>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</si>
  <si>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</si>
  <si>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</si>
  <si>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</si>
  <si>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</si>
  <si>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</si>
  <si>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</si>
  <si>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</si>
  <si>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</si>
  <si>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</si>
  <si>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</si>
  <si>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</si>
  <si>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</si>
  <si>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</si>
  <si>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</si>
  <si>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</si>
  <si>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</si>
  <si>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</si>
  <si>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</si>
  <si>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</si>
  <si>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</si>
  <si>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</si>
  <si>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</si>
  <si>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</si>
  <si>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</si>
  <si>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</si>
  <si>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</si>
  <si>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</si>
  <si>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650 202 15001 10 0000 150</t>
  </si>
  <si>
    <t>650 202 35930 10 0000 150</t>
  </si>
  <si>
    <t>650 202 35118 10 0000 150</t>
  </si>
  <si>
    <t>650 202 49999 10 0000 150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</si>
  <si>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</si>
  <si>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</si>
  <si>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Доходы бюджета сельского поселения Светлый на 2020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</si>
  <si>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2020 год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</si>
  <si>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</si>
  <si>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</si>
  <si>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</si>
  <si>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</si>
  <si>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650 113 00000 00 0000 000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</si>
  <si>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</si>
  <si>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</si>
  <si>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</si>
  <si>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</si>
  <si>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</si>
  <si>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</si>
  <si>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</si>
  <si>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</si>
  <si>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</si>
  <si>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</si>
  <si>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</si>
  <si>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</si>
  <si>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</si>
  <si>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</si>
  <si>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</si>
  <si>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</si>
  <si>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</si>
  <si>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</si>
  <si>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2020 год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</si>
  <si>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</si>
  <si>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</si>
  <si>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</si>
  <si>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t>Распределение бюджетных ассигнований по разделам, подразделам классификации расходов бюджета сельского поселения Светлый на 2020 год</t>
  </si>
  <si>
    <t>Ведомственная структура расходов бюджета сельского поселения Светлый на 2020 год</t>
  </si>
  <si>
    <t>Источники внутреннего финансирования дефицита бюджета сельского поселения Светлый на 2020 год</t>
  </si>
  <si>
    <t>Налоговые доходы</t>
  </si>
  <si>
    <t>Неналоговые доходы</t>
  </si>
  <si>
    <t>Смета доходов и расходов муниципального дорожного фонда сельского поселения Светлый на 2020 год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</si>
  <si>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</si>
  <si>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</si>
  <si>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"Подготовка систем коммунальной инфраструктуры к осенне-зимнему периоду"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</si>
  <si>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</si>
  <si>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</si>
  <si>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</si>
  <si>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</si>
  <si>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</si>
  <si>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</si>
  <si>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</si>
  <si>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Муниципальная программа "Совершенствование муниципального управления сельского поселения Светлый на 2016 -2022 годы"</t>
  </si>
  <si>
    <t>Муниципальная программа "Обеспечение экологической безопасности сельского поселения Светлый на 2016-2022 годы"</t>
  </si>
  <si>
    <t>Муниципальная программа «Управление муниципальным  имуществом в  сельском поселении Светлый на 2016-2022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</si>
  <si>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2016-2022 годах»</t>
  </si>
  <si>
    <t>Муниципальная программа «Развитие и содержание дорожно-транспортной системы на территории сельского поселения Светлый  2017-2022 годы»</t>
  </si>
  <si>
    <t xml:space="preserve">Муниципальная программа «Совершенствование муниципального управления в сельском поселении Светлый на 2016-2022 годы»   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</si>
  <si>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2016-2022 годах»</t>
  </si>
  <si>
    <t>Муниципальная программа "Благоустройство территории сельского поселения Светлый на 2016-2022 годы"</t>
  </si>
  <si>
    <t>Муниципальная программа «Развитие спорта, культуры  и библиотечного дела в сельском поселении Светлый на 2019-2022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</si>
  <si>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2016-2022 годы»</t>
  </si>
  <si>
    <t>2.8.</t>
  </si>
  <si>
    <t>2.9.</t>
  </si>
  <si>
    <t xml:space="preserve">  транспортного налога с физических лиц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</si>
  <si>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</si>
  <si>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</si>
  <si>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</si>
  <si>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</si>
  <si>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8340199990</t>
  </si>
  <si>
    <t>8340100000</t>
  </si>
  <si>
    <t>8340000000</t>
  </si>
  <si>
    <t xml:space="preserve">Подпрограмма "Обеспечение реализации муниципальной программы"    </t>
  </si>
  <si>
    <t>Основное мероприятие "Разработка, утверждение, актуализация схем систем коммунальной инфраструктуры"</t>
  </si>
  <si>
    <t>7600299990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</si>
  <si>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</si>
  <si>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</si>
  <si>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</si>
  <si>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дефицит</t>
  </si>
  <si>
    <t>7700102400</t>
  </si>
  <si>
    <t>ПРОЧИЕ ДОХОДЫ ОТ ОКАЗАНИЯ ПЛАТНЫХ УСЛУГ (РАБОТ) И КОМПЕНСАЦИИ ЗАТРАТ ГОСУДАРСТВА</t>
  </si>
  <si>
    <t>650 207 05030 10 0000 150</t>
  </si>
  <si>
    <t>Приложение 1                                      к решению Совета депутатов сельского поселения Светлый       от 25.12.2019 № 70</t>
  </si>
  <si>
    <t>Приложение 3                                     к решению Совета депутатов сельского поселения Светлый         от 25.12.2019 №70</t>
  </si>
  <si>
    <t>Приложение 7                                                          к решению Совета депутатов сельского поселения Светлый                                                от 25.12.2019 №70</t>
  </si>
  <si>
    <t>Приложение №11                                                             к решению Совета депутатов сельского поселения Светлый                                                   от 25.12.2019 № 70</t>
  </si>
  <si>
    <t>Приложение 15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25.12.2019 №70</t>
  </si>
  <si>
    <t>Уточнение</t>
  </si>
  <si>
    <t>Уточненный план</t>
  </si>
  <si>
    <t>Приложение 9                                                к решению Совета депутатов сельского поселения Светлый                  от 25.12.2019 №70</t>
  </si>
  <si>
    <t>Приложение 5                                               к решению Совета депутатов сельского поселения Светлый         от 25.12.2019 №70</t>
  </si>
  <si>
    <t>8000284200</t>
  </si>
  <si>
    <t>Муниципальная программа «Благоустройство территории  сельского поселения Светлый на 2016-2022 годы»</t>
  </si>
  <si>
    <t xml:space="preserve">Субвенции на организацию мероприятий при осуществлении деятельности по обращению с животными без владельцев </t>
  </si>
  <si>
    <t>Основное мероприятие «Мероприятия по отлову и содержанию безнадзорных животных на территории сельского поселения Светлый»</t>
  </si>
  <si>
    <t>800200000</t>
  </si>
  <si>
    <t>Сельское хозяйство и рыболовство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</si>
  <si>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</si>
  <si>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</si>
  <si>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650 111 00000 00 0000 000</t>
  </si>
  <si>
    <t>650 202 10000 00 0000 150</t>
  </si>
  <si>
    <t>650 202 30000 00 0000 150</t>
  </si>
  <si>
    <t>650 202 40000 00 0000 150</t>
  </si>
  <si>
    <t>650 203 00000 00 0000 000</t>
  </si>
  <si>
    <t>БЕЗВОЗМЕЗДНЫЕ ПОСТУПЛЕНИЯ ОТ ГОСУДАРСТВЕННЫХ (МУНИЦИПАЛЬНЫХ) ОРГАНИЗАЦИЙ</t>
  </si>
  <si>
    <t>650 203 05099 10 0000 150</t>
  </si>
  <si>
    <t>Прочие безвозмездные поступления от государственных (муниципальных) организаций в бюджеты сельских поселений</t>
  </si>
  <si>
    <t>650 204 00000 00 0000 000</t>
  </si>
  <si>
    <t>БЕЗВОЗМЕЗДНЫЕ ПОСТУПЛЕНИЯ ОТ НЕГОСУДАРСТВЕННЫХ ОРГАНИЗАЦИЙ</t>
  </si>
  <si>
    <t>650 204 05099 10 0000 150</t>
  </si>
  <si>
    <t>Прочие безвозмездные поступления от негосударственных организаций в бюджеты сельских поселений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</si>
  <si>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</si>
  <si>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</si>
  <si>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</si>
  <si>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</si>
  <si>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</si>
  <si>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на осуществление отдельных полномочий ХМАО-Югры по организации деятельности по обращению с твердыми коммунальными отходами</t>
  </si>
  <si>
    <t xml:space="preserve">Всего </t>
  </si>
  <si>
    <t>Приложение №13                                                             к решению Совета депутатов сельского поселения Светлый                                                   от 25.12.2019 № 70</t>
  </si>
  <si>
    <t>Межбюджетные трансферты, получаемые из бюджета Березовского района на 2020 год</t>
  </si>
  <si>
    <t xml:space="preserve"> на развитие сферы культуры в муниципальных образованиях Ханты-Мансийского автономного округа - Югры (основное мероприятие "Библиотечное дело")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</si>
  <si>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</si>
  <si>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</si>
  <si>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 xml:space="preserve">на организацию мероприятий при осуществлении деятельности по обращению с животными без владельцев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</si>
  <si>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</si>
  <si>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650 116 01074 10 0000 140</t>
  </si>
  <si>
    <t>000 116 00000 00 0000 000</t>
  </si>
  <si>
    <t>Софинансирование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</si>
  <si>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Утверждено решением Совета депутатов сельского поселения Светлый от 17.07.2020 № 98</t>
  </si>
  <si>
    <t>650 202 45160 10 0000 150</t>
  </si>
  <si>
    <t>7810185160</t>
  </si>
  <si>
    <t>Иные межбюджетные трансферты на финансирование наказов избирателей депутатам Думы Ханты-Мансийского автономного округа - Югры</t>
  </si>
  <si>
    <t>8210199990</t>
  </si>
  <si>
    <t>2.2.</t>
  </si>
  <si>
    <r>
      <t xml:space="preserve">            поступлений в виде иных межбюджетных трансфертов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</si>
  <si>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>2.5.</t>
  </si>
  <si>
    <t>2.6.</t>
  </si>
  <si>
    <t xml:space="preserve">  транспортного налога с организаций</t>
  </si>
  <si>
    <t>8.</t>
  </si>
  <si>
    <t xml:space="preserve">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них.
</t>
  </si>
  <si>
    <t>9.</t>
  </si>
  <si>
    <t xml:space="preserve">           инвентаризация, паспортизация, проведение кадастровых работ, регистрации прав в отношении земельных участков, занимаемых автодорогами местного значения, дорожными сооружениями и другими объектами недвижимости, используемыми в дорожной деятельности, аренда, выкуп земельных участков, объектов недвижимости, используемых в дорожной деятельности, возмещение их стоимости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</si>
  <si>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</t>
  </si>
  <si>
    <t>на финансирование наказов избирателей депутатам Думы Ханты-Мансийского автономного округа - Югры</t>
  </si>
  <si>
    <t>Приложение 8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от00.00.2020 №00</t>
  </si>
  <si>
    <t>Приложение 1                                      к решению Совета депутатов сельского поселения Светлый       от 00.00.2020 № 00</t>
  </si>
  <si>
    <t>Приложение 2                                     к решению Совета депутатов сельского поселения Светлый         от 00.00.2020 №00</t>
  </si>
  <si>
    <t>Приложение 3                                            к решению Совета депутатов сельского поселения Светлый         от 00.00.2020 №00</t>
  </si>
  <si>
    <t>Приложение 4                                                          к решению Совета депутатов сельского поселения Светлый                                                от 00.00.2020 №00</t>
  </si>
  <si>
    <t>Приложение 5                                           к решению Совета депутатов сельского поселения Светлый                   от 00.00.2020 №00</t>
  </si>
  <si>
    <t>Приложение №6                                                             к решению Совета депутатов сельского поселения Светлый                                                   от 00.00.2020 № 00</t>
  </si>
  <si>
    <t>Приложение №7                                                             к решению Совета депутатов сельского поселения Светлый                                                   от00.00.2020 №00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</si>
</sst>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000"/>
    <numFmt numFmtId="173" formatCode="#,##0.0;[Red]\-#,##0.0;0.0"/>
    <numFmt numFmtId="174" formatCode="0.0"/>
    <numFmt numFmtId="175" formatCode="0000000000"/>
    <numFmt numFmtId="176" formatCode="#,##0.0_ ;[Red]\-#,##0.0\ "/>
    <numFmt numFmtId="177" formatCode="#,##0.000000"/>
    <numFmt numFmtId="178" formatCode="#,##0.00;[Red]\-#,##0.00;0.00"/>
    <numFmt numFmtId="179" formatCode="#,##0.00_ ;[Red]\-#,##0.00\ 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0" fontId="10" fillId="3" borderId="4">
      <alignment horizontal="left" vertical="top" wrapText="1"/>
    </xf>
    <xf numFmtId="0" fontId="3" fillId="0" borderId="0"/>
  </cellStyleXfs>
  <cellXfs count="224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174" fontId="1" fillId="0" borderId="0" xfId="0" applyNumberFormat="1" applyFont="1"/>
    <xf numFmtId="0" fontId="2" fillId="0" borderId="0" xfId="0" applyFont="1" applyAlignment="1">
      <alignment horizontal="right" vertical="center" wrapText="1"/>
    </xf>
    <xf numFmtId="174" fontId="4" fillId="0" borderId="0" xfId="0" applyNumberFormat="1" applyFont="1"/>
    <xf numFmtId="0" fontId="4" fillId="0" borderId="0" xfId="0" applyFont="1" applyFill="1"/>
    <xf numFmtId="9" fontId="4" fillId="0" borderId="0" xfId="0" applyNumberFormat="1" applyFont="1"/>
    <xf numFmtId="172" fontId="12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Alignment="1">
      <alignment horizontal="right" vertical="center" wrapText="1"/>
    </xf>
    <xf numFmtId="0" fontId="5" fillId="0" borderId="0" xfId="0" applyFont="1"/>
    <xf numFmtId="177" fontId="4" fillId="0" borderId="0" xfId="0" applyNumberFormat="1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justify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/>
    <xf numFmtId="0" fontId="14" fillId="0" borderId="1" xfId="5" applyNumberFormat="1" applyFont="1" applyFill="1" applyBorder="1" applyAlignment="1" applyProtection="1">
      <alignment horizontal="center" vertical="center"/>
      <protection hidden="1"/>
    </xf>
    <xf numFmtId="49" fontId="14" fillId="0" borderId="1" xfId="5" applyNumberFormat="1" applyFont="1" applyFill="1" applyBorder="1" applyAlignment="1" applyProtection="1">
      <alignment horizontal="center" vertical="center"/>
      <protection hidden="1"/>
    </xf>
    <xf numFmtId="169" fontId="15" fillId="4" borderId="1" xfId="5" applyNumberFormat="1" applyFont="1" applyFill="1" applyBorder="1" applyAlignment="1" applyProtection="1">
      <alignment horizontal="justify" vertical="center" wrapText="1"/>
      <protection hidden="1"/>
    </xf>
    <xf numFmtId="171" fontId="15" fillId="4" borderId="1" xfId="5" applyNumberFormat="1" applyFont="1" applyFill="1" applyBorder="1" applyAlignment="1" applyProtection="1">
      <alignment horizontal="center" vertical="center"/>
      <protection hidden="1"/>
    </xf>
    <xf numFmtId="49" fontId="15" fillId="4" borderId="1" xfId="5" applyNumberFormat="1" applyFont="1" applyFill="1" applyBorder="1" applyAlignment="1" applyProtection="1">
      <alignment horizontal="center" vertical="center"/>
      <protection hidden="1"/>
    </xf>
    <xf numFmtId="170" fontId="15" fillId="4" borderId="1" xfId="5" applyNumberFormat="1" applyFont="1" applyFill="1" applyBorder="1" applyAlignment="1" applyProtection="1">
      <alignment horizontal="center" vertical="center"/>
      <protection hidden="1"/>
    </xf>
    <xf numFmtId="169" fontId="15" fillId="5" borderId="1" xfId="5" applyNumberFormat="1" applyFont="1" applyFill="1" applyBorder="1" applyAlignment="1" applyProtection="1">
      <alignment horizontal="justify" vertical="center" wrapText="1"/>
      <protection hidden="1"/>
    </xf>
    <xf numFmtId="171" fontId="15" fillId="5" borderId="1" xfId="5" applyNumberFormat="1" applyFont="1" applyFill="1" applyBorder="1" applyAlignment="1" applyProtection="1">
      <alignment horizontal="center" vertical="center"/>
      <protection hidden="1"/>
    </xf>
    <xf numFmtId="49" fontId="15" fillId="5" borderId="1" xfId="5" applyNumberFormat="1" applyFont="1" applyFill="1" applyBorder="1" applyAlignment="1" applyProtection="1">
      <alignment horizontal="center" vertical="center"/>
      <protection hidden="1"/>
    </xf>
    <xf numFmtId="170" fontId="15" fillId="5" borderId="1" xfId="5" applyNumberFormat="1" applyFont="1" applyFill="1" applyBorder="1" applyAlignment="1" applyProtection="1">
      <alignment horizontal="center" vertical="center"/>
      <protection hidden="1"/>
    </xf>
    <xf numFmtId="173" fontId="15" fillId="5" borderId="1" xfId="5" applyNumberFormat="1" applyFont="1" applyFill="1" applyBorder="1" applyAlignment="1" applyProtection="1">
      <alignment horizontal="center" vertical="center"/>
      <protection hidden="1"/>
    </xf>
    <xf numFmtId="168" fontId="15" fillId="0" borderId="1" xfId="5" applyNumberFormat="1" applyFont="1" applyFill="1" applyBorder="1" applyAlignment="1" applyProtection="1">
      <alignment horizontal="justify" vertical="center" wrapText="1"/>
      <protection hidden="1"/>
    </xf>
    <xf numFmtId="171" fontId="15" fillId="0" borderId="1" xfId="5" applyNumberFormat="1" applyFont="1" applyFill="1" applyBorder="1" applyAlignment="1" applyProtection="1">
      <alignment horizontal="center" vertical="center"/>
      <protection hidden="1"/>
    </xf>
    <xf numFmtId="49" fontId="15" fillId="0" borderId="1" xfId="5" applyNumberFormat="1" applyFont="1" applyFill="1" applyBorder="1" applyAlignment="1" applyProtection="1">
      <alignment horizontal="center" vertical="center"/>
      <protection hidden="1"/>
    </xf>
    <xf numFmtId="170" fontId="15" fillId="0" borderId="1" xfId="5" applyNumberFormat="1" applyFont="1" applyFill="1" applyBorder="1" applyAlignment="1" applyProtection="1">
      <alignment horizontal="center" vertical="center"/>
      <protection hidden="1"/>
    </xf>
    <xf numFmtId="166" fontId="15" fillId="0" borderId="1" xfId="5" applyNumberFormat="1" applyFont="1" applyFill="1" applyBorder="1" applyAlignment="1" applyProtection="1">
      <alignment horizontal="justify" vertical="center" wrapText="1"/>
      <protection hidden="1"/>
    </xf>
    <xf numFmtId="166" fontId="15" fillId="5" borderId="1" xfId="5" applyNumberFormat="1" applyFont="1" applyFill="1" applyBorder="1" applyAlignment="1" applyProtection="1">
      <alignment horizontal="justify" vertical="center" wrapText="1"/>
      <protection hidden="1"/>
    </xf>
    <xf numFmtId="169" fontId="15" fillId="0" borderId="1" xfId="5" applyNumberFormat="1" applyFont="1" applyFill="1" applyBorder="1" applyAlignment="1" applyProtection="1">
      <alignment horizontal="justify" vertical="center" wrapText="1"/>
      <protection hidden="1"/>
    </xf>
    <xf numFmtId="175" fontId="15" fillId="0" borderId="1" xfId="1" applyNumberFormat="1" applyFont="1" applyFill="1" applyBorder="1" applyAlignment="1" applyProtection="1">
      <alignment horizontal="center" vertical="center"/>
      <protection hidden="1"/>
    </xf>
    <xf numFmtId="175" fontId="15" fillId="5" borderId="1" xfId="1" applyNumberFormat="1" applyFont="1" applyFill="1" applyBorder="1" applyAlignment="1" applyProtection="1">
      <alignment horizontal="center" vertical="center"/>
      <protection hidden="1"/>
    </xf>
    <xf numFmtId="171" fontId="17" fillId="4" borderId="1" xfId="5" applyNumberFormat="1" applyFont="1" applyFill="1" applyBorder="1" applyAlignment="1" applyProtection="1">
      <alignment horizontal="center" vertical="center"/>
      <protection hidden="1"/>
    </xf>
    <xf numFmtId="169" fontId="15" fillId="6" borderId="1" xfId="5" applyNumberFormat="1" applyFont="1" applyFill="1" applyBorder="1" applyAlignment="1" applyProtection="1">
      <alignment horizontal="justify" vertical="center" wrapText="1"/>
      <protection hidden="1"/>
    </xf>
    <xf numFmtId="171" fontId="15" fillId="6" borderId="1" xfId="5" applyNumberFormat="1" applyFont="1" applyFill="1" applyBorder="1" applyAlignment="1" applyProtection="1">
      <alignment horizontal="center" vertical="center"/>
      <protection hidden="1"/>
    </xf>
    <xf numFmtId="49" fontId="15" fillId="6" borderId="1" xfId="5" applyNumberFormat="1" applyFont="1" applyFill="1" applyBorder="1" applyAlignment="1" applyProtection="1">
      <alignment horizontal="center" vertical="center"/>
      <protection hidden="1"/>
    </xf>
    <xf numFmtId="170" fontId="15" fillId="6" borderId="1" xfId="5" applyNumberFormat="1" applyFont="1" applyFill="1" applyBorder="1" applyAlignment="1" applyProtection="1">
      <alignment horizontal="center" vertical="center"/>
      <protection hidden="1"/>
    </xf>
    <xf numFmtId="168" fontId="15" fillId="0" borderId="1" xfId="5" applyNumberFormat="1" applyFont="1" applyFill="1" applyBorder="1" applyAlignment="1" applyProtection="1">
      <alignment horizontal="center" vertical="center"/>
      <protection hidden="1"/>
    </xf>
    <xf numFmtId="166" fontId="15" fillId="4" borderId="1" xfId="5" applyNumberFormat="1" applyFont="1" applyFill="1" applyBorder="1" applyAlignment="1" applyProtection="1">
      <alignment horizontal="justify" vertical="center" wrapText="1"/>
      <protection hidden="1"/>
    </xf>
    <xf numFmtId="175" fontId="15" fillId="0" borderId="1" xfId="11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>
      <alignment horizontal="center" vertical="center"/>
    </xf>
    <xf numFmtId="0" fontId="15" fillId="0" borderId="1" xfId="5" applyNumberFormat="1" applyFont="1" applyFill="1" applyBorder="1" applyAlignment="1" applyProtection="1">
      <alignment horizontal="center" vertical="center"/>
      <protection hidden="1"/>
    </xf>
    <xf numFmtId="176" fontId="16" fillId="0" borderId="0" xfId="0" applyNumberFormat="1" applyFont="1" applyFill="1"/>
    <xf numFmtId="173" fontId="18" fillId="0" borderId="0" xfId="0" applyNumberFormat="1" applyFont="1" applyFill="1" applyAlignment="1">
      <alignment horizontal="center"/>
    </xf>
    <xf numFmtId="168" fontId="15" fillId="6" borderId="1" xfId="5" applyNumberFormat="1" applyFont="1" applyFill="1" applyBorder="1" applyAlignment="1" applyProtection="1">
      <alignment horizontal="left" vertical="center" wrapText="1"/>
      <protection hidden="1"/>
    </xf>
    <xf numFmtId="0" fontId="15" fillId="6" borderId="1" xfId="5" applyNumberFormat="1" applyFont="1" applyFill="1" applyBorder="1" applyAlignment="1" applyProtection="1">
      <alignment horizontal="center" vertical="center"/>
      <protection hidden="1"/>
    </xf>
    <xf numFmtId="174" fontId="16" fillId="6" borderId="1" xfId="0" applyNumberFormat="1" applyFont="1" applyFill="1" applyBorder="1" applyAlignment="1">
      <alignment horizontal="center" vertical="center" wrapText="1"/>
    </xf>
    <xf numFmtId="174" fontId="16" fillId="6" borderId="1" xfId="0" applyNumberFormat="1" applyFont="1" applyFill="1" applyBorder="1" applyAlignment="1">
      <alignment horizontal="center" vertical="center"/>
    </xf>
    <xf numFmtId="168" fontId="15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15" fillId="5" borderId="1" xfId="5" applyNumberFormat="1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>
      <alignment wrapText="1"/>
    </xf>
    <xf numFmtId="175" fontId="15" fillId="0" borderId="1" xfId="11" applyNumberFormat="1" applyFont="1" applyFill="1" applyBorder="1" applyAlignment="1" applyProtection="1">
      <alignment horizontal="center"/>
      <protection hidden="1"/>
    </xf>
    <xf numFmtId="168" fontId="15" fillId="5" borderId="1" xfId="5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>
      <alignment horizontal="justify"/>
    </xf>
    <xf numFmtId="0" fontId="16" fillId="0" borderId="1" xfId="0" applyFont="1" applyFill="1" applyBorder="1"/>
    <xf numFmtId="0" fontId="13" fillId="0" borderId="1" xfId="0" applyFont="1" applyFill="1" applyBorder="1"/>
    <xf numFmtId="173" fontId="13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center" wrapText="1"/>
    </xf>
    <xf numFmtId="0" fontId="14" fillId="2" borderId="1" xfId="5" applyNumberFormat="1" applyFont="1" applyFill="1" applyBorder="1" applyAlignment="1" applyProtection="1">
      <alignment horizontal="center" vertical="center"/>
      <protection hidden="1"/>
    </xf>
    <xf numFmtId="169" fontId="15" fillId="2" borderId="1" xfId="5" applyNumberFormat="1" applyFont="1" applyFill="1" applyBorder="1" applyAlignment="1" applyProtection="1">
      <alignment horizontal="justify" wrapText="1"/>
      <protection hidden="1"/>
    </xf>
    <xf numFmtId="167" fontId="15" fillId="2" borderId="1" xfId="5" applyNumberFormat="1" applyFont="1" applyFill="1" applyBorder="1" applyAlignment="1" applyProtection="1">
      <alignment horizontal="center"/>
      <protection hidden="1"/>
    </xf>
    <xf numFmtId="166" fontId="15" fillId="2" borderId="1" xfId="5" applyNumberFormat="1" applyFont="1" applyFill="1" applyBorder="1" applyAlignment="1" applyProtection="1">
      <alignment horizontal="justify" vertical="center" wrapText="1"/>
      <protection hidden="1"/>
    </xf>
    <xf numFmtId="0" fontId="15" fillId="2" borderId="1" xfId="5" applyNumberFormat="1" applyFont="1" applyFill="1" applyBorder="1" applyAlignment="1" applyProtection="1">
      <alignment horizontal="justify"/>
      <protection hidden="1"/>
    </xf>
    <xf numFmtId="0" fontId="15" fillId="2" borderId="1" xfId="5" applyNumberFormat="1" applyFont="1" applyFill="1" applyBorder="1" applyAlignment="1" applyProtection="1">
      <protection hidden="1"/>
    </xf>
    <xf numFmtId="0" fontId="14" fillId="2" borderId="1" xfId="5" applyNumberFormat="1" applyFont="1" applyFill="1" applyBorder="1" applyAlignment="1" applyProtection="1">
      <protection hidden="1"/>
    </xf>
    <xf numFmtId="0" fontId="18" fillId="0" borderId="0" xfId="0" applyFont="1" applyAlignment="1">
      <alignment horizontal="center"/>
    </xf>
    <xf numFmtId="173" fontId="18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169" fontId="14" fillId="6" borderId="1" xfId="5" applyNumberFormat="1" applyFont="1" applyFill="1" applyBorder="1" applyAlignment="1" applyProtection="1">
      <alignment horizontal="justify" vertical="center" wrapText="1"/>
      <protection hidden="1"/>
    </xf>
    <xf numFmtId="49" fontId="14" fillId="6" borderId="1" xfId="5" applyNumberFormat="1" applyFont="1" applyFill="1" applyBorder="1" applyAlignment="1" applyProtection="1">
      <alignment horizontal="center" vertical="center" wrapText="1"/>
      <protection hidden="1"/>
    </xf>
    <xf numFmtId="171" fontId="14" fillId="6" borderId="1" xfId="5" applyNumberFormat="1" applyFont="1" applyFill="1" applyBorder="1" applyAlignment="1" applyProtection="1">
      <alignment horizontal="center" vertical="center"/>
      <protection hidden="1"/>
    </xf>
    <xf numFmtId="49" fontId="14" fillId="6" borderId="1" xfId="5" applyNumberFormat="1" applyFont="1" applyFill="1" applyBorder="1" applyAlignment="1" applyProtection="1">
      <alignment horizontal="center" vertical="center"/>
      <protection hidden="1"/>
    </xf>
    <xf numFmtId="170" fontId="14" fillId="6" borderId="1" xfId="5" applyNumberFormat="1" applyFont="1" applyFill="1" applyBorder="1" applyAlignment="1" applyProtection="1">
      <alignment horizontal="center" vertical="center"/>
      <protection hidden="1"/>
    </xf>
    <xf numFmtId="173" fontId="14" fillId="6" borderId="1" xfId="5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49" fontId="15" fillId="5" borderId="1" xfId="5" applyNumberFormat="1" applyFont="1" applyFill="1" applyBorder="1" applyAlignment="1" applyProtection="1">
      <alignment horizontal="center" vertical="center" wrapText="1"/>
      <protection hidden="1"/>
    </xf>
    <xf numFmtId="49" fontId="15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>
      <alignment wrapText="1"/>
    </xf>
    <xf numFmtId="171" fontId="19" fillId="6" borderId="1" xfId="5" applyNumberFormat="1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/>
    <xf numFmtId="166" fontId="14" fillId="6" borderId="1" xfId="5" applyNumberFormat="1" applyFont="1" applyFill="1" applyBorder="1" applyAlignment="1" applyProtection="1">
      <alignment horizontal="justify" vertical="center" wrapText="1"/>
      <protection hidden="1"/>
    </xf>
    <xf numFmtId="175" fontId="15" fillId="0" borderId="1" xfId="11" applyNumberFormat="1" applyFont="1" applyFill="1" applyBorder="1" applyAlignment="1" applyProtection="1">
      <protection hidden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justify"/>
    </xf>
    <xf numFmtId="174" fontId="16" fillId="0" borderId="0" xfId="0" applyNumberFormat="1" applyFont="1" applyFill="1"/>
    <xf numFmtId="174" fontId="16" fillId="0" borderId="0" xfId="0" applyNumberFormat="1" applyFont="1"/>
    <xf numFmtId="0" fontId="16" fillId="0" borderId="0" xfId="0" applyFont="1" applyFill="1" applyAlignment="1">
      <alignment horizontal="right"/>
    </xf>
    <xf numFmtId="0" fontId="13" fillId="0" borderId="0" xfId="0" applyFont="1"/>
    <xf numFmtId="0" fontId="16" fillId="0" borderId="1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5" fontId="8" fillId="0" borderId="0" xfId="0" applyNumberFormat="1" applyFont="1" applyAlignment="1">
      <alignment horizontal="center" vertical="center"/>
    </xf>
    <xf numFmtId="173" fontId="15" fillId="0" borderId="1" xfId="5" applyNumberFormat="1" applyFont="1" applyFill="1" applyBorder="1" applyAlignment="1" applyProtection="1">
      <alignment horizontal="center" vertical="center"/>
      <protection hidden="1"/>
    </xf>
    <xf numFmtId="173" fontId="1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173" fontId="15" fillId="0" borderId="1" xfId="9" applyNumberFormat="1" applyFont="1" applyFill="1" applyBorder="1" applyAlignment="1" applyProtection="1">
      <alignment horizontal="center" vertical="center"/>
      <protection hidden="1"/>
    </xf>
    <xf numFmtId="178" fontId="16" fillId="0" borderId="0" xfId="0" applyNumberFormat="1" applyFont="1" applyFill="1"/>
    <xf numFmtId="179" fontId="16" fillId="0" borderId="0" xfId="0" applyNumberFormat="1" applyFont="1" applyFill="1"/>
    <xf numFmtId="173" fontId="16" fillId="5" borderId="1" xfId="0" applyNumberFormat="1" applyFont="1" applyFill="1" applyBorder="1" applyAlignment="1">
      <alignment horizontal="center" vertical="center"/>
    </xf>
    <xf numFmtId="173" fontId="14" fillId="6" borderId="1" xfId="9" applyNumberFormat="1" applyFont="1" applyFill="1" applyBorder="1" applyAlignment="1" applyProtection="1">
      <alignment horizontal="center" vertical="center"/>
      <protection hidden="1"/>
    </xf>
    <xf numFmtId="173" fontId="15" fillId="5" borderId="1" xfId="9" applyNumberFormat="1" applyFont="1" applyFill="1" applyBorder="1" applyAlignment="1" applyProtection="1">
      <alignment horizontal="center" vertical="center"/>
      <protection hidden="1"/>
    </xf>
    <xf numFmtId="173" fontId="13" fillId="6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176" fontId="17" fillId="0" borderId="0" xfId="0" applyNumberFormat="1" applyFont="1" applyFill="1"/>
    <xf numFmtId="176" fontId="17" fillId="0" borderId="0" xfId="0" applyNumberFormat="1" applyFont="1" applyFill="1" applyAlignment="1">
      <alignment horizontal="center"/>
    </xf>
    <xf numFmtId="173" fontId="15" fillId="4" borderId="1" xfId="5" applyNumberFormat="1" applyFont="1" applyFill="1" applyBorder="1" applyAlignment="1" applyProtection="1">
      <alignment horizontal="center" vertical="center"/>
      <protection hidden="1"/>
    </xf>
    <xf numFmtId="173" fontId="15" fillId="4" borderId="1" xfId="9" applyNumberFormat="1" applyFont="1" applyFill="1" applyBorder="1" applyAlignment="1" applyProtection="1">
      <alignment horizontal="center" vertical="center"/>
      <protection hidden="1"/>
    </xf>
    <xf numFmtId="0" fontId="15" fillId="5" borderId="1" xfId="5" applyNumberFormat="1" applyFont="1" applyFill="1" applyBorder="1" applyAlignment="1" applyProtection="1">
      <alignment horizontal="justify"/>
      <protection hidden="1"/>
    </xf>
    <xf numFmtId="0" fontId="14" fillId="5" borderId="1" xfId="5" applyNumberFormat="1" applyFont="1" applyFill="1" applyBorder="1" applyAlignment="1" applyProtection="1">
      <alignment vertical="center"/>
      <protection hidden="1"/>
    </xf>
    <xf numFmtId="173" fontId="14" fillId="5" borderId="1" xfId="5" applyNumberFormat="1" applyFont="1" applyFill="1" applyBorder="1" applyAlignment="1" applyProtection="1">
      <alignment horizontal="center" vertical="center"/>
      <protection hidden="1"/>
    </xf>
    <xf numFmtId="173" fontId="16" fillId="4" borderId="1" xfId="0" applyNumberFormat="1" applyFont="1" applyFill="1" applyBorder="1" applyAlignment="1">
      <alignment horizontal="center" vertical="center"/>
    </xf>
    <xf numFmtId="176" fontId="18" fillId="0" borderId="0" xfId="0" applyNumberFormat="1" applyFont="1" applyAlignment="1">
      <alignment horizontal="center"/>
    </xf>
    <xf numFmtId="173" fontId="15" fillId="0" borderId="1" xfId="5" applyNumberFormat="1" applyFont="1" applyFill="1" applyBorder="1" applyAlignment="1" applyProtection="1">
      <alignment horizontal="center"/>
      <protection hidden="1"/>
    </xf>
    <xf numFmtId="174" fontId="16" fillId="0" borderId="1" xfId="0" applyNumberFormat="1" applyFont="1" applyFill="1" applyBorder="1" applyAlignment="1">
      <alignment horizontal="center"/>
    </xf>
    <xf numFmtId="174" fontId="15" fillId="0" borderId="1" xfId="5" applyNumberFormat="1" applyFont="1" applyFill="1" applyBorder="1" applyAlignment="1" applyProtection="1">
      <alignment horizontal="center"/>
      <protection hidden="1"/>
    </xf>
    <xf numFmtId="173" fontId="14" fillId="0" borderId="1" xfId="5" applyNumberFormat="1" applyFont="1" applyFill="1" applyBorder="1" applyAlignment="1" applyProtection="1">
      <alignment horizontal="center"/>
      <protection hidden="1"/>
    </xf>
    <xf numFmtId="174" fontId="14" fillId="0" borderId="1" xfId="5" applyNumberFormat="1" applyFont="1" applyFill="1" applyBorder="1" applyAlignment="1" applyProtection="1">
      <alignment horizontal="center"/>
      <protection hidden="1"/>
    </xf>
    <xf numFmtId="174" fontId="13" fillId="0" borderId="1" xfId="0" applyNumberFormat="1" applyFont="1" applyFill="1" applyBorder="1" applyAlignment="1">
      <alignment horizontal="center" vertical="center" wrapText="1"/>
    </xf>
    <xf numFmtId="174" fontId="13" fillId="0" borderId="1" xfId="0" applyNumberFormat="1" applyFont="1" applyFill="1" applyBorder="1" applyAlignment="1">
      <alignment horizontal="center" vertical="center"/>
    </xf>
    <xf numFmtId="174" fontId="16" fillId="0" borderId="1" xfId="0" applyNumberFormat="1" applyFont="1" applyFill="1" applyBorder="1" applyAlignment="1">
      <alignment horizontal="center" vertical="center" wrapText="1"/>
    </xf>
    <xf numFmtId="174" fontId="16" fillId="0" borderId="1" xfId="0" applyNumberFormat="1" applyFont="1" applyFill="1" applyBorder="1" applyAlignment="1">
      <alignment horizontal="center" vertical="center"/>
    </xf>
    <xf numFmtId="166" fontId="15" fillId="0" borderId="7" xfId="5" applyNumberFormat="1" applyFont="1" applyFill="1" applyBorder="1" applyAlignment="1" applyProtection="1">
      <alignment horizontal="justify" vertical="center" wrapText="1"/>
      <protection hidden="1"/>
    </xf>
    <xf numFmtId="0" fontId="16" fillId="0" borderId="1" xfId="0" applyFont="1" applyFill="1" applyBorder="1" applyAlignment="1">
      <alignment horizontal="left" vertical="center" wrapText="1"/>
    </xf>
    <xf numFmtId="174" fontId="13" fillId="0" borderId="6" xfId="0" applyNumberFormat="1" applyFont="1" applyFill="1" applyBorder="1" applyAlignment="1">
      <alignment horizontal="center" vertical="center" wrapText="1"/>
    </xf>
    <xf numFmtId="174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74" fontId="13" fillId="0" borderId="1" xfId="0" applyNumberFormat="1" applyFont="1" applyFill="1" applyBorder="1" applyAlignment="1">
      <alignment horizontal="center"/>
    </xf>
    <xf numFmtId="174" fontId="15" fillId="0" borderId="1" xfId="5" applyNumberFormat="1" applyFont="1" applyFill="1" applyBorder="1" applyAlignment="1" applyProtection="1">
      <alignment horizontal="center" vertical="center"/>
      <protection hidden="1"/>
    </xf>
    <xf numFmtId="173" fontId="16" fillId="0" borderId="1" xfId="0" applyNumberFormat="1" applyFont="1" applyFill="1" applyBorder="1" applyAlignment="1">
      <alignment horizontal="center" vertical="center" wrapText="1"/>
    </xf>
    <xf numFmtId="174" fontId="16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 wrapText="1"/>
    </xf>
    <xf numFmtId="16" fontId="2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74" fontId="15" fillId="0" borderId="0" xfId="1" applyNumberFormat="1" applyFont="1" applyFill="1" applyBorder="1" applyAlignment="1" applyProtection="1">
      <alignment horizontal="center" wrapText="1"/>
      <protection hidden="1"/>
    </xf>
    <xf numFmtId="17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2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/>
    <xf numFmtId="173" fontId="16" fillId="5" borderId="1" xfId="0" applyNumberFormat="1" applyFont="1" applyFill="1" applyBorder="1" applyAlignment="1">
      <alignment horizontal="center" vertical="center" wrapText="1"/>
    </xf>
    <xf numFmtId="174" fontId="16" fillId="5" borderId="1" xfId="0" applyNumberFormat="1" applyFont="1" applyFill="1" applyBorder="1" applyAlignment="1">
      <alignment horizontal="center" vertical="center" wrapText="1"/>
    </xf>
    <xf numFmtId="174" fontId="16" fillId="5" borderId="1" xfId="0" applyNumberFormat="1" applyFont="1" applyFill="1" applyBorder="1" applyAlignment="1">
      <alignment horizontal="center" vertical="center"/>
    </xf>
    <xf numFmtId="174" fontId="15" fillId="5" borderId="1" xfId="5" applyNumberFormat="1" applyFont="1" applyFill="1" applyBorder="1" applyAlignment="1" applyProtection="1">
      <alignment horizontal="center" vertical="center"/>
      <protection hidden="1"/>
    </xf>
    <xf numFmtId="17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174" fontId="16" fillId="0" borderId="1" xfId="0" applyNumberFormat="1" applyFont="1" applyFill="1" applyBorder="1" applyAlignment="1">
      <alignment horizontal="center" vertical="center" wrapText="1"/>
    </xf>
    <xf numFmtId="174" fontId="16" fillId="0" borderId="2" xfId="0" applyNumberFormat="1" applyFont="1" applyFill="1" applyBorder="1" applyAlignment="1">
      <alignment horizontal="center" vertical="center"/>
    </xf>
    <xf numFmtId="174" fontId="16" fillId="0" borderId="9" xfId="0" applyNumberFormat="1" applyFont="1" applyFill="1" applyBorder="1" applyAlignment="1">
      <alignment horizontal="center" vertical="center"/>
    </xf>
    <xf numFmtId="174" fontId="16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74" fontId="13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workbookViewId="0">
      <selection activeCell="E1" sqref="E1"/>
    </sheetView>
  </sheetViews>
  <sheetFormatPr defaultRowHeight="15" x14ac:dyDescent="0.25"/>
  <cols>
    <col min="1" max="1" width="25.7109375" style="1" customWidth="1"/>
    <col min="2" max="2" width="57.42578125" style="1" customWidth="1"/>
    <col min="3" max="3" width="17.7109375" style="1" customWidth="1"/>
    <col min="4" max="4" width="10.28515625" style="1" customWidth="1"/>
    <col min="5" max="5" width="19.140625" style="1" customWidth="1"/>
    <col min="6" max="16384" width="9.140625" style="1"/>
  </cols>
  <sheetData>
    <row r="1" spans="1:8" ht="63.75" x14ac:dyDescent="0.25">
      <c r="E1" s="11" t="s">
        <v>398</v>
      </c>
    </row>
    <row r="3" spans="1:8" ht="62.25" customHeight="1" x14ac:dyDescent="0.25">
      <c r="C3" s="11"/>
      <c r="E3" s="11" t="s">
        <v>335</v>
      </c>
    </row>
    <row r="4" spans="1:8" ht="20.25" customHeight="1" x14ac:dyDescent="0.25">
      <c r="C4" s="11"/>
    </row>
    <row r="5" spans="1:8" x14ac:dyDescent="0.25">
      <c r="A5" s="203" t="s">
        <v>260</v>
      </c>
      <c r="B5" s="203"/>
      <c r="C5" s="203"/>
    </row>
    <row r="6" spans="1:8" x14ac:dyDescent="0.25">
      <c r="A6" s="13"/>
      <c r="B6" s="13"/>
      <c r="E6" s="2" t="s">
        <v>271</v>
      </c>
    </row>
    <row r="7" spans="1:8" ht="66.75" customHeight="1" x14ac:dyDescent="0.25">
      <c r="A7" s="22" t="s">
        <v>0</v>
      </c>
      <c r="B7" s="23" t="s">
        <v>1</v>
      </c>
      <c r="C7" s="131" t="s">
        <v>381</v>
      </c>
      <c r="D7" s="24" t="s">
        <v>340</v>
      </c>
      <c r="E7" s="24" t="s">
        <v>341</v>
      </c>
    </row>
    <row r="8" spans="1:8" x14ac:dyDescent="0.25">
      <c r="A8" s="25"/>
      <c r="B8" s="26" t="s">
        <v>292</v>
      </c>
      <c r="C8" s="27">
        <f>C9+C14+C17+C23</f>
        <v>21415.4</v>
      </c>
      <c r="D8" s="27">
        <f t="shared" ref="D8:E8" si="0">D9+D14+D17+D23</f>
        <v>0</v>
      </c>
      <c r="E8" s="27">
        <f t="shared" si="0"/>
        <v>21415.4</v>
      </c>
    </row>
    <row r="9" spans="1:8" ht="31.5" customHeight="1" x14ac:dyDescent="0.25">
      <c r="A9" s="16" t="s">
        <v>168</v>
      </c>
      <c r="B9" s="28" t="s">
        <v>127</v>
      </c>
      <c r="C9" s="29">
        <f>C10+C11+C12+C13</f>
        <v>1986.4</v>
      </c>
      <c r="D9" s="29">
        <f t="shared" ref="D9:E9" si="1">D10+D11+D12+D13</f>
        <v>0</v>
      </c>
      <c r="E9" s="29">
        <f t="shared" si="1"/>
        <v>1986.4</v>
      </c>
    </row>
    <row r="10" spans="1:8" ht="61.5" customHeight="1" x14ac:dyDescent="0.25">
      <c r="A10" s="17" t="s">
        <v>169</v>
      </c>
      <c r="B10" s="30" t="s">
        <v>170</v>
      </c>
      <c r="C10" s="31">
        <v>910.3</v>
      </c>
      <c r="D10" s="31">
        <v>0</v>
      </c>
      <c r="E10" s="31">
        <f>C10+D10</f>
        <v>910.3</v>
      </c>
    </row>
    <row r="11" spans="1:8" ht="72" customHeight="1" x14ac:dyDescent="0.25">
      <c r="A11" s="17" t="s">
        <v>173</v>
      </c>
      <c r="B11" s="30" t="s">
        <v>171</v>
      </c>
      <c r="C11" s="31">
        <v>4.7</v>
      </c>
      <c r="D11" s="31">
        <v>0</v>
      </c>
      <c r="E11" s="31">
        <f t="shared" ref="E11:E12" si="2">C11+D11</f>
        <v>4.7</v>
      </c>
      <c r="H11" s="12"/>
    </row>
    <row r="12" spans="1:8" ht="49.5" customHeight="1" x14ac:dyDescent="0.25">
      <c r="A12" s="17" t="s">
        <v>174</v>
      </c>
      <c r="B12" s="30" t="s">
        <v>172</v>
      </c>
      <c r="C12" s="31">
        <v>1188.9000000000001</v>
      </c>
      <c r="D12" s="31">
        <v>0</v>
      </c>
      <c r="E12" s="31">
        <f t="shared" si="2"/>
        <v>1188.9000000000001</v>
      </c>
    </row>
    <row r="13" spans="1:8" ht="51" customHeight="1" x14ac:dyDescent="0.25">
      <c r="A13" s="17" t="s">
        <v>179</v>
      </c>
      <c r="B13" s="30" t="s">
        <v>180</v>
      </c>
      <c r="C13" s="31">
        <v>-117.5</v>
      </c>
      <c r="D13" s="31">
        <v>0</v>
      </c>
      <c r="E13" s="134">
        <v>-117.5</v>
      </c>
    </row>
    <row r="14" spans="1:8" ht="15.75" customHeight="1" x14ac:dyDescent="0.25">
      <c r="A14" s="16" t="s">
        <v>2</v>
      </c>
      <c r="B14" s="32" t="s">
        <v>3</v>
      </c>
      <c r="C14" s="29">
        <f t="shared" ref="C14:E15" si="3">C15</f>
        <v>18926.099999999999</v>
      </c>
      <c r="D14" s="29">
        <f t="shared" si="3"/>
        <v>0</v>
      </c>
      <c r="E14" s="29">
        <f t="shared" si="3"/>
        <v>18926.099999999999</v>
      </c>
    </row>
    <row r="15" spans="1:8" ht="16.5" customHeight="1" x14ac:dyDescent="0.25">
      <c r="A15" s="17" t="s">
        <v>4</v>
      </c>
      <c r="B15" s="33" t="s">
        <v>5</v>
      </c>
      <c r="C15" s="31">
        <f t="shared" si="3"/>
        <v>18926.099999999999</v>
      </c>
      <c r="D15" s="31">
        <f t="shared" si="3"/>
        <v>0</v>
      </c>
      <c r="E15" s="31">
        <f t="shared" si="3"/>
        <v>18926.099999999999</v>
      </c>
    </row>
    <row r="16" spans="1:8" ht="52.5" customHeight="1" x14ac:dyDescent="0.25">
      <c r="A16" s="17" t="s">
        <v>6</v>
      </c>
      <c r="B16" s="33" t="s">
        <v>7</v>
      </c>
      <c r="C16" s="31">
        <v>18926.099999999999</v>
      </c>
      <c r="D16" s="31">
        <v>0</v>
      </c>
      <c r="E16" s="31">
        <f>C16+D16</f>
        <v>18926.099999999999</v>
      </c>
    </row>
    <row r="17" spans="1:5" ht="18.75" customHeight="1" x14ac:dyDescent="0.25">
      <c r="A17" s="16" t="s">
        <v>8</v>
      </c>
      <c r="B17" s="32" t="s">
        <v>9</v>
      </c>
      <c r="C17" s="29">
        <f>C18+C19+C20+C21+C22</f>
        <v>462.9</v>
      </c>
      <c r="D17" s="29">
        <f t="shared" ref="D17:E17" si="4">D18+D19+D20+D21+D22</f>
        <v>0</v>
      </c>
      <c r="E17" s="29">
        <f t="shared" si="4"/>
        <v>462.9</v>
      </c>
    </row>
    <row r="18" spans="1:5" ht="38.25" customHeight="1" x14ac:dyDescent="0.25">
      <c r="A18" s="17" t="s">
        <v>10</v>
      </c>
      <c r="B18" s="33" t="s">
        <v>88</v>
      </c>
      <c r="C18" s="31">
        <v>280</v>
      </c>
      <c r="D18" s="31">
        <v>0</v>
      </c>
      <c r="E18" s="31">
        <f>C18+D18</f>
        <v>280</v>
      </c>
    </row>
    <row r="19" spans="1:5" ht="18.75" customHeight="1" x14ac:dyDescent="0.25">
      <c r="A19" s="34" t="s">
        <v>303</v>
      </c>
      <c r="B19" s="35" t="s">
        <v>301</v>
      </c>
      <c r="C19" s="31">
        <v>2.4</v>
      </c>
      <c r="D19" s="31">
        <v>0</v>
      </c>
      <c r="E19" s="31">
        <v>2.4</v>
      </c>
    </row>
    <row r="20" spans="1:5" ht="18.75" customHeight="1" x14ac:dyDescent="0.25">
      <c r="A20" s="34" t="s">
        <v>304</v>
      </c>
      <c r="B20" s="35" t="s">
        <v>302</v>
      </c>
      <c r="C20" s="31">
        <v>55</v>
      </c>
      <c r="D20" s="31">
        <v>0</v>
      </c>
      <c r="E20" s="31">
        <v>55</v>
      </c>
    </row>
    <row r="21" spans="1:5" ht="51.75" customHeight="1" x14ac:dyDescent="0.25">
      <c r="A21" s="17" t="s">
        <v>120</v>
      </c>
      <c r="B21" s="33" t="s">
        <v>121</v>
      </c>
      <c r="C21" s="31">
        <v>110</v>
      </c>
      <c r="D21" s="31">
        <v>0</v>
      </c>
      <c r="E21" s="31">
        <v>110</v>
      </c>
    </row>
    <row r="22" spans="1:5" ht="59.25" customHeight="1" x14ac:dyDescent="0.25">
      <c r="A22" s="17" t="s">
        <v>123</v>
      </c>
      <c r="B22" s="33" t="s">
        <v>122</v>
      </c>
      <c r="C22" s="31">
        <v>15.5</v>
      </c>
      <c r="D22" s="31">
        <v>0</v>
      </c>
      <c r="E22" s="31">
        <f>C22+D22</f>
        <v>15.5</v>
      </c>
    </row>
    <row r="23" spans="1:5" ht="18.75" customHeight="1" x14ac:dyDescent="0.25">
      <c r="A23" s="16" t="s">
        <v>11</v>
      </c>
      <c r="B23" s="32" t="s">
        <v>12</v>
      </c>
      <c r="C23" s="29">
        <f>C24</f>
        <v>40</v>
      </c>
      <c r="D23" s="29">
        <f>D24</f>
        <v>0</v>
      </c>
      <c r="E23" s="29">
        <f>E24</f>
        <v>40</v>
      </c>
    </row>
    <row r="24" spans="1:5" ht="60" customHeight="1" x14ac:dyDescent="0.25">
      <c r="A24" s="17" t="s">
        <v>13</v>
      </c>
      <c r="B24" s="33" t="s">
        <v>14</v>
      </c>
      <c r="C24" s="31">
        <v>40</v>
      </c>
      <c r="D24" s="31">
        <v>0</v>
      </c>
      <c r="E24" s="31">
        <f>C24+D24</f>
        <v>40</v>
      </c>
    </row>
    <row r="25" spans="1:5" ht="17.25" customHeight="1" x14ac:dyDescent="0.25">
      <c r="A25" s="36"/>
      <c r="B25" s="37" t="s">
        <v>293</v>
      </c>
      <c r="C25" s="27">
        <f>C26+C32+C34</f>
        <v>1737.6000000000001</v>
      </c>
      <c r="D25" s="27">
        <f>D26+D32+D34+D30</f>
        <v>6.1</v>
      </c>
      <c r="E25" s="27">
        <f>E26+E32+E34+E30</f>
        <v>1743.7</v>
      </c>
    </row>
    <row r="26" spans="1:5" ht="39" customHeight="1" x14ac:dyDescent="0.25">
      <c r="A26" s="16" t="s">
        <v>352</v>
      </c>
      <c r="B26" s="32" t="s">
        <v>82</v>
      </c>
      <c r="C26" s="29">
        <f>C27+C28+C29</f>
        <v>1719.2</v>
      </c>
      <c r="D26" s="29">
        <f t="shared" ref="D26:E26" si="5">D27+D28+D29</f>
        <v>0</v>
      </c>
      <c r="E26" s="29">
        <f t="shared" si="5"/>
        <v>1719.2</v>
      </c>
    </row>
    <row r="27" spans="1:5" ht="51" customHeight="1" x14ac:dyDescent="0.25">
      <c r="A27" s="17" t="s">
        <v>15</v>
      </c>
      <c r="B27" s="33" t="s">
        <v>89</v>
      </c>
      <c r="C27" s="31">
        <v>0</v>
      </c>
      <c r="D27" s="31">
        <v>0</v>
      </c>
      <c r="E27" s="31">
        <v>0</v>
      </c>
    </row>
    <row r="28" spans="1:5" ht="59.25" customHeight="1" x14ac:dyDescent="0.25">
      <c r="A28" s="17" t="s">
        <v>16</v>
      </c>
      <c r="B28" s="33" t="s">
        <v>17</v>
      </c>
      <c r="C28" s="31">
        <v>1352</v>
      </c>
      <c r="D28" s="31">
        <v>0</v>
      </c>
      <c r="E28" s="31">
        <f>C28+D28</f>
        <v>1352</v>
      </c>
    </row>
    <row r="29" spans="1:5" ht="75.75" customHeight="1" x14ac:dyDescent="0.25">
      <c r="A29" s="17" t="s">
        <v>96</v>
      </c>
      <c r="B29" s="33" t="s">
        <v>94</v>
      </c>
      <c r="C29" s="31">
        <v>367.2</v>
      </c>
      <c r="D29" s="31">
        <v>0</v>
      </c>
      <c r="E29" s="31">
        <v>367.2</v>
      </c>
    </row>
    <row r="30" spans="1:5" ht="27.75" customHeight="1" x14ac:dyDescent="0.25">
      <c r="A30" s="16" t="s">
        <v>266</v>
      </c>
      <c r="B30" s="38" t="s">
        <v>333</v>
      </c>
      <c r="C30" s="29">
        <v>0</v>
      </c>
      <c r="D30" s="29">
        <f>D31</f>
        <v>1.1000000000000001</v>
      </c>
      <c r="E30" s="29">
        <f>E31</f>
        <v>1.1000000000000001</v>
      </c>
    </row>
    <row r="31" spans="1:5" ht="21" customHeight="1" x14ac:dyDescent="0.25">
      <c r="A31" s="17" t="s">
        <v>267</v>
      </c>
      <c r="B31" s="35" t="s">
        <v>268</v>
      </c>
      <c r="C31" s="31">
        <v>0</v>
      </c>
      <c r="D31" s="31">
        <v>1.1000000000000001</v>
      </c>
      <c r="E31" s="31">
        <f>C31+D31</f>
        <v>1.1000000000000001</v>
      </c>
    </row>
    <row r="32" spans="1:5" ht="12.75" customHeight="1" x14ac:dyDescent="0.25">
      <c r="A32" s="16" t="s">
        <v>262</v>
      </c>
      <c r="B32" s="38" t="s">
        <v>263</v>
      </c>
      <c r="C32" s="29">
        <v>13.4</v>
      </c>
      <c r="D32" s="29">
        <v>0</v>
      </c>
      <c r="E32" s="29">
        <f>E33</f>
        <v>13.4</v>
      </c>
    </row>
    <row r="33" spans="1:5" ht="41.25" customHeight="1" x14ac:dyDescent="0.25">
      <c r="A33" s="17" t="s">
        <v>264</v>
      </c>
      <c r="B33" s="35" t="s">
        <v>265</v>
      </c>
      <c r="C33" s="31">
        <v>13.4</v>
      </c>
      <c r="D33" s="31">
        <v>0</v>
      </c>
      <c r="E33" s="31">
        <v>13.4</v>
      </c>
    </row>
    <row r="34" spans="1:5" s="20" customFormat="1" ht="69.75" customHeight="1" x14ac:dyDescent="0.2">
      <c r="A34" s="16" t="s">
        <v>379</v>
      </c>
      <c r="B34" s="38" t="s">
        <v>377</v>
      </c>
      <c r="C34" s="29">
        <f>C35</f>
        <v>5</v>
      </c>
      <c r="D34" s="29">
        <f>D35</f>
        <v>5</v>
      </c>
      <c r="E34" s="29">
        <f>E35</f>
        <v>10</v>
      </c>
    </row>
    <row r="35" spans="1:5" ht="69.75" customHeight="1" x14ac:dyDescent="0.25">
      <c r="A35" s="17" t="s">
        <v>378</v>
      </c>
      <c r="B35" s="35" t="s">
        <v>377</v>
      </c>
      <c r="C35" s="31">
        <v>5</v>
      </c>
      <c r="D35" s="31">
        <v>5</v>
      </c>
      <c r="E35" s="31">
        <f>C35+D35</f>
        <v>10</v>
      </c>
    </row>
    <row r="36" spans="1:5" ht="16.5" customHeight="1" x14ac:dyDescent="0.25">
      <c r="A36" s="25" t="s">
        <v>18</v>
      </c>
      <c r="B36" s="37" t="s">
        <v>83</v>
      </c>
      <c r="C36" s="27">
        <f>C37+C39+C43+C46</f>
        <v>13617.4</v>
      </c>
      <c r="D36" s="27">
        <f t="shared" ref="D36:E36" si="6">D37+D39+D43+D46</f>
        <v>922</v>
      </c>
      <c r="E36" s="27">
        <f t="shared" si="6"/>
        <v>14539.387999999999</v>
      </c>
    </row>
    <row r="37" spans="1:5" ht="27.75" customHeight="1" x14ac:dyDescent="0.25">
      <c r="A37" s="17" t="s">
        <v>353</v>
      </c>
      <c r="B37" s="33" t="s">
        <v>84</v>
      </c>
      <c r="C37" s="31">
        <v>7718.9</v>
      </c>
      <c r="D37" s="31">
        <f>D38</f>
        <v>0</v>
      </c>
      <c r="E37" s="31">
        <f>E38</f>
        <v>7718.9</v>
      </c>
    </row>
    <row r="38" spans="1:5" ht="31.5" customHeight="1" x14ac:dyDescent="0.25">
      <c r="A38" s="17" t="s">
        <v>254</v>
      </c>
      <c r="B38" s="33" t="s">
        <v>90</v>
      </c>
      <c r="C38" s="31">
        <v>7718.9</v>
      </c>
      <c r="D38" s="31">
        <v>0</v>
      </c>
      <c r="E38" s="31">
        <f>C38+D38</f>
        <v>7718.9</v>
      </c>
    </row>
    <row r="39" spans="1:5" ht="28.5" customHeight="1" x14ac:dyDescent="0.25">
      <c r="A39" s="16" t="s">
        <v>354</v>
      </c>
      <c r="B39" s="32" t="s">
        <v>85</v>
      </c>
      <c r="C39" s="29">
        <f>C40+C41+C42</f>
        <v>463.2</v>
      </c>
      <c r="D39" s="29">
        <f t="shared" ref="D39:E39" si="7">D40+D41+D42</f>
        <v>22</v>
      </c>
      <c r="E39" s="29">
        <f t="shared" si="7"/>
        <v>485.18799999999999</v>
      </c>
    </row>
    <row r="40" spans="1:5" ht="31.5" customHeight="1" x14ac:dyDescent="0.25">
      <c r="A40" s="17" t="s">
        <v>269</v>
      </c>
      <c r="B40" s="35" t="s">
        <v>270</v>
      </c>
      <c r="C40" s="31">
        <v>17.2</v>
      </c>
      <c r="D40" s="31">
        <v>0</v>
      </c>
      <c r="E40" s="31">
        <f>1.488+15.7</f>
        <v>17.187999999999999</v>
      </c>
    </row>
    <row r="41" spans="1:5" ht="41.25" customHeight="1" x14ac:dyDescent="0.25">
      <c r="A41" s="17" t="s">
        <v>256</v>
      </c>
      <c r="B41" s="33" t="s">
        <v>92</v>
      </c>
      <c r="C41" s="31">
        <v>438</v>
      </c>
      <c r="D41" s="31">
        <v>0</v>
      </c>
      <c r="E41" s="31">
        <v>438</v>
      </c>
    </row>
    <row r="42" spans="1:5" ht="33.75" customHeight="1" x14ac:dyDescent="0.25">
      <c r="A42" s="17" t="s">
        <v>255</v>
      </c>
      <c r="B42" s="33" t="s">
        <v>91</v>
      </c>
      <c r="C42" s="31">
        <v>8</v>
      </c>
      <c r="D42" s="31">
        <v>22</v>
      </c>
      <c r="E42" s="31">
        <v>30</v>
      </c>
    </row>
    <row r="43" spans="1:5" ht="14.25" customHeight="1" x14ac:dyDescent="0.25">
      <c r="A43" s="16" t="s">
        <v>355</v>
      </c>
      <c r="B43" s="32" t="s">
        <v>63</v>
      </c>
      <c r="C43" s="29">
        <f>C45</f>
        <v>5035.3</v>
      </c>
      <c r="D43" s="29">
        <f>D45+D44</f>
        <v>900</v>
      </c>
      <c r="E43" s="29">
        <f>E44+E45</f>
        <v>5935.3</v>
      </c>
    </row>
    <row r="44" spans="1:5" ht="49.5" customHeight="1" x14ac:dyDescent="0.25">
      <c r="A44" s="17" t="s">
        <v>382</v>
      </c>
      <c r="B44" s="33" t="s">
        <v>395</v>
      </c>
      <c r="C44" s="31">
        <v>0</v>
      </c>
      <c r="D44" s="31">
        <v>500</v>
      </c>
      <c r="E44" s="31">
        <f>C44+D44</f>
        <v>500</v>
      </c>
    </row>
    <row r="45" spans="1:5" ht="22.5" customHeight="1" x14ac:dyDescent="0.25">
      <c r="A45" s="17" t="s">
        <v>257</v>
      </c>
      <c r="B45" s="33" t="s">
        <v>93</v>
      </c>
      <c r="C45" s="31">
        <v>5035.3</v>
      </c>
      <c r="D45" s="31">
        <v>400</v>
      </c>
      <c r="E45" s="31">
        <f>C45+D45</f>
        <v>5435.3</v>
      </c>
    </row>
    <row r="46" spans="1:5" ht="27" customHeight="1" x14ac:dyDescent="0.25">
      <c r="A46" s="16" t="s">
        <v>356</v>
      </c>
      <c r="B46" s="32" t="s">
        <v>357</v>
      </c>
      <c r="C46" s="29">
        <f>C47</f>
        <v>400</v>
      </c>
      <c r="D46" s="29">
        <f>D47</f>
        <v>0</v>
      </c>
      <c r="E46" s="29">
        <f>E47</f>
        <v>400</v>
      </c>
    </row>
    <row r="47" spans="1:5" ht="25.5" x14ac:dyDescent="0.25">
      <c r="A47" s="17" t="s">
        <v>358</v>
      </c>
      <c r="B47" s="33" t="s">
        <v>359</v>
      </c>
      <c r="C47" s="31">
        <v>400</v>
      </c>
      <c r="D47" s="31">
        <v>0</v>
      </c>
      <c r="E47" s="31">
        <f>C47+D47</f>
        <v>400</v>
      </c>
    </row>
    <row r="48" spans="1:5" ht="25.5" x14ac:dyDescent="0.25">
      <c r="A48" s="16" t="s">
        <v>360</v>
      </c>
      <c r="B48" s="32" t="s">
        <v>361</v>
      </c>
      <c r="C48" s="29">
        <v>0</v>
      </c>
      <c r="D48" s="29">
        <f>D49</f>
        <v>0</v>
      </c>
      <c r="E48" s="29">
        <f>E49</f>
        <v>0</v>
      </c>
    </row>
    <row r="49" spans="1:5" ht="25.5" x14ac:dyDescent="0.25">
      <c r="A49" s="17" t="s">
        <v>362</v>
      </c>
      <c r="B49" s="33" t="s">
        <v>363</v>
      </c>
      <c r="C49" s="31">
        <v>0</v>
      </c>
      <c r="D49" s="31">
        <v>0</v>
      </c>
      <c r="E49" s="31">
        <v>0</v>
      </c>
    </row>
    <row r="50" spans="1:5" ht="25.5" x14ac:dyDescent="0.25">
      <c r="A50" s="16" t="s">
        <v>181</v>
      </c>
      <c r="B50" s="32" t="s">
        <v>95</v>
      </c>
      <c r="C50" s="29">
        <v>0</v>
      </c>
      <c r="D50" s="29">
        <f>D51</f>
        <v>0</v>
      </c>
      <c r="E50" s="29">
        <f>E51</f>
        <v>0</v>
      </c>
    </row>
    <row r="51" spans="1:5" x14ac:dyDescent="0.25">
      <c r="A51" s="17" t="s">
        <v>334</v>
      </c>
      <c r="B51" s="33" t="s">
        <v>95</v>
      </c>
      <c r="C51" s="31">
        <v>0</v>
      </c>
      <c r="D51" s="31">
        <v>0</v>
      </c>
      <c r="E51" s="31">
        <v>0</v>
      </c>
    </row>
    <row r="52" spans="1:5" x14ac:dyDescent="0.25">
      <c r="A52" s="16"/>
      <c r="B52" s="32" t="s">
        <v>19</v>
      </c>
      <c r="C52" s="29">
        <f>C8+C25+C36</f>
        <v>36770.400000000001</v>
      </c>
      <c r="D52" s="29">
        <f t="shared" ref="D52:E52" si="8">D8+D25+D36</f>
        <v>928.1</v>
      </c>
      <c r="E52" s="29">
        <f t="shared" si="8"/>
        <v>37698.487999999998</v>
      </c>
    </row>
    <row r="54" spans="1:5" x14ac:dyDescent="0.25">
      <c r="B54" s="15" t="s">
        <v>331</v>
      </c>
    </row>
    <row r="55" spans="1:5" x14ac:dyDescent="0.25">
      <c r="B55" s="14"/>
      <c r="C55" s="136"/>
      <c r="E55" s="21"/>
    </row>
    <row r="56" spans="1:5" x14ac:dyDescent="0.25">
      <c r="E56" s="135"/>
    </row>
    <row r="57" spans="1:5" x14ac:dyDescent="0.25">
      <c r="E57" s="135"/>
    </row>
  </sheetData>
  <mergeCells count="1">
    <mergeCell ref="A5:C5"/>
  </mergeCells>
  <pageMargins left="0" right="0" top="0" bottom="0" header="0" footer="0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4"/>
  <sheetViews>
    <sheetView zoomScaleNormal="100" workbookViewId="0">
      <selection activeCell="G1" sqref="G1:H1"/>
    </sheetView>
  </sheetViews>
  <sheetFormatPr defaultRowHeight="12.75" x14ac:dyDescent="0.2"/>
  <cols>
    <col min="1" max="1" width="50.42578125" style="39" customWidth="1"/>
    <col min="2" max="2" width="5.42578125" style="40" customWidth="1"/>
    <col min="3" max="3" width="5.28515625" style="40" customWidth="1"/>
    <col min="4" max="4" width="10.5703125" style="41" customWidth="1"/>
    <col min="5" max="5" width="7.140625" style="42" customWidth="1"/>
    <col min="6" max="6" width="17.28515625" style="40" customWidth="1"/>
    <col min="7" max="7" width="11.42578125" style="42" customWidth="1"/>
    <col min="8" max="16384" width="9.140625" style="42"/>
  </cols>
  <sheetData>
    <row r="1" spans="1:8" ht="63.75" customHeight="1" x14ac:dyDescent="0.2">
      <c r="G1" s="204" t="s">
        <v>399</v>
      </c>
      <c r="H1" s="204"/>
    </row>
    <row r="3" spans="1:8" ht="66.75" customHeight="1" x14ac:dyDescent="0.2">
      <c r="F3" s="42"/>
      <c r="G3" s="204" t="s">
        <v>336</v>
      </c>
      <c r="H3" s="204"/>
    </row>
    <row r="4" spans="1:8" ht="45" customHeight="1" x14ac:dyDescent="0.2">
      <c r="A4" s="205" t="s">
        <v>261</v>
      </c>
      <c r="B4" s="205"/>
      <c r="C4" s="205"/>
      <c r="D4" s="205"/>
      <c r="E4" s="205"/>
      <c r="F4" s="205"/>
      <c r="G4" s="205"/>
      <c r="H4" s="205"/>
    </row>
    <row r="5" spans="1:8" ht="5.25" customHeight="1" x14ac:dyDescent="0.2"/>
    <row r="6" spans="1:8" x14ac:dyDescent="0.2">
      <c r="F6" s="42"/>
      <c r="H6" s="40" t="s">
        <v>182</v>
      </c>
    </row>
    <row r="7" spans="1:8" ht="74.25" customHeight="1" x14ac:dyDescent="0.2">
      <c r="A7" s="43" t="s">
        <v>20</v>
      </c>
      <c r="B7" s="43" t="s">
        <v>21</v>
      </c>
      <c r="C7" s="43" t="s">
        <v>22</v>
      </c>
      <c r="D7" s="44" t="s">
        <v>23</v>
      </c>
      <c r="E7" s="43" t="s">
        <v>24</v>
      </c>
      <c r="F7" s="131" t="s">
        <v>381</v>
      </c>
      <c r="G7" s="24" t="s">
        <v>340</v>
      </c>
      <c r="H7" s="24" t="s">
        <v>341</v>
      </c>
    </row>
    <row r="8" spans="1:8" ht="22.5" customHeight="1" x14ac:dyDescent="0.2">
      <c r="A8" s="45" t="s">
        <v>25</v>
      </c>
      <c r="B8" s="46">
        <v>1</v>
      </c>
      <c r="C8" s="46">
        <v>0</v>
      </c>
      <c r="D8" s="47" t="s">
        <v>64</v>
      </c>
      <c r="E8" s="48" t="s">
        <v>64</v>
      </c>
      <c r="F8" s="152">
        <f>F9+F15+F21+F32+F38</f>
        <v>18783.3</v>
      </c>
      <c r="G8" s="152">
        <f>G9+G15+G21+G32+G38</f>
        <v>0</v>
      </c>
      <c r="H8" s="152">
        <f>H9+H15+H21+H32+H38</f>
        <v>18783.3</v>
      </c>
    </row>
    <row r="9" spans="1:8" ht="42.75" customHeight="1" x14ac:dyDescent="0.2">
      <c r="A9" s="49" t="s">
        <v>26</v>
      </c>
      <c r="B9" s="50">
        <v>1</v>
      </c>
      <c r="C9" s="50">
        <v>2</v>
      </c>
      <c r="D9" s="51" t="s">
        <v>64</v>
      </c>
      <c r="E9" s="52" t="s">
        <v>64</v>
      </c>
      <c r="F9" s="53">
        <f t="shared" ref="F9:H10" si="0">F10</f>
        <v>2019</v>
      </c>
      <c r="G9" s="53">
        <f t="shared" si="0"/>
        <v>18</v>
      </c>
      <c r="H9" s="53">
        <f t="shared" si="0"/>
        <v>2037</v>
      </c>
    </row>
    <row r="10" spans="1:8" ht="40.5" customHeight="1" x14ac:dyDescent="0.2">
      <c r="A10" s="54" t="s">
        <v>305</v>
      </c>
      <c r="B10" s="55">
        <v>1</v>
      </c>
      <c r="C10" s="55">
        <v>2</v>
      </c>
      <c r="D10" s="56" t="s">
        <v>185</v>
      </c>
      <c r="E10" s="57" t="s">
        <v>64</v>
      </c>
      <c r="F10" s="137">
        <f>F11</f>
        <v>2019</v>
      </c>
      <c r="G10" s="137">
        <f t="shared" si="0"/>
        <v>18</v>
      </c>
      <c r="H10" s="137">
        <f t="shared" si="0"/>
        <v>2037</v>
      </c>
    </row>
    <row r="11" spans="1:8" ht="42" customHeight="1" x14ac:dyDescent="0.2">
      <c r="A11" s="54" t="s">
        <v>117</v>
      </c>
      <c r="B11" s="55">
        <v>1</v>
      </c>
      <c r="C11" s="55">
        <v>2</v>
      </c>
      <c r="D11" s="56" t="s">
        <v>186</v>
      </c>
      <c r="E11" s="57"/>
      <c r="F11" s="137">
        <f>+F12</f>
        <v>2019</v>
      </c>
      <c r="G11" s="137">
        <f t="shared" ref="G11:H11" si="1">+G12</f>
        <v>18</v>
      </c>
      <c r="H11" s="137">
        <f t="shared" si="1"/>
        <v>2037</v>
      </c>
    </row>
    <row r="12" spans="1:8" ht="21" customHeight="1" x14ac:dyDescent="0.2">
      <c r="A12" s="54" t="s">
        <v>97</v>
      </c>
      <c r="B12" s="55">
        <v>1</v>
      </c>
      <c r="C12" s="55">
        <v>2</v>
      </c>
      <c r="D12" s="56" t="s">
        <v>187</v>
      </c>
      <c r="E12" s="57" t="s">
        <v>64</v>
      </c>
      <c r="F12" s="137">
        <f>F13</f>
        <v>2019</v>
      </c>
      <c r="G12" s="137">
        <f t="shared" ref="G12:H13" si="2">G13</f>
        <v>18</v>
      </c>
      <c r="H12" s="137">
        <f t="shared" si="2"/>
        <v>2037</v>
      </c>
    </row>
    <row r="13" spans="1:8" ht="54" customHeight="1" x14ac:dyDescent="0.2">
      <c r="A13" s="58" t="s">
        <v>68</v>
      </c>
      <c r="B13" s="55">
        <v>1</v>
      </c>
      <c r="C13" s="55">
        <v>2</v>
      </c>
      <c r="D13" s="56" t="s">
        <v>187</v>
      </c>
      <c r="E13" s="57" t="s">
        <v>69</v>
      </c>
      <c r="F13" s="137">
        <f>F14</f>
        <v>2019</v>
      </c>
      <c r="G13" s="137">
        <f t="shared" si="2"/>
        <v>18</v>
      </c>
      <c r="H13" s="137">
        <f t="shared" si="2"/>
        <v>2037</v>
      </c>
    </row>
    <row r="14" spans="1:8" ht="25.5" customHeight="1" x14ac:dyDescent="0.2">
      <c r="A14" s="58" t="s">
        <v>72</v>
      </c>
      <c r="B14" s="55">
        <v>1</v>
      </c>
      <c r="C14" s="55">
        <v>2</v>
      </c>
      <c r="D14" s="56" t="s">
        <v>187</v>
      </c>
      <c r="E14" s="57" t="s">
        <v>73</v>
      </c>
      <c r="F14" s="137">
        <f>'расходы по структуре 2020 '!G14</f>
        <v>2019</v>
      </c>
      <c r="G14" s="138">
        <f>H14-F14</f>
        <v>18</v>
      </c>
      <c r="H14" s="138">
        <f>'расходы по структуре 2020 '!I14</f>
        <v>2037</v>
      </c>
    </row>
    <row r="15" spans="1:8" ht="38.25" customHeight="1" x14ac:dyDescent="0.2">
      <c r="A15" s="59" t="s">
        <v>27</v>
      </c>
      <c r="B15" s="50">
        <v>1</v>
      </c>
      <c r="C15" s="50">
        <v>4</v>
      </c>
      <c r="D15" s="51"/>
      <c r="E15" s="52"/>
      <c r="F15" s="53">
        <f t="shared" ref="F15:H19" si="3">F16</f>
        <v>11173</v>
      </c>
      <c r="G15" s="53">
        <f t="shared" si="3"/>
        <v>-22.5</v>
      </c>
      <c r="H15" s="53">
        <f t="shared" si="3"/>
        <v>11150.5</v>
      </c>
    </row>
    <row r="16" spans="1:8" ht="42" customHeight="1" x14ac:dyDescent="0.2">
      <c r="A16" s="54" t="s">
        <v>305</v>
      </c>
      <c r="B16" s="55">
        <v>1</v>
      </c>
      <c r="C16" s="55">
        <v>4</v>
      </c>
      <c r="D16" s="56" t="s">
        <v>185</v>
      </c>
      <c r="E16" s="57" t="s">
        <v>64</v>
      </c>
      <c r="F16" s="137">
        <f>F17</f>
        <v>11173</v>
      </c>
      <c r="G16" s="137">
        <f t="shared" si="3"/>
        <v>-22.5</v>
      </c>
      <c r="H16" s="137">
        <f t="shared" si="3"/>
        <v>11150.5</v>
      </c>
    </row>
    <row r="17" spans="1:8" ht="39" customHeight="1" x14ac:dyDescent="0.2">
      <c r="A17" s="54" t="s">
        <v>117</v>
      </c>
      <c r="B17" s="55">
        <v>1</v>
      </c>
      <c r="C17" s="55">
        <v>4</v>
      </c>
      <c r="D17" s="56" t="s">
        <v>186</v>
      </c>
      <c r="E17" s="57"/>
      <c r="F17" s="137">
        <f t="shared" si="3"/>
        <v>11173</v>
      </c>
      <c r="G17" s="137">
        <f t="shared" si="3"/>
        <v>-22.5</v>
      </c>
      <c r="H17" s="137">
        <f t="shared" si="3"/>
        <v>11150.5</v>
      </c>
    </row>
    <row r="18" spans="1:8" ht="24.75" customHeight="1" x14ac:dyDescent="0.2">
      <c r="A18" s="54" t="s">
        <v>55</v>
      </c>
      <c r="B18" s="55">
        <v>1</v>
      </c>
      <c r="C18" s="55">
        <v>4</v>
      </c>
      <c r="D18" s="56" t="s">
        <v>188</v>
      </c>
      <c r="E18" s="57" t="s">
        <v>64</v>
      </c>
      <c r="F18" s="137">
        <f t="shared" si="3"/>
        <v>11173</v>
      </c>
      <c r="G18" s="137">
        <f t="shared" si="3"/>
        <v>-22.5</v>
      </c>
      <c r="H18" s="137">
        <f t="shared" si="3"/>
        <v>11150.5</v>
      </c>
    </row>
    <row r="19" spans="1:8" ht="56.25" customHeight="1" x14ac:dyDescent="0.2">
      <c r="A19" s="58" t="s">
        <v>68</v>
      </c>
      <c r="B19" s="55">
        <v>1</v>
      </c>
      <c r="C19" s="55">
        <v>4</v>
      </c>
      <c r="D19" s="56" t="s">
        <v>188</v>
      </c>
      <c r="E19" s="57" t="s">
        <v>69</v>
      </c>
      <c r="F19" s="137">
        <f t="shared" si="3"/>
        <v>11173</v>
      </c>
      <c r="G19" s="137">
        <f t="shared" si="3"/>
        <v>-22.5</v>
      </c>
      <c r="H19" s="137">
        <f t="shared" si="3"/>
        <v>11150.5</v>
      </c>
    </row>
    <row r="20" spans="1:8" ht="25.5" x14ac:dyDescent="0.2">
      <c r="A20" s="58" t="s">
        <v>72</v>
      </c>
      <c r="B20" s="55">
        <v>1</v>
      </c>
      <c r="C20" s="55">
        <v>4</v>
      </c>
      <c r="D20" s="56" t="s">
        <v>188</v>
      </c>
      <c r="E20" s="57" t="s">
        <v>73</v>
      </c>
      <c r="F20" s="138">
        <f>'расходы по структуре 2020 '!G23</f>
        <v>11173</v>
      </c>
      <c r="G20" s="138">
        <f>H20-F20</f>
        <v>-22.5</v>
      </c>
      <c r="H20" s="138">
        <f>'расходы по структуре 2020 '!I23</f>
        <v>11150.5</v>
      </c>
    </row>
    <row r="21" spans="1:8" ht="38.25" customHeight="1" x14ac:dyDescent="0.2">
      <c r="A21" s="59" t="s">
        <v>107</v>
      </c>
      <c r="B21" s="50">
        <v>1</v>
      </c>
      <c r="C21" s="50">
        <v>6</v>
      </c>
      <c r="D21" s="51"/>
      <c r="E21" s="52"/>
      <c r="F21" s="53">
        <f>F22+F27</f>
        <v>34.700000000000003</v>
      </c>
      <c r="G21" s="53">
        <f t="shared" ref="G21:H21" si="4">G22+G27</f>
        <v>0</v>
      </c>
      <c r="H21" s="53">
        <f t="shared" si="4"/>
        <v>34.700000000000003</v>
      </c>
    </row>
    <row r="22" spans="1:8" ht="18" customHeight="1" x14ac:dyDescent="0.2">
      <c r="A22" s="54" t="s">
        <v>81</v>
      </c>
      <c r="B22" s="55">
        <v>1</v>
      </c>
      <c r="C22" s="55">
        <v>6</v>
      </c>
      <c r="D22" s="56" t="s">
        <v>184</v>
      </c>
      <c r="E22" s="57"/>
      <c r="F22" s="137">
        <f>F23</f>
        <v>14.2</v>
      </c>
      <c r="G22" s="137">
        <f t="shared" ref="G22:H23" si="5">G23</f>
        <v>0</v>
      </c>
      <c r="H22" s="137">
        <f t="shared" si="5"/>
        <v>14.2</v>
      </c>
    </row>
    <row r="23" spans="1:8" ht="38.25" customHeight="1" x14ac:dyDescent="0.2">
      <c r="A23" s="54" t="s">
        <v>251</v>
      </c>
      <c r="B23" s="55">
        <v>1</v>
      </c>
      <c r="C23" s="55">
        <v>6</v>
      </c>
      <c r="D23" s="56" t="s">
        <v>190</v>
      </c>
      <c r="E23" s="57"/>
      <c r="F23" s="137">
        <f>F24</f>
        <v>14.2</v>
      </c>
      <c r="G23" s="137">
        <f t="shared" si="5"/>
        <v>0</v>
      </c>
      <c r="H23" s="137">
        <f t="shared" si="5"/>
        <v>14.2</v>
      </c>
    </row>
    <row r="24" spans="1:8" ht="66" customHeight="1" x14ac:dyDescent="0.2">
      <c r="A24" s="58" t="s">
        <v>106</v>
      </c>
      <c r="B24" s="55">
        <v>1</v>
      </c>
      <c r="C24" s="55">
        <v>6</v>
      </c>
      <c r="D24" s="56" t="s">
        <v>191</v>
      </c>
      <c r="E24" s="57"/>
      <c r="F24" s="137">
        <f t="shared" ref="F24:H25" si="6">F25</f>
        <v>14.2</v>
      </c>
      <c r="G24" s="137">
        <f t="shared" si="6"/>
        <v>0</v>
      </c>
      <c r="H24" s="137">
        <f t="shared" si="6"/>
        <v>14.2</v>
      </c>
    </row>
    <row r="25" spans="1:8" ht="18" customHeight="1" x14ac:dyDescent="0.2">
      <c r="A25" s="58" t="s">
        <v>80</v>
      </c>
      <c r="B25" s="55">
        <v>1</v>
      </c>
      <c r="C25" s="55">
        <v>6</v>
      </c>
      <c r="D25" s="56" t="s">
        <v>191</v>
      </c>
      <c r="E25" s="57">
        <v>500</v>
      </c>
      <c r="F25" s="137">
        <f t="shared" si="6"/>
        <v>14.2</v>
      </c>
      <c r="G25" s="137">
        <f t="shared" si="6"/>
        <v>0</v>
      </c>
      <c r="H25" s="137">
        <f t="shared" si="6"/>
        <v>14.2</v>
      </c>
    </row>
    <row r="26" spans="1:8" ht="18" customHeight="1" x14ac:dyDescent="0.2">
      <c r="A26" s="58" t="s">
        <v>63</v>
      </c>
      <c r="B26" s="55">
        <v>1</v>
      </c>
      <c r="C26" s="55">
        <v>6</v>
      </c>
      <c r="D26" s="56" t="s">
        <v>191</v>
      </c>
      <c r="E26" s="57">
        <v>540</v>
      </c>
      <c r="F26" s="137">
        <v>14.2</v>
      </c>
      <c r="G26" s="138">
        <v>0</v>
      </c>
      <c r="H26" s="138">
        <f>'расходы по структуре 2020 '!I32</f>
        <v>14.2</v>
      </c>
    </row>
    <row r="27" spans="1:8" ht="40.5" customHeight="1" x14ac:dyDescent="0.2">
      <c r="A27" s="54" t="s">
        <v>305</v>
      </c>
      <c r="B27" s="55">
        <v>1</v>
      </c>
      <c r="C27" s="55">
        <v>6</v>
      </c>
      <c r="D27" s="56" t="s">
        <v>185</v>
      </c>
      <c r="E27" s="57"/>
      <c r="F27" s="137">
        <f>F28</f>
        <v>20.5</v>
      </c>
      <c r="G27" s="137">
        <f t="shared" ref="G27:H30" si="7">G28</f>
        <v>0</v>
      </c>
      <c r="H27" s="137">
        <f t="shared" si="7"/>
        <v>20.5</v>
      </c>
    </row>
    <row r="28" spans="1:8" ht="38.25" customHeight="1" x14ac:dyDescent="0.2">
      <c r="A28" s="54" t="s">
        <v>117</v>
      </c>
      <c r="B28" s="55">
        <v>1</v>
      </c>
      <c r="C28" s="55">
        <v>6</v>
      </c>
      <c r="D28" s="56" t="s">
        <v>186</v>
      </c>
      <c r="E28" s="57"/>
      <c r="F28" s="137">
        <f>F29</f>
        <v>20.5</v>
      </c>
      <c r="G28" s="137">
        <f t="shared" si="7"/>
        <v>0</v>
      </c>
      <c r="H28" s="137">
        <f t="shared" si="7"/>
        <v>20.5</v>
      </c>
    </row>
    <row r="29" spans="1:8" ht="70.5" customHeight="1" x14ac:dyDescent="0.2">
      <c r="A29" s="58" t="s">
        <v>106</v>
      </c>
      <c r="B29" s="55">
        <v>1</v>
      </c>
      <c r="C29" s="55">
        <v>6</v>
      </c>
      <c r="D29" s="56" t="s">
        <v>189</v>
      </c>
      <c r="E29" s="57"/>
      <c r="F29" s="137">
        <f>F30</f>
        <v>20.5</v>
      </c>
      <c r="G29" s="137">
        <f t="shared" si="7"/>
        <v>0</v>
      </c>
      <c r="H29" s="137">
        <f t="shared" si="7"/>
        <v>20.5</v>
      </c>
    </row>
    <row r="30" spans="1:8" ht="15" customHeight="1" x14ac:dyDescent="0.2">
      <c r="A30" s="58" t="s">
        <v>80</v>
      </c>
      <c r="B30" s="55">
        <v>1</v>
      </c>
      <c r="C30" s="55">
        <v>6</v>
      </c>
      <c r="D30" s="56" t="s">
        <v>189</v>
      </c>
      <c r="E30" s="57">
        <v>500</v>
      </c>
      <c r="F30" s="137">
        <f>F31</f>
        <v>20.5</v>
      </c>
      <c r="G30" s="137">
        <f t="shared" si="7"/>
        <v>0</v>
      </c>
      <c r="H30" s="137">
        <f t="shared" si="7"/>
        <v>20.5</v>
      </c>
    </row>
    <row r="31" spans="1:8" ht="15.75" customHeight="1" x14ac:dyDescent="0.2">
      <c r="A31" s="58" t="s">
        <v>63</v>
      </c>
      <c r="B31" s="55">
        <v>1</v>
      </c>
      <c r="C31" s="55">
        <v>6</v>
      </c>
      <c r="D31" s="56" t="s">
        <v>189</v>
      </c>
      <c r="E31" s="57">
        <v>540</v>
      </c>
      <c r="F31" s="137">
        <v>20.5</v>
      </c>
      <c r="G31" s="138">
        <v>0</v>
      </c>
      <c r="H31" s="138">
        <f>'расходы по структуре 2020 '!I36</f>
        <v>20.5</v>
      </c>
    </row>
    <row r="32" spans="1:8" ht="11.25" customHeight="1" x14ac:dyDescent="0.2">
      <c r="A32" s="49" t="s">
        <v>28</v>
      </c>
      <c r="B32" s="50">
        <v>1</v>
      </c>
      <c r="C32" s="50">
        <v>11</v>
      </c>
      <c r="D32" s="51"/>
      <c r="E32" s="52" t="s">
        <v>64</v>
      </c>
      <c r="F32" s="53">
        <f t="shared" ref="F32:H36" si="8">F33</f>
        <v>0</v>
      </c>
      <c r="G32" s="53">
        <f t="shared" si="8"/>
        <v>0</v>
      </c>
      <c r="H32" s="53">
        <f t="shared" si="8"/>
        <v>0</v>
      </c>
    </row>
    <row r="33" spans="1:8" ht="12.75" customHeight="1" x14ac:dyDescent="0.2">
      <c r="A33" s="54" t="s">
        <v>81</v>
      </c>
      <c r="B33" s="55">
        <v>1</v>
      </c>
      <c r="C33" s="55">
        <v>11</v>
      </c>
      <c r="D33" s="56" t="s">
        <v>184</v>
      </c>
      <c r="E33" s="57" t="s">
        <v>64</v>
      </c>
      <c r="F33" s="137">
        <f t="shared" si="8"/>
        <v>0</v>
      </c>
      <c r="G33" s="137">
        <f t="shared" si="8"/>
        <v>0</v>
      </c>
      <c r="H33" s="137">
        <f t="shared" si="8"/>
        <v>0</v>
      </c>
    </row>
    <row r="34" spans="1:8" ht="37.5" customHeight="1" x14ac:dyDescent="0.2">
      <c r="A34" s="54" t="s">
        <v>118</v>
      </c>
      <c r="B34" s="55">
        <v>1</v>
      </c>
      <c r="C34" s="55">
        <v>11</v>
      </c>
      <c r="D34" s="56" t="s">
        <v>192</v>
      </c>
      <c r="E34" s="57" t="s">
        <v>64</v>
      </c>
      <c r="F34" s="137">
        <f>F35</f>
        <v>0</v>
      </c>
      <c r="G34" s="137">
        <f>G35</f>
        <v>0</v>
      </c>
      <c r="H34" s="137">
        <f>H35</f>
        <v>0</v>
      </c>
    </row>
    <row r="35" spans="1:8" ht="18" customHeight="1" x14ac:dyDescent="0.2">
      <c r="A35" s="54" t="s">
        <v>183</v>
      </c>
      <c r="B35" s="55">
        <v>1</v>
      </c>
      <c r="C35" s="55">
        <v>11</v>
      </c>
      <c r="D35" s="56" t="s">
        <v>193</v>
      </c>
      <c r="E35" s="57"/>
      <c r="F35" s="137">
        <f t="shared" si="8"/>
        <v>0</v>
      </c>
      <c r="G35" s="137">
        <f t="shared" si="8"/>
        <v>0</v>
      </c>
      <c r="H35" s="137">
        <f t="shared" si="8"/>
        <v>0</v>
      </c>
    </row>
    <row r="36" spans="1:8" ht="18" customHeight="1" x14ac:dyDescent="0.2">
      <c r="A36" s="58" t="s">
        <v>74</v>
      </c>
      <c r="B36" s="55">
        <v>1</v>
      </c>
      <c r="C36" s="55">
        <v>11</v>
      </c>
      <c r="D36" s="56" t="s">
        <v>193</v>
      </c>
      <c r="E36" s="57" t="s">
        <v>75</v>
      </c>
      <c r="F36" s="137">
        <f t="shared" si="8"/>
        <v>0</v>
      </c>
      <c r="G36" s="137">
        <f t="shared" si="8"/>
        <v>0</v>
      </c>
      <c r="H36" s="137">
        <f t="shared" si="8"/>
        <v>0</v>
      </c>
    </row>
    <row r="37" spans="1:8" ht="18" customHeight="1" x14ac:dyDescent="0.2">
      <c r="A37" s="58" t="s">
        <v>58</v>
      </c>
      <c r="B37" s="55">
        <v>1</v>
      </c>
      <c r="C37" s="55">
        <v>11</v>
      </c>
      <c r="D37" s="56" t="s">
        <v>193</v>
      </c>
      <c r="E37" s="57" t="s">
        <v>52</v>
      </c>
      <c r="F37" s="137">
        <f>'расходы по структуре 2020 '!G43</f>
        <v>0</v>
      </c>
      <c r="G37" s="137">
        <f>H37-F37</f>
        <v>0</v>
      </c>
      <c r="H37" s="137">
        <f>'расходы по структуре 2020 '!I43</f>
        <v>0</v>
      </c>
    </row>
    <row r="38" spans="1:8" ht="18" customHeight="1" x14ac:dyDescent="0.2">
      <c r="A38" s="49" t="s">
        <v>29</v>
      </c>
      <c r="B38" s="50">
        <v>1</v>
      </c>
      <c r="C38" s="50">
        <v>13</v>
      </c>
      <c r="D38" s="51" t="s">
        <v>64</v>
      </c>
      <c r="E38" s="52" t="s">
        <v>64</v>
      </c>
      <c r="F38" s="53">
        <f>F44+F61+F72+F39</f>
        <v>5556.5999999999995</v>
      </c>
      <c r="G38" s="144">
        <f>H38-F38</f>
        <v>4.5</v>
      </c>
      <c r="H38" s="53">
        <f>H39+H61+H72+H44</f>
        <v>5561.0999999999995</v>
      </c>
    </row>
    <row r="39" spans="1:8" ht="18" customHeight="1" x14ac:dyDescent="0.2">
      <c r="A39" s="54" t="s">
        <v>81</v>
      </c>
      <c r="B39" s="55">
        <v>1</v>
      </c>
      <c r="C39" s="55">
        <v>13</v>
      </c>
      <c r="D39" s="56" t="s">
        <v>184</v>
      </c>
      <c r="E39" s="57" t="s">
        <v>64</v>
      </c>
      <c r="F39" s="137">
        <f>F40</f>
        <v>50</v>
      </c>
      <c r="G39" s="138">
        <f t="shared" ref="G39:G52" si="9">H39-F39</f>
        <v>0</v>
      </c>
      <c r="H39" s="137">
        <f t="shared" ref="H39:H42" si="10">H40</f>
        <v>50</v>
      </c>
    </row>
    <row r="40" spans="1:8" ht="36.75" customHeight="1" x14ac:dyDescent="0.2">
      <c r="A40" s="54" t="s">
        <v>118</v>
      </c>
      <c r="B40" s="55">
        <v>1</v>
      </c>
      <c r="C40" s="55">
        <v>13</v>
      </c>
      <c r="D40" s="56" t="s">
        <v>192</v>
      </c>
      <c r="E40" s="57" t="s">
        <v>64</v>
      </c>
      <c r="F40" s="137">
        <f>F41</f>
        <v>50</v>
      </c>
      <c r="G40" s="138">
        <f t="shared" si="9"/>
        <v>0</v>
      </c>
      <c r="H40" s="137">
        <f t="shared" si="10"/>
        <v>50</v>
      </c>
    </row>
    <row r="41" spans="1:8" ht="18" customHeight="1" x14ac:dyDescent="0.2">
      <c r="A41" s="54" t="s">
        <v>183</v>
      </c>
      <c r="B41" s="55">
        <v>1</v>
      </c>
      <c r="C41" s="55">
        <v>13</v>
      </c>
      <c r="D41" s="56" t="s">
        <v>193</v>
      </c>
      <c r="E41" s="57"/>
      <c r="F41" s="138">
        <f>F42</f>
        <v>50</v>
      </c>
      <c r="G41" s="138">
        <f t="shared" si="9"/>
        <v>0</v>
      </c>
      <c r="H41" s="138">
        <f t="shared" si="10"/>
        <v>50</v>
      </c>
    </row>
    <row r="42" spans="1:8" ht="18" customHeight="1" x14ac:dyDescent="0.2">
      <c r="A42" s="58" t="s">
        <v>74</v>
      </c>
      <c r="B42" s="55">
        <v>1</v>
      </c>
      <c r="C42" s="55">
        <v>13</v>
      </c>
      <c r="D42" s="56" t="s">
        <v>193</v>
      </c>
      <c r="E42" s="57" t="s">
        <v>75</v>
      </c>
      <c r="F42" s="137">
        <f>F43</f>
        <v>50</v>
      </c>
      <c r="G42" s="138">
        <f t="shared" si="9"/>
        <v>0</v>
      </c>
      <c r="H42" s="137">
        <f t="shared" si="10"/>
        <v>50</v>
      </c>
    </row>
    <row r="43" spans="1:8" ht="18" customHeight="1" x14ac:dyDescent="0.2">
      <c r="A43" s="58" t="s">
        <v>58</v>
      </c>
      <c r="B43" s="55">
        <v>1</v>
      </c>
      <c r="C43" s="55">
        <v>13</v>
      </c>
      <c r="D43" s="56" t="s">
        <v>193</v>
      </c>
      <c r="E43" s="57" t="s">
        <v>52</v>
      </c>
      <c r="F43" s="138">
        <v>50</v>
      </c>
      <c r="G43" s="138">
        <f t="shared" si="9"/>
        <v>0</v>
      </c>
      <c r="H43" s="138">
        <v>50</v>
      </c>
    </row>
    <row r="44" spans="1:8" ht="50.25" customHeight="1" x14ac:dyDescent="0.2">
      <c r="A44" s="54" t="s">
        <v>305</v>
      </c>
      <c r="B44" s="55">
        <v>1</v>
      </c>
      <c r="C44" s="55">
        <v>13</v>
      </c>
      <c r="D44" s="56" t="s">
        <v>185</v>
      </c>
      <c r="E44" s="57" t="s">
        <v>64</v>
      </c>
      <c r="F44" s="137">
        <f>F45+F58</f>
        <v>3843.7999999999997</v>
      </c>
      <c r="G44" s="138">
        <f t="shared" si="9"/>
        <v>4.5</v>
      </c>
      <c r="H44" s="137">
        <f>H45+H58</f>
        <v>3848.2999999999997</v>
      </c>
    </row>
    <row r="45" spans="1:8" ht="37.5" customHeight="1" x14ac:dyDescent="0.2">
      <c r="A45" s="54" t="s">
        <v>116</v>
      </c>
      <c r="B45" s="55">
        <v>1</v>
      </c>
      <c r="C45" s="55">
        <v>13</v>
      </c>
      <c r="D45" s="56" t="s">
        <v>186</v>
      </c>
      <c r="E45" s="57" t="s">
        <v>64</v>
      </c>
      <c r="F45" s="137">
        <f>F46+F54</f>
        <v>3789.1</v>
      </c>
      <c r="G45" s="137">
        <f t="shared" ref="G45:H45" si="11">G46+G54</f>
        <v>4.5</v>
      </c>
      <c r="H45" s="137">
        <f t="shared" si="11"/>
        <v>3793.6</v>
      </c>
    </row>
    <row r="46" spans="1:8" ht="30" customHeight="1" x14ac:dyDescent="0.2">
      <c r="A46" s="54" t="s">
        <v>227</v>
      </c>
      <c r="B46" s="55">
        <v>1</v>
      </c>
      <c r="C46" s="55">
        <v>13</v>
      </c>
      <c r="D46" s="56" t="s">
        <v>194</v>
      </c>
      <c r="E46" s="57"/>
      <c r="F46" s="137">
        <f>F49+F47+F51</f>
        <v>3786.6</v>
      </c>
      <c r="G46" s="138">
        <f t="shared" si="9"/>
        <v>0</v>
      </c>
      <c r="H46" s="137">
        <f t="shared" ref="H46" si="12">H49+H47+H51</f>
        <v>3786.6</v>
      </c>
    </row>
    <row r="47" spans="1:8" ht="54.75" customHeight="1" x14ac:dyDescent="0.2">
      <c r="A47" s="58" t="s">
        <v>68</v>
      </c>
      <c r="B47" s="55">
        <v>1</v>
      </c>
      <c r="C47" s="55">
        <v>13</v>
      </c>
      <c r="D47" s="56" t="s">
        <v>194</v>
      </c>
      <c r="E47" s="57" t="s">
        <v>69</v>
      </c>
      <c r="F47" s="137">
        <f>F48</f>
        <v>3579</v>
      </c>
      <c r="G47" s="138">
        <f t="shared" si="9"/>
        <v>-22.800000000000182</v>
      </c>
      <c r="H47" s="137">
        <f t="shared" ref="H47" si="13">H48</f>
        <v>3556.2</v>
      </c>
    </row>
    <row r="48" spans="1:8" ht="17.25" customHeight="1" x14ac:dyDescent="0.2">
      <c r="A48" s="58" t="s">
        <v>70</v>
      </c>
      <c r="B48" s="55">
        <v>1</v>
      </c>
      <c r="C48" s="55">
        <v>13</v>
      </c>
      <c r="D48" s="56" t="s">
        <v>194</v>
      </c>
      <c r="E48" s="57" t="s">
        <v>71</v>
      </c>
      <c r="F48" s="137">
        <f>'расходы по структуре 2020 '!G54</f>
        <v>3579</v>
      </c>
      <c r="G48" s="138">
        <f t="shared" si="9"/>
        <v>-22.800000000000182</v>
      </c>
      <c r="H48" s="138">
        <f>'расходы по структуре 2020 '!I54</f>
        <v>3556.2</v>
      </c>
    </row>
    <row r="49" spans="1:8" ht="25.5" x14ac:dyDescent="0.2">
      <c r="A49" s="58" t="s">
        <v>124</v>
      </c>
      <c r="B49" s="55">
        <v>1</v>
      </c>
      <c r="C49" s="55">
        <v>13</v>
      </c>
      <c r="D49" s="56" t="s">
        <v>194</v>
      </c>
      <c r="E49" s="57" t="s">
        <v>65</v>
      </c>
      <c r="F49" s="137">
        <f>F50</f>
        <v>183.1</v>
      </c>
      <c r="G49" s="138">
        <f t="shared" si="9"/>
        <v>14.900000000000006</v>
      </c>
      <c r="H49" s="137">
        <f t="shared" ref="H49" si="14">H50</f>
        <v>198</v>
      </c>
    </row>
    <row r="50" spans="1:8" ht="25.5" x14ac:dyDescent="0.2">
      <c r="A50" s="58" t="s">
        <v>66</v>
      </c>
      <c r="B50" s="55">
        <v>1</v>
      </c>
      <c r="C50" s="55">
        <v>13</v>
      </c>
      <c r="D50" s="56" t="s">
        <v>194</v>
      </c>
      <c r="E50" s="57" t="s">
        <v>67</v>
      </c>
      <c r="F50" s="137">
        <f>'расходы по структуре 2020 '!G59</f>
        <v>183.1</v>
      </c>
      <c r="G50" s="138">
        <f t="shared" si="9"/>
        <v>14.900000000000006</v>
      </c>
      <c r="H50" s="138">
        <f>'расходы по структуре 2020 '!I59</f>
        <v>198</v>
      </c>
    </row>
    <row r="51" spans="1:8" x14ac:dyDescent="0.2">
      <c r="A51" s="58" t="s">
        <v>74</v>
      </c>
      <c r="B51" s="55">
        <v>1</v>
      </c>
      <c r="C51" s="55">
        <v>13</v>
      </c>
      <c r="D51" s="56" t="s">
        <v>194</v>
      </c>
      <c r="E51" s="57" t="s">
        <v>75</v>
      </c>
      <c r="F51" s="137">
        <f>F53+F52</f>
        <v>24.5</v>
      </c>
      <c r="G51" s="138">
        <f t="shared" si="9"/>
        <v>7.8999999999999986</v>
      </c>
      <c r="H51" s="137">
        <f>'расходы по структуре 2020 '!I61</f>
        <v>32.4</v>
      </c>
    </row>
    <row r="52" spans="1:8" x14ac:dyDescent="0.2">
      <c r="A52" s="58" t="s">
        <v>350</v>
      </c>
      <c r="B52" s="55">
        <v>1</v>
      </c>
      <c r="C52" s="55">
        <v>13</v>
      </c>
      <c r="D52" s="56" t="s">
        <v>194</v>
      </c>
      <c r="E52" s="57">
        <v>830</v>
      </c>
      <c r="F52" s="137">
        <v>2.2999999999999998</v>
      </c>
      <c r="G52" s="138">
        <f t="shared" si="9"/>
        <v>0</v>
      </c>
      <c r="H52" s="137">
        <v>2.2999999999999998</v>
      </c>
    </row>
    <row r="53" spans="1:8" ht="14.25" customHeight="1" x14ac:dyDescent="0.2">
      <c r="A53" s="58" t="s">
        <v>76</v>
      </c>
      <c r="B53" s="55">
        <v>1</v>
      </c>
      <c r="C53" s="55">
        <v>13</v>
      </c>
      <c r="D53" s="56" t="s">
        <v>194</v>
      </c>
      <c r="E53" s="57" t="s">
        <v>77</v>
      </c>
      <c r="F53" s="138">
        <f>'расходы по структуре 2020 '!G64</f>
        <v>22.2</v>
      </c>
      <c r="G53" s="138">
        <f>H53-F53</f>
        <v>7.9000000000000021</v>
      </c>
      <c r="H53" s="138">
        <f>'расходы по структуре 2020 '!I64</f>
        <v>30.1</v>
      </c>
    </row>
    <row r="54" spans="1:8" ht="15.75" customHeight="1" x14ac:dyDescent="0.2">
      <c r="A54" s="58" t="s">
        <v>99</v>
      </c>
      <c r="B54" s="55">
        <v>1</v>
      </c>
      <c r="C54" s="55">
        <v>13</v>
      </c>
      <c r="D54" s="56" t="s">
        <v>332</v>
      </c>
      <c r="E54" s="57"/>
      <c r="F54" s="138">
        <f>F55</f>
        <v>2.5</v>
      </c>
      <c r="G54" s="138">
        <f>G55</f>
        <v>4.5</v>
      </c>
      <c r="H54" s="138">
        <f>H55</f>
        <v>7</v>
      </c>
    </row>
    <row r="55" spans="1:8" ht="14.25" customHeight="1" x14ac:dyDescent="0.2">
      <c r="A55" s="58" t="s">
        <v>74</v>
      </c>
      <c r="B55" s="55">
        <v>1</v>
      </c>
      <c r="C55" s="55">
        <v>13</v>
      </c>
      <c r="D55" s="56" t="s">
        <v>332</v>
      </c>
      <c r="E55" s="57">
        <v>800</v>
      </c>
      <c r="F55" s="138">
        <f>F56+F57</f>
        <v>2.5</v>
      </c>
      <c r="G55" s="138">
        <f t="shared" ref="G55:H55" si="15">G56+G57</f>
        <v>4.5</v>
      </c>
      <c r="H55" s="138">
        <f t="shared" si="15"/>
        <v>7</v>
      </c>
    </row>
    <row r="56" spans="1:8" ht="14.25" customHeight="1" x14ac:dyDescent="0.2">
      <c r="A56" s="58" t="s">
        <v>350</v>
      </c>
      <c r="B56" s="55">
        <v>1</v>
      </c>
      <c r="C56" s="55">
        <v>13</v>
      </c>
      <c r="D56" s="56" t="s">
        <v>332</v>
      </c>
      <c r="E56" s="57">
        <v>830</v>
      </c>
      <c r="F56" s="138">
        <v>0</v>
      </c>
      <c r="G56" s="138">
        <f>H56-F56</f>
        <v>4.5</v>
      </c>
      <c r="H56" s="138">
        <f>'расходы по структуре 2020 '!I70</f>
        <v>4.5</v>
      </c>
    </row>
    <row r="57" spans="1:8" ht="21" customHeight="1" x14ac:dyDescent="0.2">
      <c r="A57" s="58" t="s">
        <v>76</v>
      </c>
      <c r="B57" s="55">
        <v>1</v>
      </c>
      <c r="C57" s="55">
        <v>13</v>
      </c>
      <c r="D57" s="56" t="s">
        <v>332</v>
      </c>
      <c r="E57" s="57">
        <v>850</v>
      </c>
      <c r="F57" s="138">
        <v>2.5</v>
      </c>
      <c r="G57" s="138">
        <v>0</v>
      </c>
      <c r="H57" s="138">
        <v>2.5</v>
      </c>
    </row>
    <row r="58" spans="1:8" ht="39" customHeight="1" x14ac:dyDescent="0.2">
      <c r="A58" s="58" t="s">
        <v>275</v>
      </c>
      <c r="B58" s="55">
        <v>1</v>
      </c>
      <c r="C58" s="55">
        <v>13</v>
      </c>
      <c r="D58" s="56" t="s">
        <v>276</v>
      </c>
      <c r="E58" s="57"/>
      <c r="F58" s="138">
        <f>F59</f>
        <v>54.7</v>
      </c>
      <c r="G58" s="138">
        <f t="shared" ref="G58:H59" si="16">G59</f>
        <v>0</v>
      </c>
      <c r="H58" s="138">
        <f t="shared" si="16"/>
        <v>54.7</v>
      </c>
    </row>
    <row r="59" spans="1:8" ht="15" customHeight="1" x14ac:dyDescent="0.2">
      <c r="A59" s="58" t="s">
        <v>99</v>
      </c>
      <c r="B59" s="55">
        <v>1</v>
      </c>
      <c r="C59" s="55">
        <v>13</v>
      </c>
      <c r="D59" s="56" t="s">
        <v>277</v>
      </c>
      <c r="E59" s="57">
        <v>200</v>
      </c>
      <c r="F59" s="138">
        <f>F60</f>
        <v>54.7</v>
      </c>
      <c r="G59" s="138">
        <f t="shared" si="16"/>
        <v>0</v>
      </c>
      <c r="H59" s="138">
        <f t="shared" si="16"/>
        <v>54.7</v>
      </c>
    </row>
    <row r="60" spans="1:8" ht="30" customHeight="1" x14ac:dyDescent="0.2">
      <c r="A60" s="58" t="s">
        <v>66</v>
      </c>
      <c r="B60" s="55">
        <v>1</v>
      </c>
      <c r="C60" s="55">
        <v>13</v>
      </c>
      <c r="D60" s="56" t="s">
        <v>277</v>
      </c>
      <c r="E60" s="57">
        <v>240</v>
      </c>
      <c r="F60" s="138">
        <f>'расходы по структуре 2020 '!G76</f>
        <v>54.7</v>
      </c>
      <c r="G60" s="138">
        <f>H60-F60</f>
        <v>0</v>
      </c>
      <c r="H60" s="138">
        <f>'расходы по структуре 2020 '!I76</f>
        <v>54.7</v>
      </c>
    </row>
    <row r="61" spans="1:8" ht="41.25" customHeight="1" x14ac:dyDescent="0.2">
      <c r="A61" s="58" t="s">
        <v>307</v>
      </c>
      <c r="B61" s="55">
        <v>1</v>
      </c>
      <c r="C61" s="55">
        <v>13</v>
      </c>
      <c r="D61" s="56" t="s">
        <v>195</v>
      </c>
      <c r="E61" s="57"/>
      <c r="F61" s="137">
        <f>F62+F68</f>
        <v>1660.8</v>
      </c>
      <c r="G61" s="138">
        <f t="shared" ref="G61:G64" si="17">H61-F61</f>
        <v>0</v>
      </c>
      <c r="H61" s="137">
        <f t="shared" ref="H61" si="18">H62+H68</f>
        <v>1660.8</v>
      </c>
    </row>
    <row r="62" spans="1:8" ht="38.25" x14ac:dyDescent="0.2">
      <c r="A62" s="58" t="s">
        <v>119</v>
      </c>
      <c r="B62" s="55">
        <v>1</v>
      </c>
      <c r="C62" s="55">
        <v>13</v>
      </c>
      <c r="D62" s="56" t="s">
        <v>196</v>
      </c>
      <c r="E62" s="57"/>
      <c r="F62" s="137">
        <f>F63</f>
        <v>1535.8</v>
      </c>
      <c r="G62" s="138">
        <f t="shared" si="17"/>
        <v>15</v>
      </c>
      <c r="H62" s="137">
        <f t="shared" ref="H62" si="19">H63</f>
        <v>1550.8</v>
      </c>
    </row>
    <row r="63" spans="1:8" ht="25.5" x14ac:dyDescent="0.2">
      <c r="A63" s="58" t="s">
        <v>100</v>
      </c>
      <c r="B63" s="55">
        <v>1</v>
      </c>
      <c r="C63" s="55">
        <v>13</v>
      </c>
      <c r="D63" s="56" t="s">
        <v>197</v>
      </c>
      <c r="E63" s="57"/>
      <c r="F63" s="137">
        <f>F64+F66</f>
        <v>1535.8</v>
      </c>
      <c r="G63" s="138">
        <f t="shared" si="17"/>
        <v>15</v>
      </c>
      <c r="H63" s="137">
        <f t="shared" ref="H63" si="20">H64+H66</f>
        <v>1550.8</v>
      </c>
    </row>
    <row r="64" spans="1:8" ht="25.5" x14ac:dyDescent="0.2">
      <c r="A64" s="58" t="s">
        <v>124</v>
      </c>
      <c r="B64" s="55">
        <v>1</v>
      </c>
      <c r="C64" s="55">
        <v>13</v>
      </c>
      <c r="D64" s="56" t="s">
        <v>197</v>
      </c>
      <c r="E64" s="57" t="s">
        <v>65</v>
      </c>
      <c r="F64" s="137">
        <f>F65</f>
        <v>1533.8</v>
      </c>
      <c r="G64" s="138">
        <f t="shared" si="17"/>
        <v>12.599999999999909</v>
      </c>
      <c r="H64" s="137">
        <f t="shared" ref="H64" si="21">H65</f>
        <v>1546.3999999999999</v>
      </c>
    </row>
    <row r="65" spans="1:8" ht="25.5" x14ac:dyDescent="0.2">
      <c r="A65" s="58" t="s">
        <v>66</v>
      </c>
      <c r="B65" s="55">
        <v>1</v>
      </c>
      <c r="C65" s="55">
        <v>13</v>
      </c>
      <c r="D65" s="56" t="s">
        <v>197</v>
      </c>
      <c r="E65" s="57" t="s">
        <v>67</v>
      </c>
      <c r="F65" s="138">
        <f>'расходы по структуре 2020 '!G82</f>
        <v>1533.8</v>
      </c>
      <c r="G65" s="138">
        <f>H65-F65</f>
        <v>12.599999999999909</v>
      </c>
      <c r="H65" s="138">
        <f>'расходы по структуре 2020 '!I82</f>
        <v>1546.3999999999999</v>
      </c>
    </row>
    <row r="66" spans="1:8" ht="19.5" customHeight="1" x14ac:dyDescent="0.2">
      <c r="A66" s="58" t="s">
        <v>74</v>
      </c>
      <c r="B66" s="55">
        <v>1</v>
      </c>
      <c r="C66" s="55">
        <v>13</v>
      </c>
      <c r="D66" s="56" t="s">
        <v>197</v>
      </c>
      <c r="E66" s="57" t="s">
        <v>75</v>
      </c>
      <c r="F66" s="137">
        <f>F67</f>
        <v>2</v>
      </c>
      <c r="G66" s="137">
        <f t="shared" ref="G66:H66" si="22">G67</f>
        <v>2.4000000000000004</v>
      </c>
      <c r="H66" s="137">
        <f t="shared" si="22"/>
        <v>4.4000000000000004</v>
      </c>
    </row>
    <row r="67" spans="1:8" x14ac:dyDescent="0.2">
      <c r="A67" s="58" t="s">
        <v>76</v>
      </c>
      <c r="B67" s="55">
        <v>1</v>
      </c>
      <c r="C67" s="55">
        <v>13</v>
      </c>
      <c r="D67" s="56" t="s">
        <v>197</v>
      </c>
      <c r="E67" s="57" t="s">
        <v>77</v>
      </c>
      <c r="F67" s="138">
        <f>'расходы по структуре 2020 '!G86</f>
        <v>2</v>
      </c>
      <c r="G67" s="138">
        <f>H67-F67</f>
        <v>2.4000000000000004</v>
      </c>
      <c r="H67" s="138">
        <f>'расходы по структуре 2020 '!I86</f>
        <v>4.4000000000000004</v>
      </c>
    </row>
    <row r="68" spans="1:8" ht="25.5" x14ac:dyDescent="0.2">
      <c r="A68" s="58" t="s">
        <v>321</v>
      </c>
      <c r="B68" s="55">
        <v>1</v>
      </c>
      <c r="C68" s="55">
        <v>13</v>
      </c>
      <c r="D68" s="56" t="s">
        <v>318</v>
      </c>
      <c r="E68" s="57"/>
      <c r="F68" s="138">
        <f>F69</f>
        <v>125</v>
      </c>
      <c r="G68" s="138">
        <f t="shared" ref="G68:H70" si="23">G69</f>
        <v>-15</v>
      </c>
      <c r="H68" s="138">
        <f t="shared" si="23"/>
        <v>110</v>
      </c>
    </row>
    <row r="69" spans="1:8" ht="25.5" x14ac:dyDescent="0.2">
      <c r="A69" s="58" t="s">
        <v>100</v>
      </c>
      <c r="B69" s="55">
        <v>1</v>
      </c>
      <c r="C69" s="55">
        <v>13</v>
      </c>
      <c r="D69" s="56" t="s">
        <v>320</v>
      </c>
      <c r="E69" s="57"/>
      <c r="F69" s="138">
        <f>F70</f>
        <v>125</v>
      </c>
      <c r="G69" s="138">
        <f t="shared" si="23"/>
        <v>-15</v>
      </c>
      <c r="H69" s="138">
        <f t="shared" si="23"/>
        <v>110</v>
      </c>
    </row>
    <row r="70" spans="1:8" ht="25.5" x14ac:dyDescent="0.2">
      <c r="A70" s="58" t="s">
        <v>124</v>
      </c>
      <c r="B70" s="55">
        <v>1</v>
      </c>
      <c r="C70" s="55">
        <v>13</v>
      </c>
      <c r="D70" s="56" t="s">
        <v>320</v>
      </c>
      <c r="E70" s="57" t="s">
        <v>65</v>
      </c>
      <c r="F70" s="138">
        <f>F71</f>
        <v>125</v>
      </c>
      <c r="G70" s="138">
        <f t="shared" si="23"/>
        <v>-15</v>
      </c>
      <c r="H70" s="138">
        <f t="shared" si="23"/>
        <v>110</v>
      </c>
    </row>
    <row r="71" spans="1:8" ht="25.5" x14ac:dyDescent="0.2">
      <c r="A71" s="58" t="s">
        <v>66</v>
      </c>
      <c r="B71" s="55">
        <v>1</v>
      </c>
      <c r="C71" s="55">
        <v>13</v>
      </c>
      <c r="D71" s="56" t="s">
        <v>320</v>
      </c>
      <c r="E71" s="57" t="s">
        <v>67</v>
      </c>
      <c r="F71" s="138">
        <f>75+50</f>
        <v>125</v>
      </c>
      <c r="G71" s="138">
        <f>H71-F71</f>
        <v>-15</v>
      </c>
      <c r="H71" s="138">
        <f>'расходы по структуре 2020 '!I90</f>
        <v>110</v>
      </c>
    </row>
    <row r="72" spans="1:8" ht="38.25" x14ac:dyDescent="0.2">
      <c r="A72" s="58" t="s">
        <v>308</v>
      </c>
      <c r="B72" s="55">
        <v>1</v>
      </c>
      <c r="C72" s="55">
        <v>13</v>
      </c>
      <c r="D72" s="56" t="s">
        <v>198</v>
      </c>
      <c r="E72" s="57"/>
      <c r="F72" s="137">
        <f>F73+F78</f>
        <v>2</v>
      </c>
      <c r="G72" s="137">
        <f t="shared" ref="G72:H72" si="24">G73+G78</f>
        <v>0</v>
      </c>
      <c r="H72" s="137">
        <f t="shared" si="24"/>
        <v>2</v>
      </c>
    </row>
    <row r="73" spans="1:8" ht="38.25" x14ac:dyDescent="0.2">
      <c r="A73" s="58" t="s">
        <v>238</v>
      </c>
      <c r="B73" s="55">
        <v>1</v>
      </c>
      <c r="C73" s="55">
        <v>13</v>
      </c>
      <c r="D73" s="56" t="s">
        <v>239</v>
      </c>
      <c r="E73" s="57"/>
      <c r="F73" s="137">
        <f>F74</f>
        <v>1</v>
      </c>
      <c r="G73" s="137">
        <f t="shared" ref="G73:H76" si="25">G74</f>
        <v>0</v>
      </c>
      <c r="H73" s="137">
        <f t="shared" si="25"/>
        <v>1</v>
      </c>
    </row>
    <row r="74" spans="1:8" ht="39" customHeight="1" x14ac:dyDescent="0.2">
      <c r="A74" s="58" t="s">
        <v>300</v>
      </c>
      <c r="B74" s="55">
        <v>1</v>
      </c>
      <c r="C74" s="55">
        <v>13</v>
      </c>
      <c r="D74" s="56" t="s">
        <v>240</v>
      </c>
      <c r="E74" s="57"/>
      <c r="F74" s="137">
        <f>F75</f>
        <v>1</v>
      </c>
      <c r="G74" s="137">
        <f t="shared" si="25"/>
        <v>0</v>
      </c>
      <c r="H74" s="137">
        <f t="shared" si="25"/>
        <v>1</v>
      </c>
    </row>
    <row r="75" spans="1:8" ht="28.5" customHeight="1" x14ac:dyDescent="0.2">
      <c r="A75" s="58" t="s">
        <v>100</v>
      </c>
      <c r="B75" s="55">
        <v>1</v>
      </c>
      <c r="C75" s="55">
        <v>13</v>
      </c>
      <c r="D75" s="56" t="s">
        <v>241</v>
      </c>
      <c r="E75" s="57"/>
      <c r="F75" s="137">
        <f>F76</f>
        <v>1</v>
      </c>
      <c r="G75" s="137">
        <f t="shared" si="25"/>
        <v>0</v>
      </c>
      <c r="H75" s="137">
        <f t="shared" si="25"/>
        <v>1</v>
      </c>
    </row>
    <row r="76" spans="1:8" ht="25.5" customHeight="1" x14ac:dyDescent="0.2">
      <c r="A76" s="58" t="s">
        <v>124</v>
      </c>
      <c r="B76" s="55">
        <v>1</v>
      </c>
      <c r="C76" s="55">
        <v>13</v>
      </c>
      <c r="D76" s="56" t="s">
        <v>241</v>
      </c>
      <c r="E76" s="57">
        <v>200</v>
      </c>
      <c r="F76" s="137">
        <f>F77</f>
        <v>1</v>
      </c>
      <c r="G76" s="137">
        <f t="shared" si="25"/>
        <v>0</v>
      </c>
      <c r="H76" s="137">
        <f t="shared" si="25"/>
        <v>1</v>
      </c>
    </row>
    <row r="77" spans="1:8" ht="30.75" customHeight="1" x14ac:dyDescent="0.2">
      <c r="A77" s="58" t="s">
        <v>66</v>
      </c>
      <c r="B77" s="55">
        <v>1</v>
      </c>
      <c r="C77" s="55">
        <v>13</v>
      </c>
      <c r="D77" s="56" t="s">
        <v>241</v>
      </c>
      <c r="E77" s="57">
        <v>240</v>
      </c>
      <c r="F77" s="137">
        <f>'расходы по структуре 2020 '!G97</f>
        <v>1</v>
      </c>
      <c r="G77" s="137">
        <f>'расходы по структуре 2020 '!H97</f>
        <v>0</v>
      </c>
      <c r="H77" s="137">
        <f>'расходы по структуре 2020 '!I97</f>
        <v>1</v>
      </c>
    </row>
    <row r="78" spans="1:8" ht="15" customHeight="1" x14ac:dyDescent="0.2">
      <c r="A78" s="58" t="s">
        <v>243</v>
      </c>
      <c r="B78" s="55">
        <v>1</v>
      </c>
      <c r="C78" s="55">
        <v>13</v>
      </c>
      <c r="D78" s="56" t="s">
        <v>242</v>
      </c>
      <c r="E78" s="57"/>
      <c r="F78" s="137">
        <f>F79</f>
        <v>1</v>
      </c>
      <c r="G78" s="137">
        <f t="shared" ref="G78:H81" si="26">G79</f>
        <v>0</v>
      </c>
      <c r="H78" s="137">
        <f t="shared" si="26"/>
        <v>1</v>
      </c>
    </row>
    <row r="79" spans="1:8" ht="50.25" customHeight="1" x14ac:dyDescent="0.2">
      <c r="A79" s="58" t="s">
        <v>244</v>
      </c>
      <c r="B79" s="55">
        <v>1</v>
      </c>
      <c r="C79" s="55">
        <v>13</v>
      </c>
      <c r="D79" s="56" t="s">
        <v>245</v>
      </c>
      <c r="E79" s="57"/>
      <c r="F79" s="137">
        <f>F80</f>
        <v>1</v>
      </c>
      <c r="G79" s="137">
        <f t="shared" si="26"/>
        <v>0</v>
      </c>
      <c r="H79" s="137">
        <f t="shared" si="26"/>
        <v>1</v>
      </c>
    </row>
    <row r="80" spans="1:8" ht="27" customHeight="1" x14ac:dyDescent="0.2">
      <c r="A80" s="58" t="s">
        <v>100</v>
      </c>
      <c r="B80" s="55">
        <v>1</v>
      </c>
      <c r="C80" s="55">
        <v>13</v>
      </c>
      <c r="D80" s="56" t="s">
        <v>246</v>
      </c>
      <c r="E80" s="57"/>
      <c r="F80" s="137">
        <f>F81</f>
        <v>1</v>
      </c>
      <c r="G80" s="137">
        <f t="shared" si="26"/>
        <v>0</v>
      </c>
      <c r="H80" s="137">
        <f t="shared" si="26"/>
        <v>1</v>
      </c>
    </row>
    <row r="81" spans="1:8" ht="27.75" customHeight="1" x14ac:dyDescent="0.2">
      <c r="A81" s="58" t="s">
        <v>124</v>
      </c>
      <c r="B81" s="55">
        <v>1</v>
      </c>
      <c r="C81" s="55">
        <v>13</v>
      </c>
      <c r="D81" s="56" t="s">
        <v>246</v>
      </c>
      <c r="E81" s="57">
        <v>200</v>
      </c>
      <c r="F81" s="137">
        <f>F82</f>
        <v>1</v>
      </c>
      <c r="G81" s="137">
        <f t="shared" si="26"/>
        <v>0</v>
      </c>
      <c r="H81" s="137">
        <f t="shared" si="26"/>
        <v>1</v>
      </c>
    </row>
    <row r="82" spans="1:8" ht="29.25" customHeight="1" x14ac:dyDescent="0.2">
      <c r="A82" s="58" t="s">
        <v>66</v>
      </c>
      <c r="B82" s="55">
        <v>1</v>
      </c>
      <c r="C82" s="55">
        <v>13</v>
      </c>
      <c r="D82" s="56" t="s">
        <v>246</v>
      </c>
      <c r="E82" s="57">
        <v>240</v>
      </c>
      <c r="F82" s="137">
        <f>'расходы по структуре 2020 '!G103</f>
        <v>1</v>
      </c>
      <c r="G82" s="137">
        <f>'расходы по структуре 2020 '!H103</f>
        <v>0</v>
      </c>
      <c r="H82" s="137">
        <f>'расходы по структуре 2020 '!I103</f>
        <v>1</v>
      </c>
    </row>
    <row r="83" spans="1:8" ht="20.25" customHeight="1" x14ac:dyDescent="0.2">
      <c r="A83" s="45" t="s">
        <v>30</v>
      </c>
      <c r="B83" s="46">
        <v>2</v>
      </c>
      <c r="C83" s="46">
        <v>0</v>
      </c>
      <c r="D83" s="47" t="s">
        <v>64</v>
      </c>
      <c r="E83" s="48" t="s">
        <v>64</v>
      </c>
      <c r="F83" s="152">
        <f t="shared" ref="F83:H86" si="27">F84</f>
        <v>438</v>
      </c>
      <c r="G83" s="152">
        <f t="shared" si="27"/>
        <v>0</v>
      </c>
      <c r="H83" s="152">
        <f t="shared" si="27"/>
        <v>438</v>
      </c>
    </row>
    <row r="84" spans="1:8" ht="11.25" customHeight="1" x14ac:dyDescent="0.2">
      <c r="A84" s="49" t="s">
        <v>31</v>
      </c>
      <c r="B84" s="50">
        <v>2</v>
      </c>
      <c r="C84" s="50">
        <v>3</v>
      </c>
      <c r="D84" s="51" t="s">
        <v>64</v>
      </c>
      <c r="E84" s="52" t="s">
        <v>64</v>
      </c>
      <c r="F84" s="53">
        <f t="shared" si="27"/>
        <v>438</v>
      </c>
      <c r="G84" s="53">
        <f t="shared" si="27"/>
        <v>0</v>
      </c>
      <c r="H84" s="53">
        <f t="shared" si="27"/>
        <v>438</v>
      </c>
    </row>
    <row r="85" spans="1:8" ht="18" customHeight="1" x14ac:dyDescent="0.2">
      <c r="A85" s="54" t="s">
        <v>81</v>
      </c>
      <c r="B85" s="55">
        <v>2</v>
      </c>
      <c r="C85" s="55">
        <v>3</v>
      </c>
      <c r="D85" s="56">
        <v>5000000000</v>
      </c>
      <c r="E85" s="57" t="s">
        <v>64</v>
      </c>
      <c r="F85" s="137">
        <f t="shared" si="27"/>
        <v>438</v>
      </c>
      <c r="G85" s="137">
        <f t="shared" si="27"/>
        <v>0</v>
      </c>
      <c r="H85" s="137">
        <f t="shared" si="27"/>
        <v>438</v>
      </c>
    </row>
    <row r="86" spans="1:8" ht="36.75" customHeight="1" x14ac:dyDescent="0.2">
      <c r="A86" s="54" t="s">
        <v>118</v>
      </c>
      <c r="B86" s="55">
        <v>2</v>
      </c>
      <c r="C86" s="55">
        <v>3</v>
      </c>
      <c r="D86" s="56">
        <v>5000100000</v>
      </c>
      <c r="E86" s="57"/>
      <c r="F86" s="137">
        <f t="shared" si="27"/>
        <v>438</v>
      </c>
      <c r="G86" s="137">
        <f t="shared" si="27"/>
        <v>0</v>
      </c>
      <c r="H86" s="137">
        <f t="shared" si="27"/>
        <v>438</v>
      </c>
    </row>
    <row r="87" spans="1:8" ht="27.75" customHeight="1" x14ac:dyDescent="0.2">
      <c r="A87" s="54" t="s">
        <v>101</v>
      </c>
      <c r="B87" s="55">
        <v>2</v>
      </c>
      <c r="C87" s="55">
        <v>3</v>
      </c>
      <c r="D87" s="56" t="s">
        <v>250</v>
      </c>
      <c r="E87" s="57" t="s">
        <v>64</v>
      </c>
      <c r="F87" s="137">
        <f>F88+F90</f>
        <v>438</v>
      </c>
      <c r="G87" s="137">
        <f t="shared" ref="G87:H87" si="28">G88+G90</f>
        <v>0</v>
      </c>
      <c r="H87" s="137">
        <f t="shared" si="28"/>
        <v>438</v>
      </c>
    </row>
    <row r="88" spans="1:8" ht="57" customHeight="1" x14ac:dyDescent="0.2">
      <c r="A88" s="58" t="s">
        <v>68</v>
      </c>
      <c r="B88" s="55">
        <v>2</v>
      </c>
      <c r="C88" s="55">
        <v>3</v>
      </c>
      <c r="D88" s="56">
        <v>5000151180</v>
      </c>
      <c r="E88" s="57" t="s">
        <v>69</v>
      </c>
      <c r="F88" s="137">
        <f>F89</f>
        <v>406</v>
      </c>
      <c r="G88" s="137">
        <f t="shared" ref="G88:H88" si="29">G89</f>
        <v>0</v>
      </c>
      <c r="H88" s="137">
        <f t="shared" si="29"/>
        <v>406</v>
      </c>
    </row>
    <row r="89" spans="1:8" ht="24" customHeight="1" x14ac:dyDescent="0.2">
      <c r="A89" s="58" t="s">
        <v>72</v>
      </c>
      <c r="B89" s="55">
        <v>2</v>
      </c>
      <c r="C89" s="55">
        <v>3</v>
      </c>
      <c r="D89" s="56">
        <v>5000151180</v>
      </c>
      <c r="E89" s="57" t="s">
        <v>73</v>
      </c>
      <c r="F89" s="137">
        <f>'расходы по структуре 2020 '!G111</f>
        <v>406</v>
      </c>
      <c r="G89" s="138">
        <v>0</v>
      </c>
      <c r="H89" s="138">
        <f>'расходы по структуре 2020 '!I111</f>
        <v>406</v>
      </c>
    </row>
    <row r="90" spans="1:8" ht="25.5" x14ac:dyDescent="0.2">
      <c r="A90" s="58" t="s">
        <v>124</v>
      </c>
      <c r="B90" s="55">
        <v>2</v>
      </c>
      <c r="C90" s="55">
        <v>3</v>
      </c>
      <c r="D90" s="56">
        <v>5000151180</v>
      </c>
      <c r="E90" s="57">
        <v>200</v>
      </c>
      <c r="F90" s="137">
        <f>F91</f>
        <v>32</v>
      </c>
      <c r="G90" s="137">
        <f t="shared" ref="G90:H90" si="30">G91</f>
        <v>0</v>
      </c>
      <c r="H90" s="137">
        <f t="shared" si="30"/>
        <v>32</v>
      </c>
    </row>
    <row r="91" spans="1:8" ht="32.25" customHeight="1" x14ac:dyDescent="0.2">
      <c r="A91" s="58" t="s">
        <v>66</v>
      </c>
      <c r="B91" s="55">
        <v>2</v>
      </c>
      <c r="C91" s="55">
        <v>3</v>
      </c>
      <c r="D91" s="56">
        <v>5000151180</v>
      </c>
      <c r="E91" s="57">
        <v>240</v>
      </c>
      <c r="F91" s="137">
        <f>'расходы по структуре 2020 '!G115</f>
        <v>32</v>
      </c>
      <c r="G91" s="138">
        <v>0</v>
      </c>
      <c r="H91" s="138">
        <f>'расходы по структуре 2020 '!I115</f>
        <v>32</v>
      </c>
    </row>
    <row r="92" spans="1:8" ht="30" customHeight="1" x14ac:dyDescent="0.2">
      <c r="A92" s="45" t="s">
        <v>32</v>
      </c>
      <c r="B92" s="46">
        <v>3</v>
      </c>
      <c r="C92" s="46">
        <v>0</v>
      </c>
      <c r="D92" s="47" t="s">
        <v>64</v>
      </c>
      <c r="E92" s="48" t="s">
        <v>64</v>
      </c>
      <c r="F92" s="152">
        <f>F93+F112+F100</f>
        <v>39.9</v>
      </c>
      <c r="G92" s="152">
        <f t="shared" ref="G92:H92" si="31">G93+G112+G100</f>
        <v>22</v>
      </c>
      <c r="H92" s="152">
        <f t="shared" si="31"/>
        <v>61.9</v>
      </c>
    </row>
    <row r="93" spans="1:8" ht="18.75" customHeight="1" x14ac:dyDescent="0.2">
      <c r="A93" s="49" t="s">
        <v>33</v>
      </c>
      <c r="B93" s="50">
        <v>3</v>
      </c>
      <c r="C93" s="50">
        <v>4</v>
      </c>
      <c r="D93" s="51" t="s">
        <v>64</v>
      </c>
      <c r="E93" s="52" t="s">
        <v>64</v>
      </c>
      <c r="F93" s="53">
        <f t="shared" ref="F93:H98" si="32">F94</f>
        <v>8</v>
      </c>
      <c r="G93" s="53">
        <f t="shared" si="32"/>
        <v>22</v>
      </c>
      <c r="H93" s="53">
        <f t="shared" si="32"/>
        <v>30</v>
      </c>
    </row>
    <row r="94" spans="1:8" ht="38.25" x14ac:dyDescent="0.2">
      <c r="A94" s="58" t="s">
        <v>308</v>
      </c>
      <c r="B94" s="55">
        <v>3</v>
      </c>
      <c r="C94" s="55">
        <v>4</v>
      </c>
      <c r="D94" s="56" t="s">
        <v>198</v>
      </c>
      <c r="E94" s="57"/>
      <c r="F94" s="137">
        <f>F95</f>
        <v>8</v>
      </c>
      <c r="G94" s="137">
        <f t="shared" si="32"/>
        <v>22</v>
      </c>
      <c r="H94" s="137">
        <f t="shared" si="32"/>
        <v>30</v>
      </c>
    </row>
    <row r="95" spans="1:8" ht="17.25" customHeight="1" x14ac:dyDescent="0.2">
      <c r="A95" s="60" t="s">
        <v>79</v>
      </c>
      <c r="B95" s="55">
        <v>3</v>
      </c>
      <c r="C95" s="55">
        <v>4</v>
      </c>
      <c r="D95" s="56" t="s">
        <v>199</v>
      </c>
      <c r="E95" s="57"/>
      <c r="F95" s="137">
        <f t="shared" si="32"/>
        <v>8</v>
      </c>
      <c r="G95" s="137">
        <f t="shared" si="32"/>
        <v>22</v>
      </c>
      <c r="H95" s="137">
        <f t="shared" si="32"/>
        <v>30</v>
      </c>
    </row>
    <row r="96" spans="1:8" ht="38.25" x14ac:dyDescent="0.2">
      <c r="A96" s="58" t="s">
        <v>202</v>
      </c>
      <c r="B96" s="55">
        <v>3</v>
      </c>
      <c r="C96" s="55">
        <v>4</v>
      </c>
      <c r="D96" s="56" t="s">
        <v>201</v>
      </c>
      <c r="E96" s="57"/>
      <c r="F96" s="137">
        <f t="shared" si="32"/>
        <v>8</v>
      </c>
      <c r="G96" s="137">
        <f t="shared" si="32"/>
        <v>22</v>
      </c>
      <c r="H96" s="137">
        <f t="shared" si="32"/>
        <v>30</v>
      </c>
    </row>
    <row r="97" spans="1:8" ht="114.75" x14ac:dyDescent="0.2">
      <c r="A97" s="58" t="s">
        <v>203</v>
      </c>
      <c r="B97" s="55">
        <v>3</v>
      </c>
      <c r="C97" s="55">
        <v>4</v>
      </c>
      <c r="D97" s="61" t="s">
        <v>200</v>
      </c>
      <c r="E97" s="57"/>
      <c r="F97" s="137">
        <f>F98</f>
        <v>8</v>
      </c>
      <c r="G97" s="137">
        <f t="shared" si="32"/>
        <v>22</v>
      </c>
      <c r="H97" s="137">
        <f t="shared" si="32"/>
        <v>30</v>
      </c>
    </row>
    <row r="98" spans="1:8" ht="25.5" x14ac:dyDescent="0.2">
      <c r="A98" s="58" t="s">
        <v>124</v>
      </c>
      <c r="B98" s="55">
        <v>3</v>
      </c>
      <c r="C98" s="55">
        <v>4</v>
      </c>
      <c r="D98" s="61" t="s">
        <v>200</v>
      </c>
      <c r="E98" s="57">
        <v>200</v>
      </c>
      <c r="F98" s="137">
        <f t="shared" si="32"/>
        <v>8</v>
      </c>
      <c r="G98" s="137">
        <f t="shared" si="32"/>
        <v>22</v>
      </c>
      <c r="H98" s="137">
        <f t="shared" si="32"/>
        <v>30</v>
      </c>
    </row>
    <row r="99" spans="1:8" ht="25.5" x14ac:dyDescent="0.2">
      <c r="A99" s="58" t="s">
        <v>66</v>
      </c>
      <c r="B99" s="55">
        <v>3</v>
      </c>
      <c r="C99" s="55">
        <v>4</v>
      </c>
      <c r="D99" s="61" t="s">
        <v>200</v>
      </c>
      <c r="E99" s="57">
        <v>240</v>
      </c>
      <c r="F99" s="137">
        <f>'расходы по структуре 2020 '!G124</f>
        <v>8</v>
      </c>
      <c r="G99" s="137">
        <v>22</v>
      </c>
      <c r="H99" s="137">
        <v>30</v>
      </c>
    </row>
    <row r="100" spans="1:8" ht="27.75" customHeight="1" x14ac:dyDescent="0.2">
      <c r="A100" s="59" t="s">
        <v>50</v>
      </c>
      <c r="B100" s="50">
        <v>3</v>
      </c>
      <c r="C100" s="50">
        <v>9</v>
      </c>
      <c r="D100" s="62"/>
      <c r="E100" s="52"/>
      <c r="F100" s="53">
        <f>F101</f>
        <v>2</v>
      </c>
      <c r="G100" s="53">
        <f t="shared" ref="G100:H100" si="33">G101</f>
        <v>0</v>
      </c>
      <c r="H100" s="53">
        <f t="shared" si="33"/>
        <v>2</v>
      </c>
    </row>
    <row r="101" spans="1:8" ht="51" customHeight="1" x14ac:dyDescent="0.2">
      <c r="A101" s="58" t="s">
        <v>314</v>
      </c>
      <c r="B101" s="55">
        <v>3</v>
      </c>
      <c r="C101" s="55">
        <v>9</v>
      </c>
      <c r="D101" s="61">
        <v>7500000000</v>
      </c>
      <c r="E101" s="57"/>
      <c r="F101" s="137">
        <f>F102+F107</f>
        <v>2</v>
      </c>
      <c r="G101" s="137">
        <f t="shared" ref="G101:H101" si="34">G102+G107</f>
        <v>0</v>
      </c>
      <c r="H101" s="137">
        <f t="shared" si="34"/>
        <v>2</v>
      </c>
    </row>
    <row r="102" spans="1:8" ht="48.75" customHeight="1" x14ac:dyDescent="0.2">
      <c r="A102" s="58" t="s">
        <v>247</v>
      </c>
      <c r="B102" s="55">
        <v>3</v>
      </c>
      <c r="C102" s="55">
        <v>9</v>
      </c>
      <c r="D102" s="61">
        <v>7510000000</v>
      </c>
      <c r="E102" s="57"/>
      <c r="F102" s="137">
        <f>F103</f>
        <v>1</v>
      </c>
      <c r="G102" s="137">
        <f t="shared" ref="G102:H105" si="35">G103</f>
        <v>0</v>
      </c>
      <c r="H102" s="137">
        <f t="shared" si="35"/>
        <v>1</v>
      </c>
    </row>
    <row r="103" spans="1:8" ht="38.25" customHeight="1" x14ac:dyDescent="0.2">
      <c r="A103" s="58" t="s">
        <v>108</v>
      </c>
      <c r="B103" s="55">
        <v>3</v>
      </c>
      <c r="C103" s="55">
        <v>9</v>
      </c>
      <c r="D103" s="61">
        <v>7510100000</v>
      </c>
      <c r="E103" s="57"/>
      <c r="F103" s="137">
        <f>F104</f>
        <v>1</v>
      </c>
      <c r="G103" s="137">
        <f t="shared" si="35"/>
        <v>0</v>
      </c>
      <c r="H103" s="137">
        <f t="shared" si="35"/>
        <v>1</v>
      </c>
    </row>
    <row r="104" spans="1:8" ht="24.75" customHeight="1" x14ac:dyDescent="0.2">
      <c r="A104" s="58" t="s">
        <v>100</v>
      </c>
      <c r="B104" s="55">
        <v>3</v>
      </c>
      <c r="C104" s="55">
        <v>9</v>
      </c>
      <c r="D104" s="61">
        <v>7510199990</v>
      </c>
      <c r="E104" s="57"/>
      <c r="F104" s="137">
        <f>F105</f>
        <v>1</v>
      </c>
      <c r="G104" s="137">
        <f t="shared" si="35"/>
        <v>0</v>
      </c>
      <c r="H104" s="137">
        <f t="shared" si="35"/>
        <v>1</v>
      </c>
    </row>
    <row r="105" spans="1:8" ht="27.75" customHeight="1" x14ac:dyDescent="0.2">
      <c r="A105" s="58" t="s">
        <v>124</v>
      </c>
      <c r="B105" s="55">
        <v>3</v>
      </c>
      <c r="C105" s="55">
        <v>9</v>
      </c>
      <c r="D105" s="61">
        <v>7510199990</v>
      </c>
      <c r="E105" s="57">
        <v>200</v>
      </c>
      <c r="F105" s="137">
        <f>F106</f>
        <v>1</v>
      </c>
      <c r="G105" s="137">
        <f t="shared" si="35"/>
        <v>0</v>
      </c>
      <c r="H105" s="137">
        <f t="shared" si="35"/>
        <v>1</v>
      </c>
    </row>
    <row r="106" spans="1:8" ht="26.25" customHeight="1" x14ac:dyDescent="0.2">
      <c r="A106" s="58" t="s">
        <v>66</v>
      </c>
      <c r="B106" s="55">
        <v>3</v>
      </c>
      <c r="C106" s="55">
        <v>9</v>
      </c>
      <c r="D106" s="61">
        <v>7510199990</v>
      </c>
      <c r="E106" s="57">
        <v>240</v>
      </c>
      <c r="F106" s="137">
        <f>'расходы по структуре 2020 '!G132</f>
        <v>1</v>
      </c>
      <c r="G106" s="137">
        <f>'расходы по структуре 2020 '!H132</f>
        <v>0</v>
      </c>
      <c r="H106" s="137">
        <v>1</v>
      </c>
    </row>
    <row r="107" spans="1:8" ht="18" customHeight="1" x14ac:dyDescent="0.2">
      <c r="A107" s="58" t="s">
        <v>248</v>
      </c>
      <c r="B107" s="55">
        <v>3</v>
      </c>
      <c r="C107" s="55">
        <v>9</v>
      </c>
      <c r="D107" s="61">
        <v>7520000000</v>
      </c>
      <c r="E107" s="57"/>
      <c r="F107" s="137">
        <f>F108</f>
        <v>1</v>
      </c>
      <c r="G107" s="137">
        <f t="shared" ref="G107:H110" si="36">G108</f>
        <v>0</v>
      </c>
      <c r="H107" s="137">
        <f t="shared" si="36"/>
        <v>1</v>
      </c>
    </row>
    <row r="108" spans="1:8" ht="25.5" customHeight="1" x14ac:dyDescent="0.2">
      <c r="A108" s="58" t="s">
        <v>249</v>
      </c>
      <c r="B108" s="55">
        <v>3</v>
      </c>
      <c r="C108" s="55">
        <v>9</v>
      </c>
      <c r="D108" s="61">
        <v>7520100000</v>
      </c>
      <c r="E108" s="57"/>
      <c r="F108" s="137">
        <f>F109</f>
        <v>1</v>
      </c>
      <c r="G108" s="137">
        <f t="shared" si="36"/>
        <v>0</v>
      </c>
      <c r="H108" s="137">
        <f t="shared" si="36"/>
        <v>1</v>
      </c>
    </row>
    <row r="109" spans="1:8" ht="27" customHeight="1" x14ac:dyDescent="0.2">
      <c r="A109" s="58" t="s">
        <v>100</v>
      </c>
      <c r="B109" s="55">
        <v>3</v>
      </c>
      <c r="C109" s="55">
        <v>9</v>
      </c>
      <c r="D109" s="61">
        <v>7520199990</v>
      </c>
      <c r="E109" s="57"/>
      <c r="F109" s="137">
        <f>F110</f>
        <v>1</v>
      </c>
      <c r="G109" s="137">
        <f t="shared" si="36"/>
        <v>0</v>
      </c>
      <c r="H109" s="137">
        <f t="shared" si="36"/>
        <v>1</v>
      </c>
    </row>
    <row r="110" spans="1:8" ht="27" customHeight="1" x14ac:dyDescent="0.2">
      <c r="A110" s="58" t="s">
        <v>124</v>
      </c>
      <c r="B110" s="55">
        <v>3</v>
      </c>
      <c r="C110" s="55">
        <v>9</v>
      </c>
      <c r="D110" s="61">
        <v>7520199990</v>
      </c>
      <c r="E110" s="57">
        <v>200</v>
      </c>
      <c r="F110" s="137">
        <f>F111</f>
        <v>1</v>
      </c>
      <c r="G110" s="137">
        <f t="shared" si="36"/>
        <v>0</v>
      </c>
      <c r="H110" s="137">
        <f t="shared" si="36"/>
        <v>1</v>
      </c>
    </row>
    <row r="111" spans="1:8" ht="25.5" customHeight="1" x14ac:dyDescent="0.2">
      <c r="A111" s="58" t="s">
        <v>66</v>
      </c>
      <c r="B111" s="55">
        <v>3</v>
      </c>
      <c r="C111" s="55">
        <v>9</v>
      </c>
      <c r="D111" s="61">
        <v>7520199990</v>
      </c>
      <c r="E111" s="57">
        <v>240</v>
      </c>
      <c r="F111" s="137">
        <f>'расходы по структуре 2020 '!G138</f>
        <v>1</v>
      </c>
      <c r="G111" s="137">
        <f>'расходы по структуре 2020 '!H138</f>
        <v>0</v>
      </c>
      <c r="H111" s="137">
        <v>1</v>
      </c>
    </row>
    <row r="112" spans="1:8" ht="30" customHeight="1" x14ac:dyDescent="0.2">
      <c r="A112" s="59" t="s">
        <v>102</v>
      </c>
      <c r="B112" s="50">
        <v>3</v>
      </c>
      <c r="C112" s="50">
        <v>14</v>
      </c>
      <c r="D112" s="51"/>
      <c r="E112" s="52"/>
      <c r="F112" s="53">
        <f>F113</f>
        <v>29.9</v>
      </c>
      <c r="G112" s="53">
        <f t="shared" ref="G112:H114" si="37">G113</f>
        <v>0</v>
      </c>
      <c r="H112" s="53">
        <f t="shared" si="37"/>
        <v>29.9</v>
      </c>
    </row>
    <row r="113" spans="1:8" ht="36.75" customHeight="1" x14ac:dyDescent="0.2">
      <c r="A113" s="58" t="s">
        <v>308</v>
      </c>
      <c r="B113" s="55">
        <v>3</v>
      </c>
      <c r="C113" s="55">
        <v>14</v>
      </c>
      <c r="D113" s="56" t="s">
        <v>198</v>
      </c>
      <c r="E113" s="57"/>
      <c r="F113" s="137">
        <f>F114</f>
        <v>29.9</v>
      </c>
      <c r="G113" s="137">
        <f t="shared" si="37"/>
        <v>0</v>
      </c>
      <c r="H113" s="137">
        <f t="shared" si="37"/>
        <v>29.9</v>
      </c>
    </row>
    <row r="114" spans="1:8" ht="15" customHeight="1" x14ac:dyDescent="0.2">
      <c r="A114" s="58" t="s">
        <v>79</v>
      </c>
      <c r="B114" s="55">
        <v>3</v>
      </c>
      <c r="C114" s="55">
        <v>14</v>
      </c>
      <c r="D114" s="56" t="s">
        <v>199</v>
      </c>
      <c r="E114" s="57"/>
      <c r="F114" s="137">
        <f>F115</f>
        <v>29.9</v>
      </c>
      <c r="G114" s="137">
        <f t="shared" si="37"/>
        <v>0</v>
      </c>
      <c r="H114" s="137">
        <f>H115+H119</f>
        <v>29.9</v>
      </c>
    </row>
    <row r="115" spans="1:8" ht="27.75" customHeight="1" x14ac:dyDescent="0.2">
      <c r="A115" s="58" t="s">
        <v>204</v>
      </c>
      <c r="B115" s="55">
        <v>3</v>
      </c>
      <c r="C115" s="55">
        <v>14</v>
      </c>
      <c r="D115" s="56" t="s">
        <v>205</v>
      </c>
      <c r="E115" s="57"/>
      <c r="F115" s="137">
        <f>F116+F122</f>
        <v>29.9</v>
      </c>
      <c r="G115" s="137">
        <f>G116+G122</f>
        <v>0</v>
      </c>
      <c r="H115" s="137">
        <f>H116+H122</f>
        <v>29.862499999999997</v>
      </c>
    </row>
    <row r="116" spans="1:8" ht="27" customHeight="1" x14ac:dyDescent="0.2">
      <c r="A116" s="58" t="s">
        <v>177</v>
      </c>
      <c r="B116" s="55">
        <v>3</v>
      </c>
      <c r="C116" s="55">
        <v>14</v>
      </c>
      <c r="D116" s="56" t="s">
        <v>206</v>
      </c>
      <c r="E116" s="57"/>
      <c r="F116" s="137">
        <f>F117</f>
        <v>23.9</v>
      </c>
      <c r="G116" s="137">
        <f t="shared" ref="G116:H116" si="38">G117</f>
        <v>0</v>
      </c>
      <c r="H116" s="137">
        <f t="shared" si="38"/>
        <v>23.9</v>
      </c>
    </row>
    <row r="117" spans="1:8" ht="57" customHeight="1" x14ac:dyDescent="0.2">
      <c r="A117" s="58" t="s">
        <v>68</v>
      </c>
      <c r="B117" s="55">
        <v>3</v>
      </c>
      <c r="C117" s="55">
        <v>14</v>
      </c>
      <c r="D117" s="56" t="s">
        <v>206</v>
      </c>
      <c r="E117" s="57">
        <v>100</v>
      </c>
      <c r="F117" s="137">
        <f>+F118</f>
        <v>23.9</v>
      </c>
      <c r="G117" s="137">
        <f t="shared" ref="G117:H117" si="39">+G118</f>
        <v>0</v>
      </c>
      <c r="H117" s="137">
        <f t="shared" si="39"/>
        <v>23.9</v>
      </c>
    </row>
    <row r="118" spans="1:8" ht="16.5" customHeight="1" x14ac:dyDescent="0.2">
      <c r="A118" s="58" t="s">
        <v>70</v>
      </c>
      <c r="B118" s="55">
        <v>3</v>
      </c>
      <c r="C118" s="55">
        <v>14</v>
      </c>
      <c r="D118" s="56" t="s">
        <v>206</v>
      </c>
      <c r="E118" s="57">
        <v>110</v>
      </c>
      <c r="F118" s="137">
        <v>23.9</v>
      </c>
      <c r="G118" s="138">
        <v>0</v>
      </c>
      <c r="H118" s="138">
        <f>'расходы по структуре 2020 '!I146</f>
        <v>23.9</v>
      </c>
    </row>
    <row r="119" spans="1:8" ht="27" customHeight="1" x14ac:dyDescent="0.2">
      <c r="A119" s="58" t="s">
        <v>100</v>
      </c>
      <c r="B119" s="55">
        <v>3</v>
      </c>
      <c r="C119" s="55">
        <v>14</v>
      </c>
      <c r="D119" s="56" t="s">
        <v>385</v>
      </c>
      <c r="E119" s="57"/>
      <c r="F119" s="137">
        <f>F121</f>
        <v>0</v>
      </c>
      <c r="G119" s="138">
        <f>G121</f>
        <v>3.7499999999999999E-2</v>
      </c>
      <c r="H119" s="138">
        <f>H121</f>
        <v>3.7499999999999999E-2</v>
      </c>
    </row>
    <row r="120" spans="1:8" ht="27" customHeight="1" x14ac:dyDescent="0.2">
      <c r="A120" s="58" t="s">
        <v>124</v>
      </c>
      <c r="B120" s="55">
        <v>3</v>
      </c>
      <c r="C120" s="55">
        <v>14</v>
      </c>
      <c r="D120" s="56" t="s">
        <v>385</v>
      </c>
      <c r="E120" s="57">
        <v>200</v>
      </c>
      <c r="F120" s="137">
        <f>F121</f>
        <v>0</v>
      </c>
      <c r="G120" s="138">
        <f>G121</f>
        <v>3.7499999999999999E-2</v>
      </c>
      <c r="H120" s="138">
        <f>H121</f>
        <v>3.7499999999999999E-2</v>
      </c>
    </row>
    <row r="121" spans="1:8" ht="33.75" customHeight="1" x14ac:dyDescent="0.2">
      <c r="A121" s="58" t="s">
        <v>66</v>
      </c>
      <c r="B121" s="55">
        <v>3</v>
      </c>
      <c r="C121" s="55">
        <v>14</v>
      </c>
      <c r="D121" s="56" t="s">
        <v>385</v>
      </c>
      <c r="E121" s="57">
        <v>240</v>
      </c>
      <c r="F121" s="137">
        <f>'расходы по структуре 2020 '!G150</f>
        <v>0</v>
      </c>
      <c r="G121" s="138">
        <f t="shared" ref="G121" si="40">H121-F121</f>
        <v>3.7499999999999999E-2</v>
      </c>
      <c r="H121" s="138">
        <f>'расходы по структуре 2020 '!I151</f>
        <v>3.7499999999999999E-2</v>
      </c>
    </row>
    <row r="122" spans="1:8" ht="44.25" customHeight="1" x14ac:dyDescent="0.2">
      <c r="A122" s="58" t="s">
        <v>178</v>
      </c>
      <c r="B122" s="55">
        <v>3</v>
      </c>
      <c r="C122" s="55">
        <v>14</v>
      </c>
      <c r="D122" s="56" t="s">
        <v>207</v>
      </c>
      <c r="E122" s="57"/>
      <c r="F122" s="138">
        <f>+F123</f>
        <v>6</v>
      </c>
      <c r="G122" s="138">
        <f t="shared" ref="G122:H122" si="41">+G123</f>
        <v>0</v>
      </c>
      <c r="H122" s="138">
        <f t="shared" si="41"/>
        <v>5.9625000000000004</v>
      </c>
    </row>
    <row r="123" spans="1:8" ht="54.75" customHeight="1" x14ac:dyDescent="0.2">
      <c r="A123" s="58" t="s">
        <v>68</v>
      </c>
      <c r="B123" s="55">
        <v>3</v>
      </c>
      <c r="C123" s="55">
        <v>14</v>
      </c>
      <c r="D123" s="56" t="s">
        <v>207</v>
      </c>
      <c r="E123" s="57">
        <v>100</v>
      </c>
      <c r="F123" s="138">
        <f>F124</f>
        <v>6</v>
      </c>
      <c r="G123" s="138">
        <f t="shared" ref="G123" si="42">G124</f>
        <v>0</v>
      </c>
      <c r="H123" s="138">
        <f>'расходы по структуре 2020 '!I154</f>
        <v>5.9625000000000004</v>
      </c>
    </row>
    <row r="124" spans="1:8" ht="14.25" customHeight="1" x14ac:dyDescent="0.2">
      <c r="A124" s="58" t="s">
        <v>70</v>
      </c>
      <c r="B124" s="55">
        <v>3</v>
      </c>
      <c r="C124" s="55">
        <v>14</v>
      </c>
      <c r="D124" s="56" t="s">
        <v>207</v>
      </c>
      <c r="E124" s="57">
        <v>110</v>
      </c>
      <c r="F124" s="137">
        <v>6</v>
      </c>
      <c r="G124" s="138">
        <v>0</v>
      </c>
      <c r="H124" s="138">
        <f>'расходы по структуре 2020 '!I154</f>
        <v>5.9625000000000004</v>
      </c>
    </row>
    <row r="125" spans="1:8" ht="12" customHeight="1" x14ac:dyDescent="0.2">
      <c r="A125" s="45" t="s">
        <v>34</v>
      </c>
      <c r="B125" s="46">
        <v>4</v>
      </c>
      <c r="C125" s="63">
        <v>0</v>
      </c>
      <c r="D125" s="47" t="s">
        <v>64</v>
      </c>
      <c r="E125" s="48" t="s">
        <v>64</v>
      </c>
      <c r="F125" s="153">
        <f>F132+F139+F145+F128</f>
        <v>7329.7999999999993</v>
      </c>
      <c r="G125" s="153">
        <f t="shared" ref="G125:H125" si="43">G132+G139+G145+G128</f>
        <v>-9.9999999999454303E-2</v>
      </c>
      <c r="H125" s="153">
        <f t="shared" si="43"/>
        <v>7329.7</v>
      </c>
    </row>
    <row r="126" spans="1:8" ht="12" customHeight="1" x14ac:dyDescent="0.2">
      <c r="A126" s="64" t="s">
        <v>349</v>
      </c>
      <c r="B126" s="65">
        <v>4</v>
      </c>
      <c r="C126" s="65">
        <v>5</v>
      </c>
      <c r="D126" s="66"/>
      <c r="E126" s="67"/>
      <c r="F126" s="146">
        <f t="shared" ref="F126:H127" si="44">F127</f>
        <v>15.7</v>
      </c>
      <c r="G126" s="146">
        <f t="shared" si="44"/>
        <v>0</v>
      </c>
      <c r="H126" s="146">
        <f t="shared" si="44"/>
        <v>15.7</v>
      </c>
    </row>
    <row r="127" spans="1:8" ht="25.5" customHeight="1" x14ac:dyDescent="0.2">
      <c r="A127" s="60" t="s">
        <v>345</v>
      </c>
      <c r="B127" s="55">
        <v>4</v>
      </c>
      <c r="C127" s="55">
        <v>5</v>
      </c>
      <c r="D127" s="56" t="s">
        <v>219</v>
      </c>
      <c r="E127" s="57"/>
      <c r="F127" s="141">
        <f t="shared" si="44"/>
        <v>15.7</v>
      </c>
      <c r="G127" s="141">
        <f t="shared" si="44"/>
        <v>0</v>
      </c>
      <c r="H127" s="141">
        <f t="shared" si="44"/>
        <v>15.7</v>
      </c>
    </row>
    <row r="128" spans="1:8" ht="45.75" customHeight="1" x14ac:dyDescent="0.2">
      <c r="A128" s="60" t="s">
        <v>347</v>
      </c>
      <c r="B128" s="55">
        <v>4</v>
      </c>
      <c r="C128" s="55">
        <v>5</v>
      </c>
      <c r="D128" s="56" t="s">
        <v>348</v>
      </c>
      <c r="E128" s="57"/>
      <c r="F128" s="141">
        <f>F129</f>
        <v>15.7</v>
      </c>
      <c r="G128" s="141">
        <f t="shared" ref="G128:H130" si="45">G129</f>
        <v>0</v>
      </c>
      <c r="H128" s="141">
        <f t="shared" si="45"/>
        <v>15.7</v>
      </c>
    </row>
    <row r="129" spans="1:8" ht="30" customHeight="1" x14ac:dyDescent="0.2">
      <c r="A129" s="60" t="s">
        <v>346</v>
      </c>
      <c r="B129" s="55">
        <v>4</v>
      </c>
      <c r="C129" s="55">
        <v>5</v>
      </c>
      <c r="D129" s="56" t="s">
        <v>344</v>
      </c>
      <c r="E129" s="57"/>
      <c r="F129" s="141">
        <f>F130</f>
        <v>15.7</v>
      </c>
      <c r="G129" s="141">
        <f t="shared" si="45"/>
        <v>0</v>
      </c>
      <c r="H129" s="141">
        <f t="shared" si="45"/>
        <v>15.7</v>
      </c>
    </row>
    <row r="130" spans="1:8" ht="23.25" customHeight="1" x14ac:dyDescent="0.2">
      <c r="A130" s="58" t="s">
        <v>124</v>
      </c>
      <c r="B130" s="55">
        <v>4</v>
      </c>
      <c r="C130" s="55">
        <v>5</v>
      </c>
      <c r="D130" s="56" t="s">
        <v>344</v>
      </c>
      <c r="E130" s="57">
        <v>200</v>
      </c>
      <c r="F130" s="141">
        <f>F131</f>
        <v>15.7</v>
      </c>
      <c r="G130" s="141">
        <f t="shared" si="45"/>
        <v>0</v>
      </c>
      <c r="H130" s="141">
        <f t="shared" si="45"/>
        <v>15.7</v>
      </c>
    </row>
    <row r="131" spans="1:8" ht="29.25" customHeight="1" x14ac:dyDescent="0.2">
      <c r="A131" s="58" t="s">
        <v>66</v>
      </c>
      <c r="B131" s="55">
        <v>4</v>
      </c>
      <c r="C131" s="55">
        <v>5</v>
      </c>
      <c r="D131" s="56" t="s">
        <v>344</v>
      </c>
      <c r="E131" s="57">
        <v>240</v>
      </c>
      <c r="F131" s="141">
        <v>15.7</v>
      </c>
      <c r="G131" s="141">
        <f>H131-F131</f>
        <v>0</v>
      </c>
      <c r="H131" s="141">
        <v>15.7</v>
      </c>
    </row>
    <row r="132" spans="1:8" ht="15" customHeight="1" x14ac:dyDescent="0.2">
      <c r="A132" s="59" t="s">
        <v>164</v>
      </c>
      <c r="B132" s="50">
        <v>4</v>
      </c>
      <c r="C132" s="50">
        <v>9</v>
      </c>
      <c r="D132" s="51"/>
      <c r="E132" s="52"/>
      <c r="F132" s="53">
        <f t="shared" ref="F132:H137" si="46">F133</f>
        <v>6854.7</v>
      </c>
      <c r="G132" s="53">
        <f t="shared" si="46"/>
        <v>-9.9999999999454303E-2</v>
      </c>
      <c r="H132" s="53">
        <f t="shared" si="46"/>
        <v>6854.6</v>
      </c>
    </row>
    <row r="133" spans="1:8" ht="38.25" x14ac:dyDescent="0.2">
      <c r="A133" s="58" t="s">
        <v>309</v>
      </c>
      <c r="B133" s="55">
        <v>4</v>
      </c>
      <c r="C133" s="55">
        <v>9</v>
      </c>
      <c r="D133" s="68">
        <v>8400000000</v>
      </c>
      <c r="E133" s="57"/>
      <c r="F133" s="137">
        <f t="shared" si="46"/>
        <v>6854.7</v>
      </c>
      <c r="G133" s="137">
        <f t="shared" si="46"/>
        <v>-9.9999999999454303E-2</v>
      </c>
      <c r="H133" s="137">
        <f t="shared" si="46"/>
        <v>6854.6</v>
      </c>
    </row>
    <row r="134" spans="1:8" x14ac:dyDescent="0.2">
      <c r="A134" s="58" t="s">
        <v>162</v>
      </c>
      <c r="B134" s="55">
        <v>4</v>
      </c>
      <c r="C134" s="55">
        <v>9</v>
      </c>
      <c r="D134" s="68">
        <v>8410000000</v>
      </c>
      <c r="E134" s="57"/>
      <c r="F134" s="137">
        <f t="shared" si="46"/>
        <v>6854.7</v>
      </c>
      <c r="G134" s="137">
        <f t="shared" si="46"/>
        <v>-9.9999999999454303E-2</v>
      </c>
      <c r="H134" s="137">
        <f t="shared" si="46"/>
        <v>6854.6</v>
      </c>
    </row>
    <row r="135" spans="1:8" ht="25.5" x14ac:dyDescent="0.2">
      <c r="A135" s="58" t="s">
        <v>163</v>
      </c>
      <c r="B135" s="55">
        <v>4</v>
      </c>
      <c r="C135" s="55">
        <v>9</v>
      </c>
      <c r="D135" s="68">
        <v>8410100000</v>
      </c>
      <c r="E135" s="57"/>
      <c r="F135" s="137">
        <f t="shared" si="46"/>
        <v>6854.7</v>
      </c>
      <c r="G135" s="137">
        <f t="shared" si="46"/>
        <v>-9.9999999999454303E-2</v>
      </c>
      <c r="H135" s="137">
        <f t="shared" si="46"/>
        <v>6854.6</v>
      </c>
    </row>
    <row r="136" spans="1:8" ht="30.75" customHeight="1" x14ac:dyDescent="0.2">
      <c r="A136" s="58" t="s">
        <v>100</v>
      </c>
      <c r="B136" s="55">
        <v>4</v>
      </c>
      <c r="C136" s="55">
        <v>9</v>
      </c>
      <c r="D136" s="68">
        <v>8410199990</v>
      </c>
      <c r="E136" s="57"/>
      <c r="F136" s="137">
        <f t="shared" si="46"/>
        <v>6854.7</v>
      </c>
      <c r="G136" s="137">
        <f t="shared" si="46"/>
        <v>-9.9999999999454303E-2</v>
      </c>
      <c r="H136" s="137">
        <f t="shared" si="46"/>
        <v>6854.6</v>
      </c>
    </row>
    <row r="137" spans="1:8" ht="27" customHeight="1" x14ac:dyDescent="0.2">
      <c r="A137" s="58" t="s">
        <v>124</v>
      </c>
      <c r="B137" s="55">
        <v>4</v>
      </c>
      <c r="C137" s="55">
        <v>9</v>
      </c>
      <c r="D137" s="68">
        <v>8410199990</v>
      </c>
      <c r="E137" s="57">
        <v>200</v>
      </c>
      <c r="F137" s="137">
        <f t="shared" si="46"/>
        <v>6854.7</v>
      </c>
      <c r="G137" s="137">
        <f t="shared" si="46"/>
        <v>-9.9999999999454303E-2</v>
      </c>
      <c r="H137" s="137">
        <f t="shared" si="46"/>
        <v>6854.6</v>
      </c>
    </row>
    <row r="138" spans="1:8" ht="25.5" x14ac:dyDescent="0.2">
      <c r="A138" s="58" t="s">
        <v>66</v>
      </c>
      <c r="B138" s="55">
        <v>4</v>
      </c>
      <c r="C138" s="55">
        <v>9</v>
      </c>
      <c r="D138" s="68">
        <v>8410199990</v>
      </c>
      <c r="E138" s="57">
        <v>240</v>
      </c>
      <c r="F138" s="137">
        <f>'расходы по структуре 2020 '!G171</f>
        <v>6854.7</v>
      </c>
      <c r="G138" s="138">
        <f>H138-F138</f>
        <v>-9.9999999999454303E-2</v>
      </c>
      <c r="H138" s="138">
        <f>'расходы по структуре 2020 '!I171</f>
        <v>6854.6</v>
      </c>
    </row>
    <row r="139" spans="1:8" x14ac:dyDescent="0.2">
      <c r="A139" s="49" t="s">
        <v>35</v>
      </c>
      <c r="B139" s="50">
        <v>4</v>
      </c>
      <c r="C139" s="50">
        <v>10</v>
      </c>
      <c r="D139" s="51" t="s">
        <v>64</v>
      </c>
      <c r="E139" s="52" t="s">
        <v>64</v>
      </c>
      <c r="F139" s="53">
        <f>F140</f>
        <v>452.7</v>
      </c>
      <c r="G139" s="53">
        <f t="shared" ref="G139:H140" si="47">G140</f>
        <v>0</v>
      </c>
      <c r="H139" s="53">
        <f t="shared" si="47"/>
        <v>452.7</v>
      </c>
    </row>
    <row r="140" spans="1:8" ht="46.5" customHeight="1" x14ac:dyDescent="0.2">
      <c r="A140" s="54" t="s">
        <v>310</v>
      </c>
      <c r="B140" s="55">
        <v>4</v>
      </c>
      <c r="C140" s="55">
        <v>10</v>
      </c>
      <c r="D140" s="56" t="s">
        <v>185</v>
      </c>
      <c r="E140" s="57" t="s">
        <v>64</v>
      </c>
      <c r="F140" s="137">
        <f>F141</f>
        <v>452.7</v>
      </c>
      <c r="G140" s="137">
        <f t="shared" si="47"/>
        <v>0</v>
      </c>
      <c r="H140" s="137">
        <f t="shared" si="47"/>
        <v>452.7</v>
      </c>
    </row>
    <row r="141" spans="1:8" ht="38.25" x14ac:dyDescent="0.2">
      <c r="A141" s="54" t="s">
        <v>296</v>
      </c>
      <c r="B141" s="55">
        <v>4</v>
      </c>
      <c r="C141" s="55">
        <v>10</v>
      </c>
      <c r="D141" s="56" t="s">
        <v>208</v>
      </c>
      <c r="E141" s="57" t="s">
        <v>64</v>
      </c>
      <c r="F141" s="137">
        <f t="shared" ref="F141:H143" si="48">F142</f>
        <v>452.7</v>
      </c>
      <c r="G141" s="137">
        <f t="shared" si="48"/>
        <v>0</v>
      </c>
      <c r="H141" s="137">
        <f t="shared" si="48"/>
        <v>452.7</v>
      </c>
    </row>
    <row r="142" spans="1:8" x14ac:dyDescent="0.2">
      <c r="A142" s="54" t="s">
        <v>60</v>
      </c>
      <c r="B142" s="55">
        <v>4</v>
      </c>
      <c r="C142" s="55">
        <v>10</v>
      </c>
      <c r="D142" s="56" t="s">
        <v>209</v>
      </c>
      <c r="E142" s="57"/>
      <c r="F142" s="137">
        <f t="shared" si="48"/>
        <v>452.7</v>
      </c>
      <c r="G142" s="137">
        <f t="shared" si="48"/>
        <v>0</v>
      </c>
      <c r="H142" s="137">
        <f t="shared" si="48"/>
        <v>452.7</v>
      </c>
    </row>
    <row r="143" spans="1:8" ht="27" customHeight="1" x14ac:dyDescent="0.2">
      <c r="A143" s="58" t="s">
        <v>124</v>
      </c>
      <c r="B143" s="55">
        <v>4</v>
      </c>
      <c r="C143" s="55">
        <v>10</v>
      </c>
      <c r="D143" s="56" t="s">
        <v>209</v>
      </c>
      <c r="E143" s="57" t="s">
        <v>65</v>
      </c>
      <c r="F143" s="137">
        <f t="shared" si="48"/>
        <v>452.7</v>
      </c>
      <c r="G143" s="137">
        <f t="shared" si="48"/>
        <v>0</v>
      </c>
      <c r="H143" s="137">
        <f t="shared" si="48"/>
        <v>452.7</v>
      </c>
    </row>
    <row r="144" spans="1:8" ht="25.5" x14ac:dyDescent="0.2">
      <c r="A144" s="58" t="s">
        <v>66</v>
      </c>
      <c r="B144" s="55">
        <v>4</v>
      </c>
      <c r="C144" s="55">
        <v>10</v>
      </c>
      <c r="D144" s="56" t="s">
        <v>209</v>
      </c>
      <c r="E144" s="57" t="s">
        <v>67</v>
      </c>
      <c r="F144" s="137">
        <f>'расходы по структуре 2020 '!G177</f>
        <v>452.7</v>
      </c>
      <c r="G144" s="138">
        <v>0</v>
      </c>
      <c r="H144" s="138">
        <f>'расходы по структуре 2020 '!I177</f>
        <v>452.7</v>
      </c>
    </row>
    <row r="145" spans="1:8" ht="16.5" customHeight="1" x14ac:dyDescent="0.2">
      <c r="A145" s="59" t="s">
        <v>176</v>
      </c>
      <c r="B145" s="50">
        <v>4</v>
      </c>
      <c r="C145" s="50">
        <v>12</v>
      </c>
      <c r="D145" s="51"/>
      <c r="E145" s="52"/>
      <c r="F145" s="53">
        <f t="shared" ref="F145:H149" si="49">F146</f>
        <v>6.7</v>
      </c>
      <c r="G145" s="53">
        <f t="shared" si="49"/>
        <v>0</v>
      </c>
      <c r="H145" s="53">
        <f t="shared" si="49"/>
        <v>6.7</v>
      </c>
    </row>
    <row r="146" spans="1:8" ht="38.25" customHeight="1" x14ac:dyDescent="0.2">
      <c r="A146" s="54" t="s">
        <v>310</v>
      </c>
      <c r="B146" s="55">
        <v>4</v>
      </c>
      <c r="C146" s="55">
        <v>12</v>
      </c>
      <c r="D146" s="56" t="s">
        <v>185</v>
      </c>
      <c r="E146" s="57"/>
      <c r="F146" s="137">
        <f>F147</f>
        <v>6.7</v>
      </c>
      <c r="G146" s="137">
        <f t="shared" si="49"/>
        <v>0</v>
      </c>
      <c r="H146" s="137">
        <f t="shared" si="49"/>
        <v>6.7</v>
      </c>
    </row>
    <row r="147" spans="1:8" ht="37.5" customHeight="1" x14ac:dyDescent="0.2">
      <c r="A147" s="54" t="s">
        <v>298</v>
      </c>
      <c r="B147" s="55">
        <v>4</v>
      </c>
      <c r="C147" s="55">
        <v>12</v>
      </c>
      <c r="D147" s="56" t="s">
        <v>210</v>
      </c>
      <c r="E147" s="57"/>
      <c r="F147" s="137">
        <f>F148</f>
        <v>6.7</v>
      </c>
      <c r="G147" s="137">
        <f t="shared" si="49"/>
        <v>0</v>
      </c>
      <c r="H147" s="137">
        <f t="shared" si="49"/>
        <v>6.7</v>
      </c>
    </row>
    <row r="148" spans="1:8" ht="51" x14ac:dyDescent="0.2">
      <c r="A148" s="58" t="s">
        <v>175</v>
      </c>
      <c r="B148" s="55">
        <v>4</v>
      </c>
      <c r="C148" s="55">
        <v>12</v>
      </c>
      <c r="D148" s="61">
        <v>7700189020</v>
      </c>
      <c r="E148" s="57"/>
      <c r="F148" s="137">
        <f>F149</f>
        <v>6.7</v>
      </c>
      <c r="G148" s="137">
        <f t="shared" si="49"/>
        <v>0</v>
      </c>
      <c r="H148" s="137">
        <f t="shared" si="49"/>
        <v>6.7</v>
      </c>
    </row>
    <row r="149" spans="1:8" ht="11.25" customHeight="1" x14ac:dyDescent="0.2">
      <c r="A149" s="58" t="s">
        <v>80</v>
      </c>
      <c r="B149" s="55">
        <v>4</v>
      </c>
      <c r="C149" s="55">
        <v>12</v>
      </c>
      <c r="D149" s="61">
        <v>7700189020</v>
      </c>
      <c r="E149" s="57">
        <v>500</v>
      </c>
      <c r="F149" s="137">
        <f>F150</f>
        <v>6.7</v>
      </c>
      <c r="G149" s="137">
        <f t="shared" si="49"/>
        <v>0</v>
      </c>
      <c r="H149" s="137">
        <f t="shared" si="49"/>
        <v>6.7</v>
      </c>
    </row>
    <row r="150" spans="1:8" ht="20.25" customHeight="1" x14ac:dyDescent="0.2">
      <c r="A150" s="58" t="s">
        <v>63</v>
      </c>
      <c r="B150" s="55">
        <v>4</v>
      </c>
      <c r="C150" s="55">
        <v>12</v>
      </c>
      <c r="D150" s="61">
        <v>7700189020</v>
      </c>
      <c r="E150" s="57">
        <v>540</v>
      </c>
      <c r="F150" s="137">
        <v>6.7</v>
      </c>
      <c r="G150" s="138">
        <v>0</v>
      </c>
      <c r="H150" s="138">
        <f>'расходы по структуре 2020 '!I183</f>
        <v>6.7</v>
      </c>
    </row>
    <row r="151" spans="1:8" ht="22.5" customHeight="1" x14ac:dyDescent="0.2">
      <c r="A151" s="45" t="s">
        <v>36</v>
      </c>
      <c r="B151" s="46">
        <v>5</v>
      </c>
      <c r="C151" s="46">
        <v>0</v>
      </c>
      <c r="D151" s="47" t="s">
        <v>64</v>
      </c>
      <c r="E151" s="48" t="s">
        <v>64</v>
      </c>
      <c r="F151" s="152">
        <f>F152+F159+F177</f>
        <v>6624.3</v>
      </c>
      <c r="G151" s="152">
        <f t="shared" ref="G151:H151" si="50">G152+G159+G177</f>
        <v>0</v>
      </c>
      <c r="H151" s="152">
        <f t="shared" si="50"/>
        <v>6624.3</v>
      </c>
    </row>
    <row r="152" spans="1:8" ht="24.75" customHeight="1" x14ac:dyDescent="0.2">
      <c r="A152" s="49" t="s">
        <v>61</v>
      </c>
      <c r="B152" s="50">
        <v>5</v>
      </c>
      <c r="C152" s="50">
        <v>1</v>
      </c>
      <c r="D152" s="51" t="s">
        <v>64</v>
      </c>
      <c r="E152" s="52" t="s">
        <v>64</v>
      </c>
      <c r="F152" s="53">
        <f t="shared" ref="F152:H157" si="51">F153</f>
        <v>239.7</v>
      </c>
      <c r="G152" s="53">
        <f t="shared" si="51"/>
        <v>0</v>
      </c>
      <c r="H152" s="53">
        <f t="shared" si="51"/>
        <v>239.7</v>
      </c>
    </row>
    <row r="153" spans="1:8" ht="54" customHeight="1" x14ac:dyDescent="0.2">
      <c r="A153" s="54" t="s">
        <v>311</v>
      </c>
      <c r="B153" s="55">
        <v>5</v>
      </c>
      <c r="C153" s="55">
        <v>1</v>
      </c>
      <c r="D153" s="56" t="s">
        <v>211</v>
      </c>
      <c r="E153" s="57" t="s">
        <v>64</v>
      </c>
      <c r="F153" s="137">
        <f t="shared" si="51"/>
        <v>239.7</v>
      </c>
      <c r="G153" s="137">
        <f t="shared" si="51"/>
        <v>0</v>
      </c>
      <c r="H153" s="137">
        <f t="shared" si="51"/>
        <v>239.7</v>
      </c>
    </row>
    <row r="154" spans="1:8" ht="29.25" customHeight="1" x14ac:dyDescent="0.2">
      <c r="A154" s="54" t="s">
        <v>212</v>
      </c>
      <c r="B154" s="55">
        <v>5</v>
      </c>
      <c r="C154" s="55">
        <v>1</v>
      </c>
      <c r="D154" s="56" t="s">
        <v>213</v>
      </c>
      <c r="E154" s="57" t="s">
        <v>64</v>
      </c>
      <c r="F154" s="137">
        <f t="shared" si="51"/>
        <v>239.7</v>
      </c>
      <c r="G154" s="137">
        <f t="shared" si="51"/>
        <v>0</v>
      </c>
      <c r="H154" s="137">
        <f t="shared" si="51"/>
        <v>239.7</v>
      </c>
    </row>
    <row r="155" spans="1:8" ht="31.5" customHeight="1" x14ac:dyDescent="0.2">
      <c r="A155" s="54" t="s">
        <v>105</v>
      </c>
      <c r="B155" s="55">
        <v>5</v>
      </c>
      <c r="C155" s="55">
        <v>1</v>
      </c>
      <c r="D155" s="56" t="s">
        <v>214</v>
      </c>
      <c r="E155" s="57"/>
      <c r="F155" s="137">
        <f>F156</f>
        <v>239.7</v>
      </c>
      <c r="G155" s="137">
        <f t="shared" si="51"/>
        <v>0</v>
      </c>
      <c r="H155" s="137">
        <f t="shared" si="51"/>
        <v>239.7</v>
      </c>
    </row>
    <row r="156" spans="1:8" ht="26.25" customHeight="1" x14ac:dyDescent="0.2">
      <c r="A156" s="54" t="s">
        <v>100</v>
      </c>
      <c r="B156" s="55">
        <v>5</v>
      </c>
      <c r="C156" s="55">
        <v>1</v>
      </c>
      <c r="D156" s="56" t="s">
        <v>236</v>
      </c>
      <c r="E156" s="57"/>
      <c r="F156" s="137">
        <f t="shared" si="51"/>
        <v>239.7</v>
      </c>
      <c r="G156" s="137">
        <f t="shared" si="51"/>
        <v>0</v>
      </c>
      <c r="H156" s="137">
        <f t="shared" si="51"/>
        <v>239.7</v>
      </c>
    </row>
    <row r="157" spans="1:8" ht="22.5" customHeight="1" x14ac:dyDescent="0.2">
      <c r="A157" s="58" t="s">
        <v>124</v>
      </c>
      <c r="B157" s="55">
        <v>5</v>
      </c>
      <c r="C157" s="55">
        <v>1</v>
      </c>
      <c r="D157" s="56" t="s">
        <v>236</v>
      </c>
      <c r="E157" s="57" t="s">
        <v>65</v>
      </c>
      <c r="F157" s="137">
        <f t="shared" si="51"/>
        <v>239.7</v>
      </c>
      <c r="G157" s="137">
        <f t="shared" si="51"/>
        <v>0</v>
      </c>
      <c r="H157" s="137">
        <f t="shared" si="51"/>
        <v>239.7</v>
      </c>
    </row>
    <row r="158" spans="1:8" ht="27" customHeight="1" x14ac:dyDescent="0.2">
      <c r="A158" s="58" t="s">
        <v>66</v>
      </c>
      <c r="B158" s="55">
        <v>5</v>
      </c>
      <c r="C158" s="55">
        <v>1</v>
      </c>
      <c r="D158" s="56" t="s">
        <v>236</v>
      </c>
      <c r="E158" s="57" t="s">
        <v>67</v>
      </c>
      <c r="F158" s="137">
        <f>'расходы по структуре 2020 '!G192</f>
        <v>239.7</v>
      </c>
      <c r="G158" s="138">
        <v>0</v>
      </c>
      <c r="H158" s="138">
        <f>'расходы по структуре 2020 '!I192</f>
        <v>239.7</v>
      </c>
    </row>
    <row r="159" spans="1:8" ht="22.5" customHeight="1" x14ac:dyDescent="0.2">
      <c r="A159" s="49" t="s">
        <v>51</v>
      </c>
      <c r="B159" s="50">
        <v>5</v>
      </c>
      <c r="C159" s="50">
        <v>2</v>
      </c>
      <c r="D159" s="51" t="s">
        <v>64</v>
      </c>
      <c r="E159" s="52" t="s">
        <v>64</v>
      </c>
      <c r="F159" s="53">
        <f>F160</f>
        <v>5840.6</v>
      </c>
      <c r="G159" s="53">
        <f t="shared" ref="G159:H159" si="52">G160</f>
        <v>0</v>
      </c>
      <c r="H159" s="53">
        <f t="shared" si="52"/>
        <v>5840.6</v>
      </c>
    </row>
    <row r="160" spans="1:8" ht="54.75" customHeight="1" x14ac:dyDescent="0.2">
      <c r="A160" s="54" t="s">
        <v>311</v>
      </c>
      <c r="B160" s="55">
        <v>5</v>
      </c>
      <c r="C160" s="55">
        <v>2</v>
      </c>
      <c r="D160" s="56" t="s">
        <v>211</v>
      </c>
      <c r="E160" s="57" t="s">
        <v>64</v>
      </c>
      <c r="F160" s="137">
        <f>F161+F172</f>
        <v>5840.6</v>
      </c>
      <c r="G160" s="137">
        <f t="shared" ref="G160:H160" si="53">G161+G172</f>
        <v>0</v>
      </c>
      <c r="H160" s="137">
        <f t="shared" si="53"/>
        <v>5840.6</v>
      </c>
    </row>
    <row r="161" spans="1:8" ht="25.5" x14ac:dyDescent="0.2">
      <c r="A161" s="54" t="s">
        <v>78</v>
      </c>
      <c r="B161" s="55">
        <v>5</v>
      </c>
      <c r="C161" s="55">
        <v>2</v>
      </c>
      <c r="D161" s="56" t="s">
        <v>215</v>
      </c>
      <c r="E161" s="57" t="s">
        <v>64</v>
      </c>
      <c r="F161" s="137">
        <f>F162</f>
        <v>5590.6</v>
      </c>
      <c r="G161" s="137">
        <f t="shared" ref="G161:H161" si="54">G162</f>
        <v>0</v>
      </c>
      <c r="H161" s="137">
        <f t="shared" si="54"/>
        <v>5590.6</v>
      </c>
    </row>
    <row r="162" spans="1:8" ht="27" customHeight="1" x14ac:dyDescent="0.2">
      <c r="A162" s="54" t="s">
        <v>297</v>
      </c>
      <c r="B162" s="55">
        <v>5</v>
      </c>
      <c r="C162" s="55">
        <v>2</v>
      </c>
      <c r="D162" s="56" t="s">
        <v>216</v>
      </c>
      <c r="E162" s="57" t="s">
        <v>64</v>
      </c>
      <c r="F162" s="137">
        <f>F163+F169+F166</f>
        <v>5590.6</v>
      </c>
      <c r="G162" s="137">
        <f t="shared" ref="G162:H162" si="55">G163+G169+G166</f>
        <v>0</v>
      </c>
      <c r="H162" s="137">
        <f t="shared" si="55"/>
        <v>5590.6</v>
      </c>
    </row>
    <row r="163" spans="1:8" ht="67.5" customHeight="1" x14ac:dyDescent="0.2">
      <c r="A163" s="54" t="s">
        <v>218</v>
      </c>
      <c r="B163" s="55">
        <v>5</v>
      </c>
      <c r="C163" s="55">
        <v>2</v>
      </c>
      <c r="D163" s="56" t="s">
        <v>252</v>
      </c>
      <c r="E163" s="57"/>
      <c r="F163" s="137">
        <f>F164</f>
        <v>5000</v>
      </c>
      <c r="G163" s="137">
        <f t="shared" ref="G163:H164" si="56">G164</f>
        <v>0</v>
      </c>
      <c r="H163" s="137">
        <f t="shared" si="56"/>
        <v>5000</v>
      </c>
    </row>
    <row r="164" spans="1:8" ht="30" customHeight="1" x14ac:dyDescent="0.2">
      <c r="A164" s="58" t="s">
        <v>124</v>
      </c>
      <c r="B164" s="55">
        <v>5</v>
      </c>
      <c r="C164" s="55">
        <v>2</v>
      </c>
      <c r="D164" s="56" t="s">
        <v>252</v>
      </c>
      <c r="E164" s="57" t="s">
        <v>65</v>
      </c>
      <c r="F164" s="137">
        <f>F165</f>
        <v>5000</v>
      </c>
      <c r="G164" s="137">
        <f t="shared" si="56"/>
        <v>0</v>
      </c>
      <c r="H164" s="137">
        <f t="shared" si="56"/>
        <v>5000</v>
      </c>
    </row>
    <row r="165" spans="1:8" ht="30.75" customHeight="1" x14ac:dyDescent="0.2">
      <c r="A165" s="58" t="s">
        <v>66</v>
      </c>
      <c r="B165" s="55">
        <v>5</v>
      </c>
      <c r="C165" s="55">
        <v>2</v>
      </c>
      <c r="D165" s="56" t="s">
        <v>252</v>
      </c>
      <c r="E165" s="57" t="s">
        <v>67</v>
      </c>
      <c r="F165" s="137">
        <v>5000</v>
      </c>
      <c r="G165" s="138">
        <v>0</v>
      </c>
      <c r="H165" s="138">
        <f>'расходы по структуре 2020 '!I200</f>
        <v>5000</v>
      </c>
    </row>
    <row r="166" spans="1:8" ht="30" customHeight="1" x14ac:dyDescent="0.2">
      <c r="A166" s="58" t="s">
        <v>100</v>
      </c>
      <c r="B166" s="55">
        <v>5</v>
      </c>
      <c r="C166" s="55">
        <v>2</v>
      </c>
      <c r="D166" s="56" t="s">
        <v>278</v>
      </c>
      <c r="E166" s="57"/>
      <c r="F166" s="137">
        <f>F167</f>
        <v>35</v>
      </c>
      <c r="G166" s="137">
        <f t="shared" ref="G166:H167" si="57">G167</f>
        <v>0</v>
      </c>
      <c r="H166" s="137">
        <f t="shared" si="57"/>
        <v>35</v>
      </c>
    </row>
    <row r="167" spans="1:8" ht="30" customHeight="1" x14ac:dyDescent="0.2">
      <c r="A167" s="58" t="s">
        <v>124</v>
      </c>
      <c r="B167" s="55">
        <v>5</v>
      </c>
      <c r="C167" s="55">
        <v>2</v>
      </c>
      <c r="D167" s="56" t="s">
        <v>278</v>
      </c>
      <c r="E167" s="57">
        <v>200</v>
      </c>
      <c r="F167" s="137">
        <f>F168</f>
        <v>35</v>
      </c>
      <c r="G167" s="137">
        <f t="shared" si="57"/>
        <v>0</v>
      </c>
      <c r="H167" s="137">
        <f t="shared" si="57"/>
        <v>35</v>
      </c>
    </row>
    <row r="168" spans="1:8" ht="27.75" customHeight="1" x14ac:dyDescent="0.2">
      <c r="A168" s="58" t="s">
        <v>66</v>
      </c>
      <c r="B168" s="55">
        <v>5</v>
      </c>
      <c r="C168" s="55">
        <v>2</v>
      </c>
      <c r="D168" s="56" t="s">
        <v>278</v>
      </c>
      <c r="E168" s="57">
        <v>240</v>
      </c>
      <c r="F168" s="137">
        <f>'расходы по структуре 2020 '!G203</f>
        <v>35</v>
      </c>
      <c r="G168" s="138">
        <v>0</v>
      </c>
      <c r="H168" s="138">
        <f>'расходы по структуре 2020 '!I203</f>
        <v>35</v>
      </c>
    </row>
    <row r="169" spans="1:8" ht="68.25" customHeight="1" x14ac:dyDescent="0.2">
      <c r="A169" s="58" t="s">
        <v>380</v>
      </c>
      <c r="B169" s="55">
        <v>5</v>
      </c>
      <c r="C169" s="55">
        <v>2</v>
      </c>
      <c r="D169" s="56" t="s">
        <v>253</v>
      </c>
      <c r="E169" s="57"/>
      <c r="F169" s="137">
        <f>F170</f>
        <v>555.6</v>
      </c>
      <c r="G169" s="137">
        <f t="shared" ref="G169:H170" si="58">G170</f>
        <v>0</v>
      </c>
      <c r="H169" s="137">
        <f t="shared" si="58"/>
        <v>555.6</v>
      </c>
    </row>
    <row r="170" spans="1:8" ht="30" customHeight="1" x14ac:dyDescent="0.2">
      <c r="A170" s="58" t="s">
        <v>124</v>
      </c>
      <c r="B170" s="55">
        <v>5</v>
      </c>
      <c r="C170" s="55">
        <v>2</v>
      </c>
      <c r="D170" s="56" t="s">
        <v>253</v>
      </c>
      <c r="E170" s="57">
        <v>200</v>
      </c>
      <c r="F170" s="137">
        <f>F171</f>
        <v>555.6</v>
      </c>
      <c r="G170" s="137">
        <f t="shared" si="58"/>
        <v>0</v>
      </c>
      <c r="H170" s="137">
        <f t="shared" si="58"/>
        <v>555.6</v>
      </c>
    </row>
    <row r="171" spans="1:8" ht="30" customHeight="1" x14ac:dyDescent="0.2">
      <c r="A171" s="58" t="s">
        <v>66</v>
      </c>
      <c r="B171" s="55">
        <v>5</v>
      </c>
      <c r="C171" s="55">
        <v>2</v>
      </c>
      <c r="D171" s="56" t="s">
        <v>253</v>
      </c>
      <c r="E171" s="57">
        <v>240</v>
      </c>
      <c r="F171" s="137">
        <v>555.6</v>
      </c>
      <c r="G171" s="138">
        <v>0</v>
      </c>
      <c r="H171" s="138">
        <f>'расходы по структуре 2020 '!I207</f>
        <v>555.6</v>
      </c>
    </row>
    <row r="172" spans="1:8" ht="30" customHeight="1" x14ac:dyDescent="0.2">
      <c r="A172" s="58" t="s">
        <v>325</v>
      </c>
      <c r="B172" s="55">
        <v>5</v>
      </c>
      <c r="C172" s="55">
        <v>2</v>
      </c>
      <c r="D172" s="56" t="s">
        <v>324</v>
      </c>
      <c r="E172" s="57"/>
      <c r="F172" s="138">
        <f>F173</f>
        <v>250</v>
      </c>
      <c r="G172" s="138">
        <f t="shared" ref="G172:H175" si="59">G173</f>
        <v>0</v>
      </c>
      <c r="H172" s="138">
        <f t="shared" si="59"/>
        <v>250</v>
      </c>
    </row>
    <row r="173" spans="1:8" ht="30" customHeight="1" x14ac:dyDescent="0.2">
      <c r="A173" s="58" t="s">
        <v>326</v>
      </c>
      <c r="B173" s="55">
        <v>5</v>
      </c>
      <c r="C173" s="55">
        <v>2</v>
      </c>
      <c r="D173" s="56" t="s">
        <v>323</v>
      </c>
      <c r="E173" s="57"/>
      <c r="F173" s="138">
        <f>F174</f>
        <v>250</v>
      </c>
      <c r="G173" s="138">
        <f t="shared" si="59"/>
        <v>0</v>
      </c>
      <c r="H173" s="138">
        <f t="shared" si="59"/>
        <v>250</v>
      </c>
    </row>
    <row r="174" spans="1:8" ht="30" customHeight="1" x14ac:dyDescent="0.2">
      <c r="A174" s="58" t="s">
        <v>100</v>
      </c>
      <c r="B174" s="55">
        <v>5</v>
      </c>
      <c r="C174" s="55">
        <v>2</v>
      </c>
      <c r="D174" s="56" t="s">
        <v>322</v>
      </c>
      <c r="E174" s="57"/>
      <c r="F174" s="138">
        <f>F175</f>
        <v>250</v>
      </c>
      <c r="G174" s="138">
        <f t="shared" si="59"/>
        <v>0</v>
      </c>
      <c r="H174" s="138">
        <f t="shared" si="59"/>
        <v>250</v>
      </c>
    </row>
    <row r="175" spans="1:8" ht="30" customHeight="1" x14ac:dyDescent="0.2">
      <c r="A175" s="58" t="s">
        <v>124</v>
      </c>
      <c r="B175" s="55">
        <v>5</v>
      </c>
      <c r="C175" s="55">
        <v>2</v>
      </c>
      <c r="D175" s="56" t="s">
        <v>322</v>
      </c>
      <c r="E175" s="57">
        <v>200</v>
      </c>
      <c r="F175" s="138">
        <f>F176</f>
        <v>250</v>
      </c>
      <c r="G175" s="138">
        <f t="shared" si="59"/>
        <v>0</v>
      </c>
      <c r="H175" s="138">
        <f t="shared" si="59"/>
        <v>250</v>
      </c>
    </row>
    <row r="176" spans="1:8" ht="30" customHeight="1" x14ac:dyDescent="0.2">
      <c r="A176" s="58" t="s">
        <v>66</v>
      </c>
      <c r="B176" s="55">
        <v>5</v>
      </c>
      <c r="C176" s="55">
        <v>2</v>
      </c>
      <c r="D176" s="56" t="s">
        <v>322</v>
      </c>
      <c r="E176" s="57">
        <v>240</v>
      </c>
      <c r="F176" s="138">
        <f>'расходы по структуре 2020 '!G213</f>
        <v>250</v>
      </c>
      <c r="G176" s="138">
        <v>0</v>
      </c>
      <c r="H176" s="138">
        <f>'расходы по структуре 2020 '!I213</f>
        <v>250</v>
      </c>
    </row>
    <row r="177" spans="1:8" ht="30" customHeight="1" x14ac:dyDescent="0.2">
      <c r="A177" s="49" t="s">
        <v>37</v>
      </c>
      <c r="B177" s="50">
        <v>5</v>
      </c>
      <c r="C177" s="50">
        <v>3</v>
      </c>
      <c r="D177" s="51" t="s">
        <v>64</v>
      </c>
      <c r="E177" s="52" t="s">
        <v>64</v>
      </c>
      <c r="F177" s="53">
        <f>F178</f>
        <v>544</v>
      </c>
      <c r="G177" s="53">
        <f t="shared" ref="G177:H181" si="60">G178</f>
        <v>0</v>
      </c>
      <c r="H177" s="53">
        <f t="shared" si="60"/>
        <v>544</v>
      </c>
    </row>
    <row r="178" spans="1:8" ht="30" customHeight="1" x14ac:dyDescent="0.2">
      <c r="A178" s="54" t="s">
        <v>312</v>
      </c>
      <c r="B178" s="55">
        <v>5</v>
      </c>
      <c r="C178" s="55">
        <v>3</v>
      </c>
      <c r="D178" s="56" t="s">
        <v>219</v>
      </c>
      <c r="E178" s="57" t="s">
        <v>64</v>
      </c>
      <c r="F178" s="137">
        <f>F179</f>
        <v>544</v>
      </c>
      <c r="G178" s="137">
        <f t="shared" si="60"/>
        <v>0</v>
      </c>
      <c r="H178" s="137">
        <f t="shared" si="60"/>
        <v>544</v>
      </c>
    </row>
    <row r="179" spans="1:8" ht="36.75" customHeight="1" x14ac:dyDescent="0.2">
      <c r="A179" s="58" t="s">
        <v>128</v>
      </c>
      <c r="B179" s="55">
        <v>5</v>
      </c>
      <c r="C179" s="55">
        <v>3</v>
      </c>
      <c r="D179" s="56" t="s">
        <v>220</v>
      </c>
      <c r="E179" s="57"/>
      <c r="F179" s="137">
        <f>F180</f>
        <v>544</v>
      </c>
      <c r="G179" s="137">
        <f t="shared" si="60"/>
        <v>0</v>
      </c>
      <c r="H179" s="137">
        <f t="shared" si="60"/>
        <v>544</v>
      </c>
    </row>
    <row r="180" spans="1:8" ht="30" customHeight="1" x14ac:dyDescent="0.2">
      <c r="A180" s="58" t="s">
        <v>100</v>
      </c>
      <c r="B180" s="55">
        <v>5</v>
      </c>
      <c r="C180" s="55">
        <v>3</v>
      </c>
      <c r="D180" s="56" t="s">
        <v>221</v>
      </c>
      <c r="E180" s="57"/>
      <c r="F180" s="137">
        <f>F181</f>
        <v>544</v>
      </c>
      <c r="G180" s="137">
        <f t="shared" si="60"/>
        <v>0</v>
      </c>
      <c r="H180" s="137">
        <f t="shared" si="60"/>
        <v>544</v>
      </c>
    </row>
    <row r="181" spans="1:8" ht="28.5" customHeight="1" x14ac:dyDescent="0.2">
      <c r="A181" s="58" t="s">
        <v>124</v>
      </c>
      <c r="B181" s="55">
        <v>5</v>
      </c>
      <c r="C181" s="55">
        <v>3</v>
      </c>
      <c r="D181" s="56" t="s">
        <v>221</v>
      </c>
      <c r="E181" s="57" t="s">
        <v>65</v>
      </c>
      <c r="F181" s="137">
        <f>F182</f>
        <v>544</v>
      </c>
      <c r="G181" s="137">
        <f t="shared" si="60"/>
        <v>0</v>
      </c>
      <c r="H181" s="137">
        <f t="shared" si="60"/>
        <v>544</v>
      </c>
    </row>
    <row r="182" spans="1:8" ht="26.25" customHeight="1" x14ac:dyDescent="0.2">
      <c r="A182" s="58" t="s">
        <v>66</v>
      </c>
      <c r="B182" s="55">
        <v>5</v>
      </c>
      <c r="C182" s="55">
        <v>3</v>
      </c>
      <c r="D182" s="56" t="s">
        <v>221</v>
      </c>
      <c r="E182" s="57" t="s">
        <v>67</v>
      </c>
      <c r="F182" s="137">
        <f>'расходы по структуре 2020 '!G220</f>
        <v>544</v>
      </c>
      <c r="G182" s="138">
        <v>0</v>
      </c>
      <c r="H182" s="138">
        <f>'расходы по структуре 2020 '!I220</f>
        <v>544</v>
      </c>
    </row>
    <row r="183" spans="1:8" ht="22.5" customHeight="1" x14ac:dyDescent="0.2">
      <c r="A183" s="69" t="s">
        <v>279</v>
      </c>
      <c r="B183" s="46">
        <v>6</v>
      </c>
      <c r="C183" s="46"/>
      <c r="D183" s="47"/>
      <c r="E183" s="48"/>
      <c r="F183" s="152">
        <f t="shared" ref="F183:H188" si="61">F184</f>
        <v>297.988</v>
      </c>
      <c r="G183" s="152">
        <f t="shared" si="61"/>
        <v>0</v>
      </c>
      <c r="H183" s="152">
        <f t="shared" si="61"/>
        <v>298</v>
      </c>
    </row>
    <row r="184" spans="1:8" ht="26.25" customHeight="1" x14ac:dyDescent="0.2">
      <c r="A184" s="59" t="s">
        <v>280</v>
      </c>
      <c r="B184" s="50">
        <v>6</v>
      </c>
      <c r="C184" s="50">
        <v>5</v>
      </c>
      <c r="D184" s="51"/>
      <c r="E184" s="52"/>
      <c r="F184" s="53">
        <f>F185</f>
        <v>297.988</v>
      </c>
      <c r="G184" s="53">
        <f t="shared" si="61"/>
        <v>0</v>
      </c>
      <c r="H184" s="53">
        <f t="shared" si="61"/>
        <v>298</v>
      </c>
    </row>
    <row r="185" spans="1:8" ht="42" customHeight="1" x14ac:dyDescent="0.2">
      <c r="A185" s="60" t="s">
        <v>306</v>
      </c>
      <c r="B185" s="55">
        <v>6</v>
      </c>
      <c r="C185" s="55">
        <v>5</v>
      </c>
      <c r="D185" s="56" t="s">
        <v>272</v>
      </c>
      <c r="E185" s="57"/>
      <c r="F185" s="137">
        <f>F186</f>
        <v>297.988</v>
      </c>
      <c r="G185" s="137">
        <f t="shared" si="61"/>
        <v>0</v>
      </c>
      <c r="H185" s="137">
        <f t="shared" si="61"/>
        <v>298</v>
      </c>
    </row>
    <row r="186" spans="1:8" ht="39" customHeight="1" x14ac:dyDescent="0.2">
      <c r="A186" s="60" t="s">
        <v>329</v>
      </c>
      <c r="B186" s="55">
        <v>6</v>
      </c>
      <c r="C186" s="55">
        <v>5</v>
      </c>
      <c r="D186" s="56" t="s">
        <v>330</v>
      </c>
      <c r="E186" s="57"/>
      <c r="F186" s="137">
        <f>F187+F190</f>
        <v>297.988</v>
      </c>
      <c r="G186" s="137">
        <f t="shared" ref="G186:H186" si="62">G187+G190</f>
        <v>0</v>
      </c>
      <c r="H186" s="137">
        <f t="shared" si="62"/>
        <v>298</v>
      </c>
    </row>
    <row r="187" spans="1:8" ht="53.25" customHeight="1" x14ac:dyDescent="0.2">
      <c r="A187" s="60" t="s">
        <v>328</v>
      </c>
      <c r="B187" s="55">
        <v>6</v>
      </c>
      <c r="C187" s="55">
        <v>5</v>
      </c>
      <c r="D187" s="56" t="s">
        <v>274</v>
      </c>
      <c r="E187" s="57"/>
      <c r="F187" s="137">
        <f t="shared" si="61"/>
        <v>1.488</v>
      </c>
      <c r="G187" s="137">
        <f t="shared" si="61"/>
        <v>0</v>
      </c>
      <c r="H187" s="137">
        <f t="shared" si="61"/>
        <v>1.488</v>
      </c>
    </row>
    <row r="188" spans="1:8" ht="30" customHeight="1" x14ac:dyDescent="0.2">
      <c r="A188" s="58" t="s">
        <v>124</v>
      </c>
      <c r="B188" s="55">
        <v>6</v>
      </c>
      <c r="C188" s="55">
        <v>5</v>
      </c>
      <c r="D188" s="56" t="s">
        <v>274</v>
      </c>
      <c r="E188" s="57">
        <v>200</v>
      </c>
      <c r="F188" s="137">
        <f t="shared" si="61"/>
        <v>1.488</v>
      </c>
      <c r="G188" s="137">
        <f t="shared" si="61"/>
        <v>0</v>
      </c>
      <c r="H188" s="137">
        <f t="shared" si="61"/>
        <v>1.488</v>
      </c>
    </row>
    <row r="189" spans="1:8" ht="26.25" customHeight="1" x14ac:dyDescent="0.2">
      <c r="A189" s="58" t="s">
        <v>66</v>
      </c>
      <c r="B189" s="55">
        <v>6</v>
      </c>
      <c r="C189" s="55">
        <v>5</v>
      </c>
      <c r="D189" s="56" t="s">
        <v>274</v>
      </c>
      <c r="E189" s="57">
        <v>240</v>
      </c>
      <c r="F189" s="137">
        <f>'расходы по структуре 2020 '!G228</f>
        <v>1.488</v>
      </c>
      <c r="G189" s="138">
        <v>0</v>
      </c>
      <c r="H189" s="138">
        <f>'расходы по структуре 2020 '!I228</f>
        <v>1.488</v>
      </c>
    </row>
    <row r="190" spans="1:8" ht="26.25" customHeight="1" x14ac:dyDescent="0.2">
      <c r="A190" s="58" t="s">
        <v>100</v>
      </c>
      <c r="B190" s="55">
        <v>6</v>
      </c>
      <c r="C190" s="55">
        <v>5</v>
      </c>
      <c r="D190" s="56" t="s">
        <v>327</v>
      </c>
      <c r="E190" s="57"/>
      <c r="F190" s="137">
        <f>F191</f>
        <v>296.5</v>
      </c>
      <c r="G190" s="137">
        <f t="shared" ref="G190:H190" si="63">G191</f>
        <v>0</v>
      </c>
      <c r="H190" s="137">
        <f t="shared" si="63"/>
        <v>296.512</v>
      </c>
    </row>
    <row r="191" spans="1:8" ht="26.25" customHeight="1" x14ac:dyDescent="0.2">
      <c r="A191" s="58" t="s">
        <v>124</v>
      </c>
      <c r="B191" s="55">
        <v>6</v>
      </c>
      <c r="C191" s="55">
        <v>5</v>
      </c>
      <c r="D191" s="56" t="s">
        <v>327</v>
      </c>
      <c r="E191" s="57">
        <v>200</v>
      </c>
      <c r="F191" s="137">
        <f>F192</f>
        <v>296.5</v>
      </c>
      <c r="G191" s="137">
        <f t="shared" ref="G191:H191" si="64">G192</f>
        <v>0</v>
      </c>
      <c r="H191" s="137">
        <f t="shared" si="64"/>
        <v>296.512</v>
      </c>
    </row>
    <row r="192" spans="1:8" ht="26.25" customHeight="1" x14ac:dyDescent="0.2">
      <c r="A192" s="58" t="s">
        <v>66</v>
      </c>
      <c r="B192" s="55">
        <v>6</v>
      </c>
      <c r="C192" s="55">
        <v>5</v>
      </c>
      <c r="D192" s="56" t="s">
        <v>327</v>
      </c>
      <c r="E192" s="57">
        <v>240</v>
      </c>
      <c r="F192" s="137">
        <v>296.5</v>
      </c>
      <c r="G192" s="137">
        <v>0</v>
      </c>
      <c r="H192" s="137">
        <f>'расходы по структуре 2020 '!I232</f>
        <v>296.512</v>
      </c>
    </row>
    <row r="193" spans="1:8" ht="16.5" customHeight="1" x14ac:dyDescent="0.2">
      <c r="A193" s="45" t="s">
        <v>53</v>
      </c>
      <c r="B193" s="46">
        <v>8</v>
      </c>
      <c r="C193" s="46">
        <v>0</v>
      </c>
      <c r="D193" s="47" t="s">
        <v>64</v>
      </c>
      <c r="E193" s="48" t="s">
        <v>64</v>
      </c>
      <c r="F193" s="152">
        <f>F194</f>
        <v>1253.8</v>
      </c>
      <c r="G193" s="157">
        <f t="shared" ref="G193:G212" si="65">H193-F193</f>
        <v>12.700000000000045</v>
      </c>
      <c r="H193" s="152">
        <f t="shared" ref="H193:H194" si="66">H194</f>
        <v>1266.5</v>
      </c>
    </row>
    <row r="194" spans="1:8" ht="13.5" customHeight="1" x14ac:dyDescent="0.2">
      <c r="A194" s="49" t="s">
        <v>38</v>
      </c>
      <c r="B194" s="50">
        <v>8</v>
      </c>
      <c r="C194" s="50">
        <v>1</v>
      </c>
      <c r="D194" s="51" t="s">
        <v>64</v>
      </c>
      <c r="E194" s="52" t="s">
        <v>64</v>
      </c>
      <c r="F194" s="53">
        <f>F195</f>
        <v>1253.8</v>
      </c>
      <c r="G194" s="144">
        <f t="shared" si="65"/>
        <v>12.700000000000045</v>
      </c>
      <c r="H194" s="53">
        <f t="shared" si="66"/>
        <v>1266.5</v>
      </c>
    </row>
    <row r="195" spans="1:8" ht="46.5" customHeight="1" x14ac:dyDescent="0.2">
      <c r="A195" s="54" t="s">
        <v>313</v>
      </c>
      <c r="B195" s="55">
        <v>8</v>
      </c>
      <c r="C195" s="55">
        <v>1</v>
      </c>
      <c r="D195" s="56" t="s">
        <v>222</v>
      </c>
      <c r="E195" s="57" t="s">
        <v>64</v>
      </c>
      <c r="F195" s="137">
        <f>F196+F209</f>
        <v>1253.8</v>
      </c>
      <c r="G195" s="138">
        <f t="shared" si="65"/>
        <v>12.700000000000045</v>
      </c>
      <c r="H195" s="137">
        <f t="shared" ref="H195" si="67">H196+H209</f>
        <v>1266.5</v>
      </c>
    </row>
    <row r="196" spans="1:8" ht="28.5" customHeight="1" x14ac:dyDescent="0.2">
      <c r="A196" s="54" t="s">
        <v>224</v>
      </c>
      <c r="B196" s="55">
        <v>8</v>
      </c>
      <c r="C196" s="55">
        <v>1</v>
      </c>
      <c r="D196" s="56" t="s">
        <v>223</v>
      </c>
      <c r="E196" s="57" t="s">
        <v>64</v>
      </c>
      <c r="F196" s="137">
        <f>F197</f>
        <v>1228.8</v>
      </c>
      <c r="G196" s="138">
        <f t="shared" si="65"/>
        <v>-11.299999999999955</v>
      </c>
      <c r="H196" s="137">
        <f t="shared" ref="H196" si="68">H197</f>
        <v>1217.5</v>
      </c>
    </row>
    <row r="197" spans="1:8" ht="15.75" customHeight="1" x14ac:dyDescent="0.2">
      <c r="A197" s="54" t="s">
        <v>103</v>
      </c>
      <c r="B197" s="55">
        <v>8</v>
      </c>
      <c r="C197" s="55">
        <v>1</v>
      </c>
      <c r="D197" s="56" t="s">
        <v>225</v>
      </c>
      <c r="E197" s="57"/>
      <c r="F197" s="137">
        <f>F198+F203+F206</f>
        <v>1228.8</v>
      </c>
      <c r="G197" s="138">
        <f t="shared" si="65"/>
        <v>-11.299999999999955</v>
      </c>
      <c r="H197" s="137">
        <f t="shared" ref="H197" si="69">H198+H203+H206</f>
        <v>1217.5</v>
      </c>
    </row>
    <row r="198" spans="1:8" ht="28.5" customHeight="1" x14ac:dyDescent="0.2">
      <c r="A198" s="54" t="s">
        <v>227</v>
      </c>
      <c r="B198" s="55">
        <v>8</v>
      </c>
      <c r="C198" s="55">
        <v>1</v>
      </c>
      <c r="D198" s="56" t="s">
        <v>226</v>
      </c>
      <c r="E198" s="57" t="s">
        <v>64</v>
      </c>
      <c r="F198" s="137">
        <f>F199+F201</f>
        <v>1216.8</v>
      </c>
      <c r="G198" s="138">
        <f t="shared" si="65"/>
        <v>-11.299999999999955</v>
      </c>
      <c r="H198" s="137">
        <f t="shared" ref="H198" si="70">H199+H201</f>
        <v>1205.5</v>
      </c>
    </row>
    <row r="199" spans="1:8" ht="63.75" x14ac:dyDescent="0.2">
      <c r="A199" s="58" t="s">
        <v>68</v>
      </c>
      <c r="B199" s="55">
        <v>8</v>
      </c>
      <c r="C199" s="55">
        <v>1</v>
      </c>
      <c r="D199" s="56" t="s">
        <v>226</v>
      </c>
      <c r="E199" s="57" t="s">
        <v>69</v>
      </c>
      <c r="F199" s="137">
        <f>F200</f>
        <v>937</v>
      </c>
      <c r="G199" s="138">
        <f t="shared" si="65"/>
        <v>-11.299999999999955</v>
      </c>
      <c r="H199" s="137">
        <f t="shared" ref="H199" si="71">H200</f>
        <v>925.7</v>
      </c>
    </row>
    <row r="200" spans="1:8" ht="18" customHeight="1" x14ac:dyDescent="0.2">
      <c r="A200" s="58" t="s">
        <v>70</v>
      </c>
      <c r="B200" s="55">
        <v>8</v>
      </c>
      <c r="C200" s="55">
        <v>1</v>
      </c>
      <c r="D200" s="56" t="s">
        <v>226</v>
      </c>
      <c r="E200" s="57" t="s">
        <v>71</v>
      </c>
      <c r="F200" s="137">
        <f>'расходы по структуре 2020 '!G241</f>
        <v>937</v>
      </c>
      <c r="G200" s="138">
        <f t="shared" si="65"/>
        <v>-11.299999999999955</v>
      </c>
      <c r="H200" s="138">
        <f>'расходы по структуре 2020 '!I241</f>
        <v>925.7</v>
      </c>
    </row>
    <row r="201" spans="1:8" ht="25.5" x14ac:dyDescent="0.2">
      <c r="A201" s="58" t="s">
        <v>124</v>
      </c>
      <c r="B201" s="55">
        <v>8</v>
      </c>
      <c r="C201" s="55">
        <v>1</v>
      </c>
      <c r="D201" s="56" t="s">
        <v>226</v>
      </c>
      <c r="E201" s="57" t="s">
        <v>65</v>
      </c>
      <c r="F201" s="137">
        <f>F202</f>
        <v>279.8</v>
      </c>
      <c r="G201" s="138">
        <f t="shared" si="65"/>
        <v>0</v>
      </c>
      <c r="H201" s="137">
        <f t="shared" ref="H201" si="72">H202</f>
        <v>279.8</v>
      </c>
    </row>
    <row r="202" spans="1:8" ht="25.5" x14ac:dyDescent="0.2">
      <c r="A202" s="58" t="s">
        <v>66</v>
      </c>
      <c r="B202" s="55">
        <v>8</v>
      </c>
      <c r="C202" s="55">
        <v>1</v>
      </c>
      <c r="D202" s="56" t="s">
        <v>226</v>
      </c>
      <c r="E202" s="57" t="s">
        <v>67</v>
      </c>
      <c r="F202" s="137">
        <f>'расходы по структуре 2020 '!G246</f>
        <v>279.8</v>
      </c>
      <c r="G202" s="138">
        <f t="shared" si="65"/>
        <v>0</v>
      </c>
      <c r="H202" s="138">
        <f>'расходы по структуре 2020 '!I246</f>
        <v>279.8</v>
      </c>
    </row>
    <row r="203" spans="1:8" ht="28.5" customHeight="1" x14ac:dyDescent="0.2">
      <c r="A203" s="58" t="s">
        <v>281</v>
      </c>
      <c r="B203" s="55">
        <v>8</v>
      </c>
      <c r="C203" s="55">
        <v>1</v>
      </c>
      <c r="D203" s="70" t="s">
        <v>282</v>
      </c>
      <c r="E203" s="57"/>
      <c r="F203" s="137">
        <f>F204</f>
        <v>11.4</v>
      </c>
      <c r="G203" s="138">
        <f t="shared" si="65"/>
        <v>0</v>
      </c>
      <c r="H203" s="137">
        <f t="shared" ref="H203:H204" si="73">H204</f>
        <v>11.4</v>
      </c>
    </row>
    <row r="204" spans="1:8" ht="25.5" x14ac:dyDescent="0.2">
      <c r="A204" s="58" t="s">
        <v>124</v>
      </c>
      <c r="B204" s="55">
        <v>8</v>
      </c>
      <c r="C204" s="55">
        <v>1</v>
      </c>
      <c r="D204" s="70" t="s">
        <v>282</v>
      </c>
      <c r="E204" s="57">
        <v>200</v>
      </c>
      <c r="F204" s="137">
        <f>F205</f>
        <v>11.4</v>
      </c>
      <c r="G204" s="138">
        <f t="shared" si="65"/>
        <v>0</v>
      </c>
      <c r="H204" s="137">
        <f t="shared" si="73"/>
        <v>11.4</v>
      </c>
    </row>
    <row r="205" spans="1:8" ht="25.5" x14ac:dyDescent="0.2">
      <c r="A205" s="58" t="s">
        <v>66</v>
      </c>
      <c r="B205" s="55">
        <v>8</v>
      </c>
      <c r="C205" s="55">
        <v>1</v>
      </c>
      <c r="D205" s="70" t="s">
        <v>282</v>
      </c>
      <c r="E205" s="57">
        <v>240</v>
      </c>
      <c r="F205" s="138">
        <v>11.4</v>
      </c>
      <c r="G205" s="138">
        <f t="shared" si="65"/>
        <v>0</v>
      </c>
      <c r="H205" s="138">
        <f>'расходы по структуре 2020 '!I250</f>
        <v>11.4</v>
      </c>
    </row>
    <row r="206" spans="1:8" s="71" customFormat="1" ht="38.25" x14ac:dyDescent="0.25">
      <c r="A206" s="58" t="s">
        <v>283</v>
      </c>
      <c r="B206" s="55">
        <v>8</v>
      </c>
      <c r="C206" s="55">
        <v>1</v>
      </c>
      <c r="D206" s="70" t="s">
        <v>284</v>
      </c>
      <c r="E206" s="57"/>
      <c r="F206" s="138">
        <f>F207</f>
        <v>0.6</v>
      </c>
      <c r="G206" s="138">
        <f t="shared" si="65"/>
        <v>0</v>
      </c>
      <c r="H206" s="138">
        <f t="shared" ref="H206:H207" si="74">H207</f>
        <v>0.6</v>
      </c>
    </row>
    <row r="207" spans="1:8" ht="25.5" x14ac:dyDescent="0.2">
      <c r="A207" s="58" t="s">
        <v>124</v>
      </c>
      <c r="B207" s="55">
        <v>8</v>
      </c>
      <c r="C207" s="55">
        <v>1</v>
      </c>
      <c r="D207" s="70" t="s">
        <v>284</v>
      </c>
      <c r="E207" s="57">
        <v>200</v>
      </c>
      <c r="F207" s="138">
        <f>F208</f>
        <v>0.6</v>
      </c>
      <c r="G207" s="138">
        <f t="shared" si="65"/>
        <v>0</v>
      </c>
      <c r="H207" s="138">
        <f t="shared" si="74"/>
        <v>0.6</v>
      </c>
    </row>
    <row r="208" spans="1:8" ht="25.5" x14ac:dyDescent="0.2">
      <c r="A208" s="58" t="s">
        <v>66</v>
      </c>
      <c r="B208" s="55">
        <v>8</v>
      </c>
      <c r="C208" s="55">
        <v>1</v>
      </c>
      <c r="D208" s="70" t="s">
        <v>284</v>
      </c>
      <c r="E208" s="57">
        <v>240</v>
      </c>
      <c r="F208" s="138">
        <v>0.6</v>
      </c>
      <c r="G208" s="138">
        <f t="shared" si="65"/>
        <v>0</v>
      </c>
      <c r="H208" s="138">
        <f>'расходы по структуре 2020 '!I254</f>
        <v>0.6</v>
      </c>
    </row>
    <row r="209" spans="1:8" ht="25.5" x14ac:dyDescent="0.2">
      <c r="A209" s="54" t="s">
        <v>104</v>
      </c>
      <c r="B209" s="55">
        <v>8</v>
      </c>
      <c r="C209" s="55">
        <v>1</v>
      </c>
      <c r="D209" s="56" t="s">
        <v>229</v>
      </c>
      <c r="E209" s="57" t="s">
        <v>64</v>
      </c>
      <c r="F209" s="137">
        <f>F210</f>
        <v>25</v>
      </c>
      <c r="G209" s="138">
        <f t="shared" si="65"/>
        <v>24</v>
      </c>
      <c r="H209" s="137">
        <f t="shared" ref="H209:H212" si="75">H210</f>
        <v>49</v>
      </c>
    </row>
    <row r="210" spans="1:8" ht="25.5" x14ac:dyDescent="0.2">
      <c r="A210" s="54" t="s">
        <v>230</v>
      </c>
      <c r="B210" s="55">
        <v>8</v>
      </c>
      <c r="C210" s="55">
        <v>1</v>
      </c>
      <c r="D210" s="56" t="s">
        <v>231</v>
      </c>
      <c r="E210" s="57" t="s">
        <v>64</v>
      </c>
      <c r="F210" s="137">
        <f>F211</f>
        <v>25</v>
      </c>
      <c r="G210" s="138">
        <f t="shared" si="65"/>
        <v>24</v>
      </c>
      <c r="H210" s="137">
        <f t="shared" si="75"/>
        <v>49</v>
      </c>
    </row>
    <row r="211" spans="1:8" ht="25.5" x14ac:dyDescent="0.2">
      <c r="A211" s="58" t="s">
        <v>227</v>
      </c>
      <c r="B211" s="55">
        <v>8</v>
      </c>
      <c r="C211" s="55">
        <v>1</v>
      </c>
      <c r="D211" s="61" t="s">
        <v>228</v>
      </c>
      <c r="E211" s="57"/>
      <c r="F211" s="137">
        <f>F212</f>
        <v>25</v>
      </c>
      <c r="G211" s="138">
        <f t="shared" si="65"/>
        <v>24</v>
      </c>
      <c r="H211" s="137">
        <f t="shared" si="75"/>
        <v>49</v>
      </c>
    </row>
    <row r="212" spans="1:8" ht="25.5" x14ac:dyDescent="0.2">
      <c r="A212" s="58" t="s">
        <v>124</v>
      </c>
      <c r="B212" s="55">
        <v>8</v>
      </c>
      <c r="C212" s="55">
        <v>1</v>
      </c>
      <c r="D212" s="61" t="s">
        <v>228</v>
      </c>
      <c r="E212" s="57">
        <v>200</v>
      </c>
      <c r="F212" s="137">
        <f>F213</f>
        <v>25</v>
      </c>
      <c r="G212" s="138">
        <f t="shared" si="65"/>
        <v>24</v>
      </c>
      <c r="H212" s="137">
        <f t="shared" si="75"/>
        <v>49</v>
      </c>
    </row>
    <row r="213" spans="1:8" ht="25.5" x14ac:dyDescent="0.2">
      <c r="A213" s="58" t="s">
        <v>66</v>
      </c>
      <c r="B213" s="55">
        <v>8</v>
      </c>
      <c r="C213" s="55">
        <v>1</v>
      </c>
      <c r="D213" s="61" t="s">
        <v>228</v>
      </c>
      <c r="E213" s="57">
        <v>240</v>
      </c>
      <c r="F213" s="137">
        <f>'расходы по структуре 2020 '!G260</f>
        <v>25</v>
      </c>
      <c r="G213" s="138">
        <f>H213-F213</f>
        <v>24</v>
      </c>
      <c r="H213" s="138">
        <f>'расходы по структуре 2020 '!I261</f>
        <v>49</v>
      </c>
    </row>
    <row r="214" spans="1:8" x14ac:dyDescent="0.2">
      <c r="A214" s="45" t="s">
        <v>54</v>
      </c>
      <c r="B214" s="46">
        <v>11</v>
      </c>
      <c r="C214" s="46">
        <v>0</v>
      </c>
      <c r="D214" s="47" t="s">
        <v>64</v>
      </c>
      <c r="E214" s="48" t="s">
        <v>64</v>
      </c>
      <c r="F214" s="152">
        <f>F215</f>
        <v>7373.6</v>
      </c>
      <c r="G214" s="157">
        <f t="shared" ref="G214:G222" si="76">H214-F214</f>
        <v>387.29999999999927</v>
      </c>
      <c r="H214" s="152">
        <f t="shared" ref="H214" si="77">H215</f>
        <v>7760.9</v>
      </c>
    </row>
    <row r="215" spans="1:8" x14ac:dyDescent="0.2">
      <c r="A215" s="49" t="s">
        <v>39</v>
      </c>
      <c r="B215" s="50">
        <v>11</v>
      </c>
      <c r="C215" s="50">
        <v>1</v>
      </c>
      <c r="D215" s="51" t="s">
        <v>64</v>
      </c>
      <c r="E215" s="52" t="s">
        <v>64</v>
      </c>
      <c r="F215" s="53">
        <f t="shared" ref="F215:H217" si="78">F216</f>
        <v>7373.6</v>
      </c>
      <c r="G215" s="144">
        <f t="shared" si="76"/>
        <v>387.29999999999927</v>
      </c>
      <c r="H215" s="53">
        <f t="shared" si="78"/>
        <v>7760.9</v>
      </c>
    </row>
    <row r="216" spans="1:8" ht="38.25" x14ac:dyDescent="0.2">
      <c r="A216" s="54" t="s">
        <v>313</v>
      </c>
      <c r="B216" s="55">
        <v>11</v>
      </c>
      <c r="C216" s="55">
        <v>1</v>
      </c>
      <c r="D216" s="56" t="s">
        <v>222</v>
      </c>
      <c r="E216" s="57" t="s">
        <v>64</v>
      </c>
      <c r="F216" s="137">
        <f t="shared" si="78"/>
        <v>7373.6</v>
      </c>
      <c r="G216" s="138">
        <f t="shared" si="76"/>
        <v>387.29999999999927</v>
      </c>
      <c r="H216" s="137">
        <f t="shared" si="78"/>
        <v>7760.9</v>
      </c>
    </row>
    <row r="217" spans="1:8" x14ac:dyDescent="0.2">
      <c r="A217" s="54" t="s">
        <v>232</v>
      </c>
      <c r="B217" s="55">
        <v>11</v>
      </c>
      <c r="C217" s="55">
        <v>1</v>
      </c>
      <c r="D217" s="56" t="s">
        <v>233</v>
      </c>
      <c r="E217" s="57" t="s">
        <v>64</v>
      </c>
      <c r="F217" s="137">
        <f t="shared" si="78"/>
        <v>7373.6</v>
      </c>
      <c r="G217" s="138">
        <f t="shared" si="76"/>
        <v>387.29999999999927</v>
      </c>
      <c r="H217" s="137">
        <f t="shared" si="78"/>
        <v>7760.9</v>
      </c>
    </row>
    <row r="218" spans="1:8" ht="38.25" x14ac:dyDescent="0.2">
      <c r="A218" s="54" t="s">
        <v>299</v>
      </c>
      <c r="B218" s="55">
        <v>11</v>
      </c>
      <c r="C218" s="55">
        <v>1</v>
      </c>
      <c r="D218" s="56" t="s">
        <v>234</v>
      </c>
      <c r="E218" s="57"/>
      <c r="F218" s="137">
        <f>F219+F226</f>
        <v>7373.6</v>
      </c>
      <c r="G218" s="138">
        <f t="shared" si="76"/>
        <v>387.29999999999927</v>
      </c>
      <c r="H218" s="137">
        <f t="shared" ref="H218" si="79">H219+H226</f>
        <v>7760.9</v>
      </c>
    </row>
    <row r="219" spans="1:8" ht="25.5" x14ac:dyDescent="0.2">
      <c r="A219" s="54" t="s">
        <v>98</v>
      </c>
      <c r="B219" s="55">
        <v>11</v>
      </c>
      <c r="C219" s="55">
        <v>1</v>
      </c>
      <c r="D219" s="56" t="s">
        <v>235</v>
      </c>
      <c r="E219" s="57" t="s">
        <v>64</v>
      </c>
      <c r="F219" s="137">
        <f>F220+F222+F224</f>
        <v>7373.6</v>
      </c>
      <c r="G219" s="138">
        <f t="shared" si="76"/>
        <v>-12.700000000000728</v>
      </c>
      <c r="H219" s="137">
        <f t="shared" ref="H219" si="80">H220+H222+H224</f>
        <v>7360.9</v>
      </c>
    </row>
    <row r="220" spans="1:8" ht="63.75" x14ac:dyDescent="0.2">
      <c r="A220" s="58" t="s">
        <v>68</v>
      </c>
      <c r="B220" s="55">
        <v>11</v>
      </c>
      <c r="C220" s="55">
        <v>1</v>
      </c>
      <c r="D220" s="56" t="s">
        <v>235</v>
      </c>
      <c r="E220" s="57" t="s">
        <v>69</v>
      </c>
      <c r="F220" s="137">
        <f>F221</f>
        <v>6061</v>
      </c>
      <c r="G220" s="138">
        <f t="shared" si="76"/>
        <v>-42.699999999999818</v>
      </c>
      <c r="H220" s="137">
        <f t="shared" ref="H220" si="81">H221</f>
        <v>6018.3</v>
      </c>
    </row>
    <row r="221" spans="1:8" x14ac:dyDescent="0.2">
      <c r="A221" s="58" t="s">
        <v>70</v>
      </c>
      <c r="B221" s="55">
        <v>11</v>
      </c>
      <c r="C221" s="55">
        <v>1</v>
      </c>
      <c r="D221" s="56" t="s">
        <v>235</v>
      </c>
      <c r="E221" s="57" t="s">
        <v>71</v>
      </c>
      <c r="F221" s="137">
        <f>'расходы по структуре 2020 '!G269</f>
        <v>6061</v>
      </c>
      <c r="G221" s="138">
        <f t="shared" si="76"/>
        <v>-42.699999999999818</v>
      </c>
      <c r="H221" s="138">
        <f>'расходы по структуре 2020 '!I269</f>
        <v>6018.3</v>
      </c>
    </row>
    <row r="222" spans="1:8" ht="25.5" x14ac:dyDescent="0.2">
      <c r="A222" s="58" t="s">
        <v>124</v>
      </c>
      <c r="B222" s="55">
        <v>11</v>
      </c>
      <c r="C222" s="55">
        <v>1</v>
      </c>
      <c r="D222" s="56" t="s">
        <v>235</v>
      </c>
      <c r="E222" s="57" t="s">
        <v>65</v>
      </c>
      <c r="F222" s="137">
        <f>F223</f>
        <v>1310.0999999999999</v>
      </c>
      <c r="G222" s="138">
        <f t="shared" si="76"/>
        <v>30</v>
      </c>
      <c r="H222" s="137">
        <f t="shared" ref="H222" si="82">H223</f>
        <v>1340.1</v>
      </c>
    </row>
    <row r="223" spans="1:8" ht="25.5" x14ac:dyDescent="0.2">
      <c r="A223" s="58" t="s">
        <v>66</v>
      </c>
      <c r="B223" s="55">
        <v>11</v>
      </c>
      <c r="C223" s="55">
        <v>1</v>
      </c>
      <c r="D223" s="56" t="s">
        <v>235</v>
      </c>
      <c r="E223" s="57" t="s">
        <v>67</v>
      </c>
      <c r="F223" s="138">
        <f>'расходы по структуре 2020 '!G274</f>
        <v>1310.0999999999999</v>
      </c>
      <c r="G223" s="138">
        <f>H223-F223</f>
        <v>30</v>
      </c>
      <c r="H223" s="138">
        <f>'расходы по структуре 2020 '!I274</f>
        <v>1340.1</v>
      </c>
    </row>
    <row r="224" spans="1:8" x14ac:dyDescent="0.2">
      <c r="A224" s="58" t="s">
        <v>74</v>
      </c>
      <c r="B224" s="55">
        <v>11</v>
      </c>
      <c r="C224" s="55">
        <v>1</v>
      </c>
      <c r="D224" s="56" t="s">
        <v>235</v>
      </c>
      <c r="E224" s="57" t="s">
        <v>75</v>
      </c>
      <c r="F224" s="137">
        <f>F225</f>
        <v>2.5</v>
      </c>
      <c r="G224" s="138">
        <f t="shared" ref="G224:G229" si="83">H224-F224</f>
        <v>0</v>
      </c>
      <c r="H224" s="137">
        <f t="shared" ref="H224" si="84">H225</f>
        <v>2.5</v>
      </c>
    </row>
    <row r="225" spans="1:8" x14ac:dyDescent="0.2">
      <c r="A225" s="58" t="s">
        <v>76</v>
      </c>
      <c r="B225" s="55">
        <v>11</v>
      </c>
      <c r="C225" s="55">
        <v>1</v>
      </c>
      <c r="D225" s="56" t="s">
        <v>235</v>
      </c>
      <c r="E225" s="57" t="s">
        <v>77</v>
      </c>
      <c r="F225" s="138">
        <f>'расходы по структуре 2020 '!G277</f>
        <v>2.5</v>
      </c>
      <c r="G225" s="138">
        <f t="shared" si="83"/>
        <v>0</v>
      </c>
      <c r="H225" s="138">
        <f>'расходы по структуре 2020 '!I277</f>
        <v>2.5</v>
      </c>
    </row>
    <row r="226" spans="1:8" ht="38.25" x14ac:dyDescent="0.2">
      <c r="A226" s="58" t="s">
        <v>384</v>
      </c>
      <c r="B226" s="55">
        <v>11</v>
      </c>
      <c r="C226" s="55">
        <v>1</v>
      </c>
      <c r="D226" s="56" t="s">
        <v>383</v>
      </c>
      <c r="E226" s="57"/>
      <c r="F226" s="138">
        <f>F227</f>
        <v>0</v>
      </c>
      <c r="G226" s="138">
        <f t="shared" si="83"/>
        <v>400</v>
      </c>
      <c r="H226" s="138">
        <f>H227</f>
        <v>400</v>
      </c>
    </row>
    <row r="227" spans="1:8" ht="25.5" x14ac:dyDescent="0.2">
      <c r="A227" s="58" t="s">
        <v>124</v>
      </c>
      <c r="B227" s="55">
        <v>11</v>
      </c>
      <c r="C227" s="55">
        <v>1</v>
      </c>
      <c r="D227" s="56" t="s">
        <v>383</v>
      </c>
      <c r="E227" s="57">
        <v>200</v>
      </c>
      <c r="F227" s="138">
        <f>F228</f>
        <v>0</v>
      </c>
      <c r="G227" s="138">
        <f t="shared" si="83"/>
        <v>400</v>
      </c>
      <c r="H227" s="138">
        <f>H228</f>
        <v>400</v>
      </c>
    </row>
    <row r="228" spans="1:8" ht="25.5" x14ac:dyDescent="0.2">
      <c r="A228" s="58" t="s">
        <v>66</v>
      </c>
      <c r="B228" s="55">
        <v>11</v>
      </c>
      <c r="C228" s="55">
        <v>1</v>
      </c>
      <c r="D228" s="56" t="s">
        <v>383</v>
      </c>
      <c r="E228" s="57">
        <v>240</v>
      </c>
      <c r="F228" s="138">
        <v>0</v>
      </c>
      <c r="G228" s="138">
        <f t="shared" si="83"/>
        <v>400</v>
      </c>
      <c r="H228" s="138">
        <f>'расходы по структуре 2020 '!I281</f>
        <v>400</v>
      </c>
    </row>
    <row r="229" spans="1:8" x14ac:dyDescent="0.2">
      <c r="A229" s="154"/>
      <c r="B229" s="80"/>
      <c r="C229" s="80"/>
      <c r="D229" s="51"/>
      <c r="E229" s="155" t="s">
        <v>115</v>
      </c>
      <c r="F229" s="156">
        <f>F8+F83+F92+F125+F151+F193+F214+F183</f>
        <v>42140.688000000002</v>
      </c>
      <c r="G229" s="144">
        <f t="shared" si="83"/>
        <v>421.9120000000039</v>
      </c>
      <c r="H229" s="156">
        <f>H8+H83+H92+H125+H151+H193+H214+H183</f>
        <v>42562.600000000006</v>
      </c>
    </row>
    <row r="231" spans="1:8" x14ac:dyDescent="0.2">
      <c r="F231" s="148"/>
      <c r="G231" s="150"/>
      <c r="H231" s="150"/>
    </row>
    <row r="232" spans="1:8" x14ac:dyDescent="0.2">
      <c r="F232" s="148"/>
      <c r="G232" s="149"/>
      <c r="H232" s="149"/>
    </row>
    <row r="233" spans="1:8" x14ac:dyDescent="0.2">
      <c r="F233" s="151"/>
      <c r="G233" s="151"/>
      <c r="H233" s="151"/>
    </row>
    <row r="234" spans="1:8" x14ac:dyDescent="0.2">
      <c r="F234" s="74"/>
    </row>
  </sheetData>
  <mergeCells count="3">
    <mergeCell ref="G3:H3"/>
    <mergeCell ref="G1:H1"/>
    <mergeCell ref="A4:H4"/>
  </mergeCells>
  <pageMargins left="0" right="0" top="0" bottom="0" header="0" footer="0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85"/>
  <sheetViews>
    <sheetView zoomScaleNormal="100" workbookViewId="0">
      <selection activeCell="E1" sqref="E1:F1"/>
    </sheetView>
  </sheetViews>
  <sheetFormatPr defaultRowHeight="12.75" x14ac:dyDescent="0.2"/>
  <cols>
    <col min="1" max="1" width="55.140625" style="39" customWidth="1"/>
    <col min="2" max="2" width="18.42578125" style="40" customWidth="1"/>
    <col min="3" max="3" width="7.140625" style="42" customWidth="1"/>
    <col min="4" max="4" width="19" style="40" customWidth="1"/>
    <col min="5" max="5" width="9.140625" style="42"/>
    <col min="6" max="6" width="18.85546875" style="42" customWidth="1"/>
    <col min="7" max="16384" width="9.140625" style="42"/>
  </cols>
  <sheetData>
    <row r="1" spans="1:6" ht="56.25" customHeight="1" x14ac:dyDescent="0.2">
      <c r="E1" s="204" t="s">
        <v>400</v>
      </c>
      <c r="F1" s="204"/>
    </row>
    <row r="2" spans="1:6" x14ac:dyDescent="0.2">
      <c r="F2" s="40"/>
    </row>
    <row r="3" spans="1:6" ht="63" customHeight="1" x14ac:dyDescent="0.2">
      <c r="E3" s="204" t="s">
        <v>343</v>
      </c>
      <c r="F3" s="204"/>
    </row>
    <row r="4" spans="1:6" ht="30" customHeight="1" x14ac:dyDescent="0.2">
      <c r="A4" s="205" t="s">
        <v>285</v>
      </c>
      <c r="B4" s="205"/>
      <c r="C4" s="205"/>
      <c r="D4" s="205"/>
      <c r="E4" s="205"/>
      <c r="F4" s="205"/>
    </row>
    <row r="5" spans="1:6" x14ac:dyDescent="0.2">
      <c r="A5" s="205"/>
      <c r="B5" s="205"/>
      <c r="C5" s="205"/>
      <c r="D5" s="205"/>
      <c r="E5" s="205"/>
      <c r="F5" s="205"/>
    </row>
    <row r="6" spans="1:6" x14ac:dyDescent="0.2">
      <c r="D6" s="40" t="s">
        <v>286</v>
      </c>
    </row>
    <row r="7" spans="1:6" ht="70.5" customHeight="1" x14ac:dyDescent="0.2">
      <c r="A7" s="43" t="s">
        <v>20</v>
      </c>
      <c r="B7" s="43" t="s">
        <v>23</v>
      </c>
      <c r="C7" s="43" t="s">
        <v>24</v>
      </c>
      <c r="D7" s="131" t="s">
        <v>381</v>
      </c>
      <c r="E7" s="24" t="s">
        <v>340</v>
      </c>
      <c r="F7" s="24" t="s">
        <v>341</v>
      </c>
    </row>
    <row r="8" spans="1:6" ht="18" customHeight="1" x14ac:dyDescent="0.2">
      <c r="A8" s="75" t="s">
        <v>81</v>
      </c>
      <c r="B8" s="66" t="s">
        <v>167</v>
      </c>
      <c r="C8" s="76"/>
      <c r="D8" s="77">
        <f>D9+D21</f>
        <v>502.2</v>
      </c>
      <c r="E8" s="77">
        <f>E9+E21</f>
        <v>0</v>
      </c>
      <c r="F8" s="78">
        <f t="shared" ref="F8:F72" si="0">D8+E8</f>
        <v>502.2</v>
      </c>
    </row>
    <row r="9" spans="1:6" ht="24" customHeight="1" x14ac:dyDescent="0.2">
      <c r="A9" s="54" t="s">
        <v>118</v>
      </c>
      <c r="B9" s="56" t="s">
        <v>126</v>
      </c>
      <c r="C9" s="57" t="s">
        <v>64</v>
      </c>
      <c r="D9" s="166">
        <f>D10+D16+D13</f>
        <v>488</v>
      </c>
      <c r="E9" s="166">
        <f>E10+E16+E13</f>
        <v>0</v>
      </c>
      <c r="F9" s="167">
        <f t="shared" si="0"/>
        <v>488</v>
      </c>
    </row>
    <row r="10" spans="1:6" ht="18" customHeight="1" x14ac:dyDescent="0.2">
      <c r="A10" s="54" t="s">
        <v>183</v>
      </c>
      <c r="B10" s="56" t="s">
        <v>193</v>
      </c>
      <c r="C10" s="57"/>
      <c r="D10" s="166">
        <f>D11</f>
        <v>50</v>
      </c>
      <c r="E10" s="166">
        <f>E11</f>
        <v>0</v>
      </c>
      <c r="F10" s="167">
        <f t="shared" si="0"/>
        <v>50</v>
      </c>
    </row>
    <row r="11" spans="1:6" ht="18" customHeight="1" x14ac:dyDescent="0.2">
      <c r="A11" s="58" t="s">
        <v>74</v>
      </c>
      <c r="B11" s="56" t="s">
        <v>193</v>
      </c>
      <c r="C11" s="57" t="s">
        <v>75</v>
      </c>
      <c r="D11" s="166">
        <f>D12</f>
        <v>50</v>
      </c>
      <c r="E11" s="166">
        <f>E12</f>
        <v>0</v>
      </c>
      <c r="F11" s="167">
        <f t="shared" si="0"/>
        <v>50</v>
      </c>
    </row>
    <row r="12" spans="1:6" ht="18" customHeight="1" x14ac:dyDescent="0.2">
      <c r="A12" s="58" t="s">
        <v>58</v>
      </c>
      <c r="B12" s="56" t="s">
        <v>193</v>
      </c>
      <c r="C12" s="57" t="s">
        <v>52</v>
      </c>
      <c r="D12" s="166">
        <v>50</v>
      </c>
      <c r="E12" s="166">
        <v>0</v>
      </c>
      <c r="F12" s="167">
        <v>50</v>
      </c>
    </row>
    <row r="13" spans="1:6" ht="18" customHeight="1" x14ac:dyDescent="0.2">
      <c r="A13" s="58" t="s">
        <v>166</v>
      </c>
      <c r="B13" s="56" t="s">
        <v>165</v>
      </c>
      <c r="C13" s="57"/>
      <c r="D13" s="137">
        <f>D14</f>
        <v>0</v>
      </c>
      <c r="E13" s="174">
        <f>E14</f>
        <v>0</v>
      </c>
      <c r="F13" s="167">
        <f t="shared" si="0"/>
        <v>0</v>
      </c>
    </row>
    <row r="14" spans="1:6" ht="18" customHeight="1" x14ac:dyDescent="0.2">
      <c r="A14" s="58" t="s">
        <v>74</v>
      </c>
      <c r="B14" s="56" t="s">
        <v>165</v>
      </c>
      <c r="C14" s="57">
        <v>800</v>
      </c>
      <c r="D14" s="137">
        <f t="shared" ref="D14:E14" si="1">D15</f>
        <v>0</v>
      </c>
      <c r="E14" s="174">
        <f t="shared" si="1"/>
        <v>0</v>
      </c>
      <c r="F14" s="167">
        <f t="shared" si="0"/>
        <v>0</v>
      </c>
    </row>
    <row r="15" spans="1:6" ht="18" customHeight="1" x14ac:dyDescent="0.2">
      <c r="A15" s="58" t="s">
        <v>58</v>
      </c>
      <c r="B15" s="56" t="s">
        <v>165</v>
      </c>
      <c r="C15" s="57">
        <v>870</v>
      </c>
      <c r="D15" s="137">
        <v>0</v>
      </c>
      <c r="E15" s="174">
        <v>0</v>
      </c>
      <c r="F15" s="167">
        <f t="shared" si="0"/>
        <v>0</v>
      </c>
    </row>
    <row r="16" spans="1:6" ht="32.25" customHeight="1" x14ac:dyDescent="0.2">
      <c r="A16" s="54" t="s">
        <v>101</v>
      </c>
      <c r="B16" s="56" t="s">
        <v>250</v>
      </c>
      <c r="C16" s="57" t="s">
        <v>64</v>
      </c>
      <c r="D16" s="137">
        <f>D17+D19</f>
        <v>438</v>
      </c>
      <c r="E16" s="174">
        <f>E17+E19</f>
        <v>0</v>
      </c>
      <c r="F16" s="167">
        <f t="shared" si="0"/>
        <v>438</v>
      </c>
    </row>
    <row r="17" spans="1:6" ht="54.75" customHeight="1" x14ac:dyDescent="0.2">
      <c r="A17" s="58" t="s">
        <v>68</v>
      </c>
      <c r="B17" s="56">
        <v>5000151180</v>
      </c>
      <c r="C17" s="57" t="s">
        <v>69</v>
      </c>
      <c r="D17" s="137">
        <f t="shared" ref="D17:E17" si="2">D18</f>
        <v>406</v>
      </c>
      <c r="E17" s="174">
        <f t="shared" si="2"/>
        <v>0</v>
      </c>
      <c r="F17" s="167">
        <f t="shared" si="0"/>
        <v>406</v>
      </c>
    </row>
    <row r="18" spans="1:6" ht="29.25" customHeight="1" x14ac:dyDescent="0.2">
      <c r="A18" s="58" t="s">
        <v>72</v>
      </c>
      <c r="B18" s="56">
        <v>5000151180</v>
      </c>
      <c r="C18" s="57" t="s">
        <v>73</v>
      </c>
      <c r="D18" s="137">
        <f>'расходы по структуре 2020 '!G111</f>
        <v>406</v>
      </c>
      <c r="E18" s="174">
        <v>0</v>
      </c>
      <c r="F18" s="167">
        <f t="shared" si="0"/>
        <v>406</v>
      </c>
    </row>
    <row r="19" spans="1:6" ht="27" customHeight="1" x14ac:dyDescent="0.2">
      <c r="A19" s="58" t="s">
        <v>124</v>
      </c>
      <c r="B19" s="56">
        <v>5000151180</v>
      </c>
      <c r="C19" s="57">
        <v>200</v>
      </c>
      <c r="D19" s="137">
        <f>D20</f>
        <v>32</v>
      </c>
      <c r="E19" s="174">
        <f>E20</f>
        <v>0</v>
      </c>
      <c r="F19" s="167">
        <f t="shared" si="0"/>
        <v>32</v>
      </c>
    </row>
    <row r="20" spans="1:6" ht="26.25" customHeight="1" x14ac:dyDescent="0.2">
      <c r="A20" s="58" t="s">
        <v>66</v>
      </c>
      <c r="B20" s="56">
        <v>5000151180</v>
      </c>
      <c r="C20" s="57">
        <v>240</v>
      </c>
      <c r="D20" s="137">
        <f>'расходы по структуре 2020 '!G115</f>
        <v>32</v>
      </c>
      <c r="E20" s="174">
        <v>0</v>
      </c>
      <c r="F20" s="167">
        <f t="shared" si="0"/>
        <v>32</v>
      </c>
    </row>
    <row r="21" spans="1:6" ht="26.25" customHeight="1" x14ac:dyDescent="0.2">
      <c r="A21" s="54" t="s">
        <v>251</v>
      </c>
      <c r="B21" s="56" t="s">
        <v>190</v>
      </c>
      <c r="C21" s="57"/>
      <c r="D21" s="137">
        <f>D22</f>
        <v>14.2</v>
      </c>
      <c r="E21" s="174">
        <f>E22</f>
        <v>0</v>
      </c>
      <c r="F21" s="167">
        <f t="shared" si="0"/>
        <v>14.2</v>
      </c>
    </row>
    <row r="22" spans="1:6" ht="52.5" customHeight="1" x14ac:dyDescent="0.2">
      <c r="A22" s="58" t="s">
        <v>106</v>
      </c>
      <c r="B22" s="56" t="s">
        <v>191</v>
      </c>
      <c r="C22" s="57"/>
      <c r="D22" s="137">
        <f t="shared" ref="D22:E23" si="3">D23</f>
        <v>14.2</v>
      </c>
      <c r="E22" s="174">
        <f t="shared" si="3"/>
        <v>0</v>
      </c>
      <c r="F22" s="167">
        <f t="shared" si="0"/>
        <v>14.2</v>
      </c>
    </row>
    <row r="23" spans="1:6" ht="12" customHeight="1" x14ac:dyDescent="0.2">
      <c r="A23" s="58" t="s">
        <v>80</v>
      </c>
      <c r="B23" s="56" t="s">
        <v>191</v>
      </c>
      <c r="C23" s="57">
        <v>500</v>
      </c>
      <c r="D23" s="137">
        <f t="shared" si="3"/>
        <v>14.2</v>
      </c>
      <c r="E23" s="174">
        <f t="shared" si="3"/>
        <v>0</v>
      </c>
      <c r="F23" s="167">
        <f t="shared" si="0"/>
        <v>14.2</v>
      </c>
    </row>
    <row r="24" spans="1:6" ht="15.75" customHeight="1" x14ac:dyDescent="0.2">
      <c r="A24" s="58" t="s">
        <v>63</v>
      </c>
      <c r="B24" s="56" t="s">
        <v>191</v>
      </c>
      <c r="C24" s="57">
        <v>540</v>
      </c>
      <c r="D24" s="137">
        <f>'расходы по структуре 2020 '!G32</f>
        <v>14.2</v>
      </c>
      <c r="E24" s="174">
        <v>0</v>
      </c>
      <c r="F24" s="167">
        <f t="shared" si="0"/>
        <v>14.2</v>
      </c>
    </row>
    <row r="25" spans="1:6" ht="43.5" customHeight="1" x14ac:dyDescent="0.2">
      <c r="A25" s="59" t="s">
        <v>314</v>
      </c>
      <c r="B25" s="62">
        <v>7500000000</v>
      </c>
      <c r="C25" s="52"/>
      <c r="D25" s="53">
        <f>D28+D32</f>
        <v>2</v>
      </c>
      <c r="E25" s="201">
        <f t="shared" ref="E25" si="4">E28+E32</f>
        <v>0</v>
      </c>
      <c r="F25" s="200">
        <f t="shared" si="0"/>
        <v>2</v>
      </c>
    </row>
    <row r="26" spans="1:6" ht="42.75" customHeight="1" x14ac:dyDescent="0.2">
      <c r="A26" s="58" t="s">
        <v>247</v>
      </c>
      <c r="B26" s="61">
        <v>7510000000</v>
      </c>
      <c r="C26" s="57"/>
      <c r="D26" s="137">
        <f>D27</f>
        <v>1</v>
      </c>
      <c r="E26" s="174">
        <f t="shared" ref="E26" si="5">E27</f>
        <v>0</v>
      </c>
      <c r="F26" s="167">
        <f t="shared" si="0"/>
        <v>1</v>
      </c>
    </row>
    <row r="27" spans="1:6" ht="39" customHeight="1" x14ac:dyDescent="0.2">
      <c r="A27" s="58" t="s">
        <v>108</v>
      </c>
      <c r="B27" s="61">
        <v>7510100000</v>
      </c>
      <c r="C27" s="57"/>
      <c r="D27" s="137">
        <f>D32</f>
        <v>1</v>
      </c>
      <c r="E27" s="174">
        <f t="shared" ref="E27" si="6">E32</f>
        <v>0</v>
      </c>
      <c r="F27" s="167">
        <f t="shared" si="0"/>
        <v>1</v>
      </c>
    </row>
    <row r="28" spans="1:6" ht="25.5" customHeight="1" x14ac:dyDescent="0.2">
      <c r="A28" s="58" t="s">
        <v>100</v>
      </c>
      <c r="B28" s="61">
        <v>7510199990</v>
      </c>
      <c r="C28" s="57"/>
      <c r="D28" s="137">
        <f>D29</f>
        <v>1</v>
      </c>
      <c r="E28" s="174">
        <f t="shared" ref="E28:E29" si="7">E29</f>
        <v>0</v>
      </c>
      <c r="F28" s="167">
        <f t="shared" si="0"/>
        <v>1</v>
      </c>
    </row>
    <row r="29" spans="1:6" ht="25.5" customHeight="1" x14ac:dyDescent="0.2">
      <c r="A29" s="58" t="s">
        <v>124</v>
      </c>
      <c r="B29" s="61">
        <v>7510199990</v>
      </c>
      <c r="C29" s="57">
        <v>200</v>
      </c>
      <c r="D29" s="137">
        <f>D30</f>
        <v>1</v>
      </c>
      <c r="E29" s="174">
        <f t="shared" si="7"/>
        <v>0</v>
      </c>
      <c r="F29" s="167">
        <f t="shared" si="0"/>
        <v>1</v>
      </c>
    </row>
    <row r="30" spans="1:6" ht="25.5" customHeight="1" x14ac:dyDescent="0.2">
      <c r="A30" s="58" t="s">
        <v>66</v>
      </c>
      <c r="B30" s="61">
        <v>7510199990</v>
      </c>
      <c r="C30" s="57">
        <v>240</v>
      </c>
      <c r="D30" s="137">
        <f>'расходы по структуре 2020 '!G130</f>
        <v>1</v>
      </c>
      <c r="E30" s="174">
        <f>'расходы по структуре 2020 '!H130</f>
        <v>0</v>
      </c>
      <c r="F30" s="167">
        <f t="shared" si="0"/>
        <v>1</v>
      </c>
    </row>
    <row r="31" spans="1:6" ht="18" customHeight="1" x14ac:dyDescent="0.2">
      <c r="A31" s="58" t="s">
        <v>248</v>
      </c>
      <c r="B31" s="61">
        <v>7520000000</v>
      </c>
      <c r="C31" s="57"/>
      <c r="D31" s="137">
        <f>D33</f>
        <v>1</v>
      </c>
      <c r="E31" s="174">
        <f t="shared" ref="E31" si="8">E33</f>
        <v>0</v>
      </c>
      <c r="F31" s="167">
        <f t="shared" si="0"/>
        <v>1</v>
      </c>
    </row>
    <row r="32" spans="1:6" ht="25.5" customHeight="1" x14ac:dyDescent="0.2">
      <c r="A32" s="58" t="s">
        <v>100</v>
      </c>
      <c r="B32" s="61">
        <v>7520199990</v>
      </c>
      <c r="C32" s="57"/>
      <c r="D32" s="137">
        <f>D34</f>
        <v>1</v>
      </c>
      <c r="E32" s="174">
        <f t="shared" ref="E32" si="9">E34</f>
        <v>0</v>
      </c>
      <c r="F32" s="167">
        <f t="shared" si="0"/>
        <v>1</v>
      </c>
    </row>
    <row r="33" spans="1:6" ht="25.5" customHeight="1" x14ac:dyDescent="0.2">
      <c r="A33" s="58" t="s">
        <v>249</v>
      </c>
      <c r="B33" s="61">
        <v>7520100000</v>
      </c>
      <c r="C33" s="57"/>
      <c r="D33" s="137">
        <f>D34</f>
        <v>1</v>
      </c>
      <c r="E33" s="174">
        <f t="shared" ref="E33" si="10">E34</f>
        <v>0</v>
      </c>
      <c r="F33" s="167">
        <f t="shared" si="0"/>
        <v>1</v>
      </c>
    </row>
    <row r="34" spans="1:6" ht="25.5" customHeight="1" x14ac:dyDescent="0.2">
      <c r="A34" s="58" t="s">
        <v>124</v>
      </c>
      <c r="B34" s="61">
        <v>7520199990</v>
      </c>
      <c r="C34" s="57">
        <v>200</v>
      </c>
      <c r="D34" s="137">
        <f t="shared" ref="D34:E34" si="11">D35</f>
        <v>1</v>
      </c>
      <c r="E34" s="174">
        <f t="shared" si="11"/>
        <v>0</v>
      </c>
      <c r="F34" s="167">
        <f t="shared" si="0"/>
        <v>1</v>
      </c>
    </row>
    <row r="35" spans="1:6" ht="25.5" customHeight="1" x14ac:dyDescent="0.2">
      <c r="A35" s="58" t="s">
        <v>66</v>
      </c>
      <c r="B35" s="61">
        <v>7520199990</v>
      </c>
      <c r="C35" s="57">
        <v>240</v>
      </c>
      <c r="D35" s="137">
        <f>'расходы по структуре 2020 '!G132</f>
        <v>1</v>
      </c>
      <c r="E35" s="174">
        <f>'расходы по структуре 2020 '!H132</f>
        <v>0</v>
      </c>
      <c r="F35" s="167">
        <f t="shared" si="0"/>
        <v>1</v>
      </c>
    </row>
    <row r="36" spans="1:6" ht="30" customHeight="1" x14ac:dyDescent="0.2">
      <c r="A36" s="49" t="s">
        <v>306</v>
      </c>
      <c r="B36" s="51" t="s">
        <v>272</v>
      </c>
      <c r="C36" s="52"/>
      <c r="D36" s="53">
        <f>D37</f>
        <v>298</v>
      </c>
      <c r="E36" s="201">
        <f t="shared" ref="E36" si="12">E37</f>
        <v>0</v>
      </c>
      <c r="F36" s="200">
        <f t="shared" si="0"/>
        <v>298</v>
      </c>
    </row>
    <row r="37" spans="1:6" ht="30" customHeight="1" x14ac:dyDescent="0.2">
      <c r="A37" s="60" t="s">
        <v>273</v>
      </c>
      <c r="B37" s="56" t="s">
        <v>330</v>
      </c>
      <c r="C37" s="57"/>
      <c r="D37" s="137">
        <f>D38+D41</f>
        <v>298</v>
      </c>
      <c r="E37" s="174">
        <f t="shared" ref="E37" si="13">E38+E41</f>
        <v>0</v>
      </c>
      <c r="F37" s="167">
        <f t="shared" si="0"/>
        <v>298</v>
      </c>
    </row>
    <row r="38" spans="1:6" ht="42.75" customHeight="1" x14ac:dyDescent="0.2">
      <c r="A38" s="60" t="s">
        <v>328</v>
      </c>
      <c r="B38" s="56" t="s">
        <v>274</v>
      </c>
      <c r="C38" s="57"/>
      <c r="D38" s="137">
        <f>D40</f>
        <v>1.488</v>
      </c>
      <c r="E38" s="174">
        <f t="shared" ref="E38" si="14">E40</f>
        <v>0</v>
      </c>
      <c r="F38" s="167">
        <f t="shared" si="0"/>
        <v>1.488</v>
      </c>
    </row>
    <row r="39" spans="1:6" ht="33" customHeight="1" x14ac:dyDescent="0.2">
      <c r="A39" s="58" t="s">
        <v>124</v>
      </c>
      <c r="B39" s="56" t="s">
        <v>274</v>
      </c>
      <c r="C39" s="57">
        <v>200</v>
      </c>
      <c r="D39" s="137">
        <f>D40</f>
        <v>1.488</v>
      </c>
      <c r="E39" s="174">
        <f t="shared" ref="E39" si="15">E40</f>
        <v>0</v>
      </c>
      <c r="F39" s="167">
        <f t="shared" si="0"/>
        <v>1.488</v>
      </c>
    </row>
    <row r="40" spans="1:6" ht="33" customHeight="1" x14ac:dyDescent="0.2">
      <c r="A40" s="58" t="s">
        <v>66</v>
      </c>
      <c r="B40" s="56" t="s">
        <v>274</v>
      </c>
      <c r="C40" s="57">
        <v>240</v>
      </c>
      <c r="D40" s="137">
        <v>1.488</v>
      </c>
      <c r="E40" s="167">
        <v>0</v>
      </c>
      <c r="F40" s="167">
        <f t="shared" si="0"/>
        <v>1.488</v>
      </c>
    </row>
    <row r="41" spans="1:6" ht="33" customHeight="1" x14ac:dyDescent="0.2">
      <c r="A41" s="58" t="s">
        <v>100</v>
      </c>
      <c r="B41" s="56" t="s">
        <v>327</v>
      </c>
      <c r="C41" s="57"/>
      <c r="D41" s="137">
        <f>D42</f>
        <v>296.512</v>
      </c>
      <c r="E41" s="174">
        <f t="shared" ref="E41" si="16">E42</f>
        <v>0</v>
      </c>
      <c r="F41" s="167">
        <f t="shared" si="0"/>
        <v>296.512</v>
      </c>
    </row>
    <row r="42" spans="1:6" ht="33" customHeight="1" x14ac:dyDescent="0.2">
      <c r="A42" s="58" t="s">
        <v>124</v>
      </c>
      <c r="B42" s="56" t="s">
        <v>327</v>
      </c>
      <c r="C42" s="57">
        <v>200</v>
      </c>
      <c r="D42" s="137">
        <f>D43</f>
        <v>296.512</v>
      </c>
      <c r="E42" s="174">
        <f t="shared" ref="E42" si="17">E43</f>
        <v>0</v>
      </c>
      <c r="F42" s="167">
        <f t="shared" si="0"/>
        <v>296.512</v>
      </c>
    </row>
    <row r="43" spans="1:6" ht="33" customHeight="1" x14ac:dyDescent="0.2">
      <c r="A43" s="58" t="s">
        <v>66</v>
      </c>
      <c r="B43" s="56" t="s">
        <v>327</v>
      </c>
      <c r="C43" s="57">
        <v>240</v>
      </c>
      <c r="D43" s="137">
        <f>'расходы по структуре 2020 '!G232</f>
        <v>296.512</v>
      </c>
      <c r="E43" s="167"/>
      <c r="F43" s="167">
        <f t="shared" si="0"/>
        <v>296.512</v>
      </c>
    </row>
    <row r="44" spans="1:6" ht="30" customHeight="1" x14ac:dyDescent="0.2">
      <c r="A44" s="79" t="s">
        <v>305</v>
      </c>
      <c r="B44" s="51" t="s">
        <v>185</v>
      </c>
      <c r="C44" s="80"/>
      <c r="D44" s="198">
        <f>D45+D69+D66</f>
        <v>17515.7</v>
      </c>
      <c r="E44" s="199">
        <f t="shared" ref="E44" si="18">E45+E69+E66</f>
        <v>-1.7408297026122455E-13</v>
      </c>
      <c r="F44" s="200">
        <f t="shared" si="0"/>
        <v>17515.7</v>
      </c>
    </row>
    <row r="45" spans="1:6" ht="45" customHeight="1" x14ac:dyDescent="0.2">
      <c r="A45" s="54" t="s">
        <v>117</v>
      </c>
      <c r="B45" s="56" t="s">
        <v>186</v>
      </c>
      <c r="C45" s="57" t="s">
        <v>64</v>
      </c>
      <c r="D45" s="137">
        <f>D46+D54+D57+D63+D60</f>
        <v>17008.3</v>
      </c>
      <c r="E45" s="174">
        <f t="shared" ref="E45" si="19">E46+E54+E57+E63+E60</f>
        <v>-1.7408297026122455E-13</v>
      </c>
      <c r="F45" s="167">
        <f t="shared" si="0"/>
        <v>17008.3</v>
      </c>
    </row>
    <row r="46" spans="1:6" ht="24.75" customHeight="1" x14ac:dyDescent="0.2">
      <c r="A46" s="81" t="s">
        <v>227</v>
      </c>
      <c r="B46" s="56" t="s">
        <v>194</v>
      </c>
      <c r="C46" s="57"/>
      <c r="D46" s="137">
        <f>D47+D49+D51</f>
        <v>3786.6</v>
      </c>
      <c r="E46" s="174">
        <f t="shared" ref="E46" si="20">E47+E49+E51</f>
        <v>-1.7408297026122455E-13</v>
      </c>
      <c r="F46" s="167">
        <f t="shared" si="0"/>
        <v>3786.6</v>
      </c>
    </row>
    <row r="47" spans="1:6" ht="48.75" customHeight="1" x14ac:dyDescent="0.2">
      <c r="A47" s="58" t="s">
        <v>68</v>
      </c>
      <c r="B47" s="56" t="s">
        <v>194</v>
      </c>
      <c r="C47" s="57" t="s">
        <v>69</v>
      </c>
      <c r="D47" s="137">
        <f>D48</f>
        <v>3579</v>
      </c>
      <c r="E47" s="174">
        <f t="shared" ref="E47" si="21">E48</f>
        <v>-22.800000000000182</v>
      </c>
      <c r="F47" s="167">
        <f t="shared" si="0"/>
        <v>3556.2</v>
      </c>
    </row>
    <row r="48" spans="1:6" ht="15.75" customHeight="1" x14ac:dyDescent="0.2">
      <c r="A48" s="58" t="s">
        <v>70</v>
      </c>
      <c r="B48" s="56" t="s">
        <v>194</v>
      </c>
      <c r="C48" s="57" t="s">
        <v>71</v>
      </c>
      <c r="D48" s="137">
        <f>'расходы по структуре 2020 '!G54</f>
        <v>3579</v>
      </c>
      <c r="E48" s="167">
        <f>F48-D48</f>
        <v>-22.800000000000182</v>
      </c>
      <c r="F48" s="167">
        <f>'расходы по структуре 2020 '!I54</f>
        <v>3556.2</v>
      </c>
    </row>
    <row r="49" spans="1:6" ht="30" customHeight="1" x14ac:dyDescent="0.2">
      <c r="A49" s="58" t="s">
        <v>124</v>
      </c>
      <c r="B49" s="56" t="s">
        <v>194</v>
      </c>
      <c r="C49" s="57" t="s">
        <v>65</v>
      </c>
      <c r="D49" s="137">
        <f>D50</f>
        <v>183.1</v>
      </c>
      <c r="E49" s="174">
        <f>E50</f>
        <v>14.900000000000006</v>
      </c>
      <c r="F49" s="167">
        <f>F50</f>
        <v>198</v>
      </c>
    </row>
    <row r="50" spans="1:6" ht="30" customHeight="1" x14ac:dyDescent="0.2">
      <c r="A50" s="58" t="s">
        <v>66</v>
      </c>
      <c r="B50" s="56" t="s">
        <v>194</v>
      </c>
      <c r="C50" s="57" t="s">
        <v>67</v>
      </c>
      <c r="D50" s="137">
        <f>'расходы по структуре 2020 '!G59</f>
        <v>183.1</v>
      </c>
      <c r="E50" s="167">
        <f>F50-D50</f>
        <v>14.900000000000006</v>
      </c>
      <c r="F50" s="167">
        <f>'расходы по структуре 2020 '!I59</f>
        <v>198</v>
      </c>
    </row>
    <row r="51" spans="1:6" ht="13.5" customHeight="1" x14ac:dyDescent="0.2">
      <c r="A51" s="58" t="s">
        <v>74</v>
      </c>
      <c r="B51" s="56" t="s">
        <v>194</v>
      </c>
      <c r="C51" s="57" t="s">
        <v>75</v>
      </c>
      <c r="D51" s="137">
        <f>D52+D53</f>
        <v>24.5</v>
      </c>
      <c r="E51" s="137">
        <f t="shared" ref="E51:F51" si="22">E52+E53</f>
        <v>7.9000000000000021</v>
      </c>
      <c r="F51" s="137">
        <f t="shared" si="22"/>
        <v>32.4</v>
      </c>
    </row>
    <row r="52" spans="1:6" ht="13.5" customHeight="1" x14ac:dyDescent="0.2">
      <c r="A52" s="58" t="s">
        <v>350</v>
      </c>
      <c r="B52" s="56" t="s">
        <v>194</v>
      </c>
      <c r="C52" s="57">
        <v>830</v>
      </c>
      <c r="D52" s="137">
        <f>'расходы по структуре 2020 '!G62</f>
        <v>2.2999999999999998</v>
      </c>
      <c r="E52" s="174">
        <v>0</v>
      </c>
      <c r="F52" s="167">
        <f>'расходы по структуре 2020 '!I62</f>
        <v>2.2999999999999998</v>
      </c>
    </row>
    <row r="53" spans="1:6" ht="13.5" customHeight="1" x14ac:dyDescent="0.2">
      <c r="A53" s="58" t="s">
        <v>76</v>
      </c>
      <c r="B53" s="56" t="s">
        <v>194</v>
      </c>
      <c r="C53" s="57" t="s">
        <v>77</v>
      </c>
      <c r="D53" s="137">
        <f>'расходы по структуре 2020 '!G64</f>
        <v>22.2</v>
      </c>
      <c r="E53" s="167">
        <f>F53-D53</f>
        <v>7.9000000000000021</v>
      </c>
      <c r="F53" s="167">
        <f>'расходы по структуре 2020 '!I64</f>
        <v>30.1</v>
      </c>
    </row>
    <row r="54" spans="1:6" ht="13.5" customHeight="1" x14ac:dyDescent="0.2">
      <c r="A54" s="54" t="s">
        <v>97</v>
      </c>
      <c r="B54" s="56" t="s">
        <v>187</v>
      </c>
      <c r="C54" s="57" t="s">
        <v>64</v>
      </c>
      <c r="D54" s="137">
        <f t="shared" ref="D54:E55" si="23">D55</f>
        <v>2019</v>
      </c>
      <c r="E54" s="167">
        <f>E55</f>
        <v>18</v>
      </c>
      <c r="F54" s="167">
        <f>F55</f>
        <v>2037</v>
      </c>
    </row>
    <row r="55" spans="1:6" ht="51" customHeight="1" x14ac:dyDescent="0.2">
      <c r="A55" s="58" t="s">
        <v>68</v>
      </c>
      <c r="B55" s="56" t="s">
        <v>187</v>
      </c>
      <c r="C55" s="57" t="s">
        <v>69</v>
      </c>
      <c r="D55" s="137">
        <f t="shared" si="23"/>
        <v>2019</v>
      </c>
      <c r="E55" s="174">
        <f t="shared" si="23"/>
        <v>18</v>
      </c>
      <c r="F55" s="167">
        <f t="shared" si="0"/>
        <v>2037</v>
      </c>
    </row>
    <row r="56" spans="1:6" ht="31.5" customHeight="1" x14ac:dyDescent="0.2">
      <c r="A56" s="58" t="s">
        <v>72</v>
      </c>
      <c r="B56" s="56" t="s">
        <v>187</v>
      </c>
      <c r="C56" s="57" t="s">
        <v>73</v>
      </c>
      <c r="D56" s="137">
        <f>'расходы по структуре 2020 '!G14</f>
        <v>2019</v>
      </c>
      <c r="E56" s="167">
        <f>F56-D56</f>
        <v>18</v>
      </c>
      <c r="F56" s="167">
        <f>'расходы по структуре 2020 '!I14</f>
        <v>2037</v>
      </c>
    </row>
    <row r="57" spans="1:6" ht="20.25" customHeight="1" x14ac:dyDescent="0.2">
      <c r="A57" s="54" t="s">
        <v>55</v>
      </c>
      <c r="B57" s="56" t="s">
        <v>188</v>
      </c>
      <c r="C57" s="57" t="s">
        <v>64</v>
      </c>
      <c r="D57" s="137">
        <f>D58</f>
        <v>11173</v>
      </c>
      <c r="E57" s="174">
        <f>E58</f>
        <v>-22.5</v>
      </c>
      <c r="F57" s="167">
        <f t="shared" si="0"/>
        <v>11150.5</v>
      </c>
    </row>
    <row r="58" spans="1:6" ht="56.25" customHeight="1" x14ac:dyDescent="0.2">
      <c r="A58" s="58" t="s">
        <v>68</v>
      </c>
      <c r="B58" s="56" t="s">
        <v>188</v>
      </c>
      <c r="C58" s="57" t="s">
        <v>69</v>
      </c>
      <c r="D58" s="137">
        <f t="shared" ref="D58:E58" si="24">D59</f>
        <v>11173</v>
      </c>
      <c r="E58" s="174">
        <f t="shared" si="24"/>
        <v>-22.5</v>
      </c>
      <c r="F58" s="167">
        <f t="shared" si="0"/>
        <v>11150.5</v>
      </c>
    </row>
    <row r="59" spans="1:6" ht="26.25" customHeight="1" x14ac:dyDescent="0.2">
      <c r="A59" s="58" t="s">
        <v>72</v>
      </c>
      <c r="B59" s="56" t="s">
        <v>188</v>
      </c>
      <c r="C59" s="57" t="s">
        <v>73</v>
      </c>
      <c r="D59" s="137">
        <f>'расходы по структуре 2020 '!G23</f>
        <v>11173</v>
      </c>
      <c r="E59" s="167">
        <f>F59-D59</f>
        <v>-22.5</v>
      </c>
      <c r="F59" s="167">
        <f>'расходы по структуре 2020 '!I23</f>
        <v>11150.5</v>
      </c>
    </row>
    <row r="60" spans="1:6" ht="18" customHeight="1" x14ac:dyDescent="0.2">
      <c r="A60" s="58" t="s">
        <v>99</v>
      </c>
      <c r="B60" s="56" t="s">
        <v>332</v>
      </c>
      <c r="C60" s="57"/>
      <c r="D60" s="137">
        <f>D61+D62</f>
        <v>2.5</v>
      </c>
      <c r="E60" s="137">
        <f>F60-D60</f>
        <v>4.5</v>
      </c>
      <c r="F60" s="137">
        <f t="shared" ref="F60" si="25">F61+F62</f>
        <v>7</v>
      </c>
    </row>
    <row r="61" spans="1:6" ht="18" customHeight="1" x14ac:dyDescent="0.2">
      <c r="A61" s="58" t="s">
        <v>350</v>
      </c>
      <c r="B61" s="56" t="s">
        <v>332</v>
      </c>
      <c r="C61" s="57">
        <v>830</v>
      </c>
      <c r="D61" s="137">
        <f>'расходы по структуре 2020 '!G70</f>
        <v>0</v>
      </c>
      <c r="E61" s="174">
        <f>E62</f>
        <v>0</v>
      </c>
      <c r="F61" s="167">
        <f>'расходы по структуре 2020 '!I70</f>
        <v>4.5</v>
      </c>
    </row>
    <row r="62" spans="1:6" ht="18" customHeight="1" x14ac:dyDescent="0.2">
      <c r="A62" s="58" t="s">
        <v>76</v>
      </c>
      <c r="B62" s="56" t="s">
        <v>332</v>
      </c>
      <c r="C62" s="57">
        <v>850</v>
      </c>
      <c r="D62" s="137">
        <f>'расходы по структуре 2020 '!G72</f>
        <v>2.5</v>
      </c>
      <c r="E62" s="167">
        <f>F62-D62</f>
        <v>0</v>
      </c>
      <c r="F62" s="167">
        <f>'расходы по структуре 2020 '!I72</f>
        <v>2.5</v>
      </c>
    </row>
    <row r="63" spans="1:6" ht="39" customHeight="1" x14ac:dyDescent="0.2">
      <c r="A63" s="58" t="s">
        <v>175</v>
      </c>
      <c r="B63" s="56" t="s">
        <v>189</v>
      </c>
      <c r="C63" s="57"/>
      <c r="D63" s="137">
        <f t="shared" ref="D63:E64" si="26">D64</f>
        <v>27.2</v>
      </c>
      <c r="E63" s="174">
        <f t="shared" si="26"/>
        <v>0</v>
      </c>
      <c r="F63" s="167">
        <f t="shared" si="0"/>
        <v>27.2</v>
      </c>
    </row>
    <row r="64" spans="1:6" ht="18" customHeight="1" x14ac:dyDescent="0.2">
      <c r="A64" s="58" t="s">
        <v>80</v>
      </c>
      <c r="B64" s="56" t="s">
        <v>189</v>
      </c>
      <c r="C64" s="57">
        <v>500</v>
      </c>
      <c r="D64" s="137">
        <f t="shared" si="26"/>
        <v>27.2</v>
      </c>
      <c r="E64" s="174">
        <f t="shared" si="26"/>
        <v>0</v>
      </c>
      <c r="F64" s="167">
        <f t="shared" si="0"/>
        <v>27.2</v>
      </c>
    </row>
    <row r="65" spans="1:6" ht="12.75" customHeight="1" x14ac:dyDescent="0.2">
      <c r="A65" s="58" t="s">
        <v>63</v>
      </c>
      <c r="B65" s="56" t="s">
        <v>189</v>
      </c>
      <c r="C65" s="57">
        <v>540</v>
      </c>
      <c r="D65" s="137">
        <f>'расходы по структуре 2020 '!G37+'расходы по структуре 2020 '!G184</f>
        <v>27.2</v>
      </c>
      <c r="E65" s="167">
        <v>0</v>
      </c>
      <c r="F65" s="167">
        <f t="shared" si="0"/>
        <v>27.2</v>
      </c>
    </row>
    <row r="66" spans="1:6" ht="25.5" customHeight="1" x14ac:dyDescent="0.2">
      <c r="A66" s="58" t="s">
        <v>275</v>
      </c>
      <c r="B66" s="56" t="s">
        <v>276</v>
      </c>
      <c r="C66" s="57"/>
      <c r="D66" s="138">
        <f t="shared" ref="D66:F67" si="27">D67</f>
        <v>54.7</v>
      </c>
      <c r="E66" s="167">
        <f t="shared" si="27"/>
        <v>0</v>
      </c>
      <c r="F66" s="167">
        <f t="shared" si="27"/>
        <v>54.7</v>
      </c>
    </row>
    <row r="67" spans="1:6" ht="17.25" customHeight="1" x14ac:dyDescent="0.2">
      <c r="A67" s="58" t="s">
        <v>99</v>
      </c>
      <c r="B67" s="56" t="s">
        <v>277</v>
      </c>
      <c r="C67" s="57">
        <v>200</v>
      </c>
      <c r="D67" s="138">
        <f t="shared" si="27"/>
        <v>54.7</v>
      </c>
      <c r="E67" s="167">
        <f t="shared" si="27"/>
        <v>0</v>
      </c>
      <c r="F67" s="167">
        <f t="shared" si="27"/>
        <v>54.7</v>
      </c>
    </row>
    <row r="68" spans="1:6" ht="30.75" customHeight="1" x14ac:dyDescent="0.2">
      <c r="A68" s="58" t="s">
        <v>66</v>
      </c>
      <c r="B68" s="56" t="s">
        <v>277</v>
      </c>
      <c r="C68" s="57">
        <v>240</v>
      </c>
      <c r="D68" s="138">
        <f>'расходы по структуре 2020 '!G76</f>
        <v>54.7</v>
      </c>
      <c r="E68" s="167">
        <f>F68-D68</f>
        <v>0</v>
      </c>
      <c r="F68" s="167">
        <f>'расходы по структуре 2020 '!I75</f>
        <v>54.7</v>
      </c>
    </row>
    <row r="69" spans="1:6" ht="28.5" customHeight="1" x14ac:dyDescent="0.2">
      <c r="A69" s="54" t="s">
        <v>296</v>
      </c>
      <c r="B69" s="56" t="s">
        <v>208</v>
      </c>
      <c r="C69" s="57" t="s">
        <v>64</v>
      </c>
      <c r="D69" s="175">
        <f t="shared" ref="D69:E71" si="28">D70</f>
        <v>452.7</v>
      </c>
      <c r="E69" s="176">
        <f>E70</f>
        <v>0</v>
      </c>
      <c r="F69" s="167">
        <f t="shared" si="0"/>
        <v>452.7</v>
      </c>
    </row>
    <row r="70" spans="1:6" ht="12" customHeight="1" x14ac:dyDescent="0.2">
      <c r="A70" s="54" t="s">
        <v>60</v>
      </c>
      <c r="B70" s="56" t="s">
        <v>209</v>
      </c>
      <c r="C70" s="57"/>
      <c r="D70" s="137">
        <f t="shared" si="28"/>
        <v>452.7</v>
      </c>
      <c r="E70" s="174">
        <f t="shared" si="28"/>
        <v>0</v>
      </c>
      <c r="F70" s="167">
        <f t="shared" si="0"/>
        <v>452.7</v>
      </c>
    </row>
    <row r="71" spans="1:6" ht="27.75" customHeight="1" x14ac:dyDescent="0.2">
      <c r="A71" s="58" t="s">
        <v>124</v>
      </c>
      <c r="B71" s="56" t="s">
        <v>209</v>
      </c>
      <c r="C71" s="57" t="s">
        <v>65</v>
      </c>
      <c r="D71" s="137">
        <f t="shared" si="28"/>
        <v>452.7</v>
      </c>
      <c r="E71" s="174">
        <f t="shared" si="28"/>
        <v>0</v>
      </c>
      <c r="F71" s="167">
        <f t="shared" si="0"/>
        <v>452.7</v>
      </c>
    </row>
    <row r="72" spans="1:6" ht="24" customHeight="1" x14ac:dyDescent="0.2">
      <c r="A72" s="58" t="s">
        <v>66</v>
      </c>
      <c r="B72" s="56" t="s">
        <v>209</v>
      </c>
      <c r="C72" s="57" t="s">
        <v>67</v>
      </c>
      <c r="D72" s="137">
        <f>'расходы по структуре 2020 '!G177</f>
        <v>452.7</v>
      </c>
      <c r="E72" s="167">
        <v>0</v>
      </c>
      <c r="F72" s="167">
        <f t="shared" si="0"/>
        <v>452.7</v>
      </c>
    </row>
    <row r="73" spans="1:6" ht="36.75" customHeight="1" x14ac:dyDescent="0.2">
      <c r="A73" s="79" t="s">
        <v>313</v>
      </c>
      <c r="B73" s="80">
        <v>7800000000</v>
      </c>
      <c r="C73" s="80"/>
      <c r="D73" s="198">
        <f>D74+D86+D99</f>
        <v>8627.4</v>
      </c>
      <c r="E73" s="199">
        <f>E74+E86+E99</f>
        <v>400.00000000000023</v>
      </c>
      <c r="F73" s="200">
        <f t="shared" ref="F73:F123" si="29">D73+E73</f>
        <v>9027.4</v>
      </c>
    </row>
    <row r="74" spans="1:6" ht="14.25" customHeight="1" x14ac:dyDescent="0.2">
      <c r="A74" s="54" t="s">
        <v>232</v>
      </c>
      <c r="B74" s="56" t="s">
        <v>233</v>
      </c>
      <c r="C74" s="57" t="s">
        <v>64</v>
      </c>
      <c r="D74" s="137">
        <f>D76</f>
        <v>7373.6</v>
      </c>
      <c r="E74" s="174">
        <f>F74-D74</f>
        <v>387.30000000000018</v>
      </c>
      <c r="F74" s="167">
        <f>F75</f>
        <v>7760.9000000000005</v>
      </c>
    </row>
    <row r="75" spans="1:6" ht="28.5" customHeight="1" x14ac:dyDescent="0.2">
      <c r="A75" s="54" t="s">
        <v>299</v>
      </c>
      <c r="B75" s="56" t="s">
        <v>234</v>
      </c>
      <c r="C75" s="57"/>
      <c r="D75" s="137">
        <f>D76+D83</f>
        <v>7373.6</v>
      </c>
      <c r="E75" s="174">
        <f>F75-D75</f>
        <v>387.30000000000018</v>
      </c>
      <c r="F75" s="167">
        <f>F76+F83</f>
        <v>7760.9000000000005</v>
      </c>
    </row>
    <row r="76" spans="1:6" ht="30.75" customHeight="1" x14ac:dyDescent="0.2">
      <c r="A76" s="54" t="s">
        <v>227</v>
      </c>
      <c r="B76" s="56" t="s">
        <v>235</v>
      </c>
      <c r="C76" s="57" t="s">
        <v>64</v>
      </c>
      <c r="D76" s="137">
        <f>D77+D79+D81</f>
        <v>7373.6</v>
      </c>
      <c r="E76" s="174">
        <f>E77+E79+E81</f>
        <v>-12.699999999999818</v>
      </c>
      <c r="F76" s="167">
        <f t="shared" si="29"/>
        <v>7360.9000000000005</v>
      </c>
    </row>
    <row r="77" spans="1:6" ht="60.75" customHeight="1" x14ac:dyDescent="0.2">
      <c r="A77" s="58" t="s">
        <v>68</v>
      </c>
      <c r="B77" s="56" t="s">
        <v>235</v>
      </c>
      <c r="C77" s="57" t="s">
        <v>69</v>
      </c>
      <c r="D77" s="137">
        <f>D78</f>
        <v>6061</v>
      </c>
      <c r="E77" s="174">
        <f>E78</f>
        <v>-42.699999999999818</v>
      </c>
      <c r="F77" s="167">
        <f t="shared" si="29"/>
        <v>6018.3</v>
      </c>
    </row>
    <row r="78" spans="1:6" ht="19.5" customHeight="1" x14ac:dyDescent="0.2">
      <c r="A78" s="58" t="s">
        <v>70</v>
      </c>
      <c r="B78" s="56" t="s">
        <v>235</v>
      </c>
      <c r="C78" s="57" t="s">
        <v>71</v>
      </c>
      <c r="D78" s="137">
        <f>'расходы по структуре 2020 '!G269</f>
        <v>6061</v>
      </c>
      <c r="E78" s="167">
        <f>F78-D78</f>
        <v>-42.699999999999818</v>
      </c>
      <c r="F78" s="167">
        <f>'расходы по структуре 2020 '!I269</f>
        <v>6018.3</v>
      </c>
    </row>
    <row r="79" spans="1:6" ht="26.25" customHeight="1" x14ac:dyDescent="0.2">
      <c r="A79" s="58" t="s">
        <v>124</v>
      </c>
      <c r="B79" s="56" t="s">
        <v>235</v>
      </c>
      <c r="C79" s="57" t="s">
        <v>65</v>
      </c>
      <c r="D79" s="137">
        <f>D80</f>
        <v>1310.0999999999999</v>
      </c>
      <c r="E79" s="174">
        <f>E80</f>
        <v>30</v>
      </c>
      <c r="F79" s="167">
        <f t="shared" si="29"/>
        <v>1340.1</v>
      </c>
    </row>
    <row r="80" spans="1:6" ht="30" customHeight="1" x14ac:dyDescent="0.2">
      <c r="A80" s="58" t="s">
        <v>66</v>
      </c>
      <c r="B80" s="56" t="s">
        <v>235</v>
      </c>
      <c r="C80" s="57" t="s">
        <v>67</v>
      </c>
      <c r="D80" s="137">
        <f>'расходы по структуре 2020 '!G274</f>
        <v>1310.0999999999999</v>
      </c>
      <c r="E80" s="167">
        <f>F80-D80</f>
        <v>30</v>
      </c>
      <c r="F80" s="167">
        <f>'расходы по структуре 2020 '!I274</f>
        <v>1340.1</v>
      </c>
    </row>
    <row r="81" spans="1:6" ht="15" customHeight="1" x14ac:dyDescent="0.2">
      <c r="A81" s="58" t="s">
        <v>74</v>
      </c>
      <c r="B81" s="56" t="s">
        <v>235</v>
      </c>
      <c r="C81" s="57" t="s">
        <v>75</v>
      </c>
      <c r="D81" s="137">
        <f>D82</f>
        <v>2.5</v>
      </c>
      <c r="E81" s="174">
        <f>E82</f>
        <v>0</v>
      </c>
      <c r="F81" s="167">
        <f t="shared" si="29"/>
        <v>2.5</v>
      </c>
    </row>
    <row r="82" spans="1:6" ht="21" customHeight="1" x14ac:dyDescent="0.2">
      <c r="A82" s="58" t="s">
        <v>76</v>
      </c>
      <c r="B82" s="56" t="s">
        <v>235</v>
      </c>
      <c r="C82" s="57" t="s">
        <v>77</v>
      </c>
      <c r="D82" s="137">
        <f>'расходы по структуре 2020 '!G277</f>
        <v>2.5</v>
      </c>
      <c r="E82" s="167">
        <v>0</v>
      </c>
      <c r="F82" s="167">
        <f t="shared" si="29"/>
        <v>2.5</v>
      </c>
    </row>
    <row r="83" spans="1:6" ht="41.25" customHeight="1" x14ac:dyDescent="0.2">
      <c r="A83" s="58" t="s">
        <v>384</v>
      </c>
      <c r="B83" s="56" t="s">
        <v>383</v>
      </c>
      <c r="C83" s="57"/>
      <c r="D83" s="137">
        <f>D84</f>
        <v>0</v>
      </c>
      <c r="E83" s="167">
        <f>E84</f>
        <v>400</v>
      </c>
      <c r="F83" s="167">
        <f>F84</f>
        <v>400</v>
      </c>
    </row>
    <row r="84" spans="1:6" ht="26.25" customHeight="1" x14ac:dyDescent="0.2">
      <c r="A84" s="58" t="s">
        <v>124</v>
      </c>
      <c r="B84" s="56" t="s">
        <v>383</v>
      </c>
      <c r="C84" s="57">
        <v>200</v>
      </c>
      <c r="D84" s="137">
        <f>'расходы по структуре 2020 '!G280</f>
        <v>0</v>
      </c>
      <c r="E84" s="167">
        <f>F84-D84</f>
        <v>400</v>
      </c>
      <c r="F84" s="167">
        <f>'расходы по структуре 2020 '!I281</f>
        <v>400</v>
      </c>
    </row>
    <row r="85" spans="1:6" ht="27" customHeight="1" x14ac:dyDescent="0.2">
      <c r="A85" s="58" t="s">
        <v>66</v>
      </c>
      <c r="B85" s="56" t="s">
        <v>383</v>
      </c>
      <c r="C85" s="57">
        <v>240</v>
      </c>
      <c r="D85" s="137">
        <f>'расходы по структуре 2020 '!G281</f>
        <v>0</v>
      </c>
      <c r="E85" s="167">
        <f>F85-D85</f>
        <v>400</v>
      </c>
      <c r="F85" s="167">
        <f>'расходы по структуре 2020 '!I282</f>
        <v>400</v>
      </c>
    </row>
    <row r="86" spans="1:6" ht="25.5" customHeight="1" x14ac:dyDescent="0.2">
      <c r="A86" s="54" t="s">
        <v>224</v>
      </c>
      <c r="B86" s="56" t="s">
        <v>223</v>
      </c>
      <c r="C86" s="57" t="s">
        <v>64</v>
      </c>
      <c r="D86" s="137">
        <f>D87</f>
        <v>1228.8</v>
      </c>
      <c r="E86" s="174">
        <f>E87</f>
        <v>-11.299999999999955</v>
      </c>
      <c r="F86" s="167">
        <f t="shared" si="29"/>
        <v>1217.5</v>
      </c>
    </row>
    <row r="87" spans="1:6" ht="21" customHeight="1" x14ac:dyDescent="0.2">
      <c r="A87" s="54" t="s">
        <v>103</v>
      </c>
      <c r="B87" s="56" t="s">
        <v>225</v>
      </c>
      <c r="C87" s="57"/>
      <c r="D87" s="137">
        <f>D88+D93+D96</f>
        <v>1228.8</v>
      </c>
      <c r="E87" s="174">
        <f>E88+E93+E96</f>
        <v>-11.299999999999955</v>
      </c>
      <c r="F87" s="167">
        <f t="shared" si="29"/>
        <v>1217.5</v>
      </c>
    </row>
    <row r="88" spans="1:6" ht="31.5" customHeight="1" x14ac:dyDescent="0.2">
      <c r="A88" s="54" t="s">
        <v>98</v>
      </c>
      <c r="B88" s="56" t="s">
        <v>226</v>
      </c>
      <c r="C88" s="57"/>
      <c r="D88" s="137">
        <f>D89+D91</f>
        <v>1216.8</v>
      </c>
      <c r="E88" s="174">
        <f>E89+E91</f>
        <v>-11.299999999999955</v>
      </c>
      <c r="F88" s="167">
        <f t="shared" si="29"/>
        <v>1205.5</v>
      </c>
    </row>
    <row r="89" spans="1:6" ht="59.25" customHeight="1" x14ac:dyDescent="0.2">
      <c r="A89" s="58" t="s">
        <v>68</v>
      </c>
      <c r="B89" s="56" t="s">
        <v>226</v>
      </c>
      <c r="C89" s="57" t="s">
        <v>69</v>
      </c>
      <c r="D89" s="137">
        <f>D90</f>
        <v>937</v>
      </c>
      <c r="E89" s="174">
        <f>E90</f>
        <v>-11.299999999999955</v>
      </c>
      <c r="F89" s="167">
        <f t="shared" si="29"/>
        <v>925.7</v>
      </c>
    </row>
    <row r="90" spans="1:6" ht="21" customHeight="1" x14ac:dyDescent="0.2">
      <c r="A90" s="58" t="s">
        <v>70</v>
      </c>
      <c r="B90" s="56" t="s">
        <v>226</v>
      </c>
      <c r="C90" s="57" t="s">
        <v>71</v>
      </c>
      <c r="D90" s="137">
        <f>'расходы по структуре 2020 '!G241</f>
        <v>937</v>
      </c>
      <c r="E90" s="167">
        <f>F90-D90</f>
        <v>-11.299999999999955</v>
      </c>
      <c r="F90" s="167">
        <f>'расходы по структуре 2020 '!I241</f>
        <v>925.7</v>
      </c>
    </row>
    <row r="91" spans="1:6" ht="27" customHeight="1" x14ac:dyDescent="0.2">
      <c r="A91" s="58" t="s">
        <v>124</v>
      </c>
      <c r="B91" s="56" t="s">
        <v>226</v>
      </c>
      <c r="C91" s="57" t="s">
        <v>65</v>
      </c>
      <c r="D91" s="137">
        <f>D92</f>
        <v>279.8</v>
      </c>
      <c r="E91" s="174">
        <f>E92</f>
        <v>0</v>
      </c>
      <c r="F91" s="167">
        <f t="shared" si="29"/>
        <v>279.8</v>
      </c>
    </row>
    <row r="92" spans="1:6" ht="26.25" customHeight="1" x14ac:dyDescent="0.2">
      <c r="A92" s="58" t="s">
        <v>66</v>
      </c>
      <c r="B92" s="56" t="s">
        <v>226</v>
      </c>
      <c r="C92" s="57" t="s">
        <v>67</v>
      </c>
      <c r="D92" s="137">
        <f>'расходы по структуре 2020 '!G246</f>
        <v>279.8</v>
      </c>
      <c r="E92" s="167">
        <v>0</v>
      </c>
      <c r="F92" s="167">
        <f>'расходы по структуре 2020 '!I246</f>
        <v>279.8</v>
      </c>
    </row>
    <row r="93" spans="1:6" ht="42" customHeight="1" x14ac:dyDescent="0.2">
      <c r="A93" s="58" t="s">
        <v>283</v>
      </c>
      <c r="B93" s="70" t="s">
        <v>284</v>
      </c>
      <c r="C93" s="57"/>
      <c r="D93" s="137">
        <f t="shared" ref="D93:E93" si="30">D94</f>
        <v>0.6</v>
      </c>
      <c r="E93" s="174">
        <f t="shared" si="30"/>
        <v>0</v>
      </c>
      <c r="F93" s="167">
        <f t="shared" si="29"/>
        <v>0.6</v>
      </c>
    </row>
    <row r="94" spans="1:6" ht="29.25" customHeight="1" x14ac:dyDescent="0.2">
      <c r="A94" s="58" t="s">
        <v>124</v>
      </c>
      <c r="B94" s="61" t="s">
        <v>287</v>
      </c>
      <c r="C94" s="57" t="s">
        <v>65</v>
      </c>
      <c r="D94" s="137">
        <f>D95</f>
        <v>0.6</v>
      </c>
      <c r="E94" s="174">
        <f>E95</f>
        <v>0</v>
      </c>
      <c r="F94" s="167">
        <f t="shared" si="29"/>
        <v>0.6</v>
      </c>
    </row>
    <row r="95" spans="1:6" ht="29.25" customHeight="1" x14ac:dyDescent="0.2">
      <c r="A95" s="58" t="s">
        <v>66</v>
      </c>
      <c r="B95" s="61" t="s">
        <v>287</v>
      </c>
      <c r="C95" s="57" t="s">
        <v>67</v>
      </c>
      <c r="D95" s="137">
        <f>'расходы 2020'!F208</f>
        <v>0.6</v>
      </c>
      <c r="E95" s="167">
        <v>0</v>
      </c>
      <c r="F95" s="167">
        <f t="shared" si="29"/>
        <v>0.6</v>
      </c>
    </row>
    <row r="96" spans="1:6" ht="29.25" customHeight="1" x14ac:dyDescent="0.2">
      <c r="A96" s="58" t="s">
        <v>288</v>
      </c>
      <c r="B96" s="82" t="s">
        <v>282</v>
      </c>
      <c r="C96" s="57"/>
      <c r="D96" s="137">
        <f>D97</f>
        <v>11.4</v>
      </c>
      <c r="E96" s="174">
        <f>E97</f>
        <v>0</v>
      </c>
      <c r="F96" s="167">
        <f t="shared" si="29"/>
        <v>11.4</v>
      </c>
    </row>
    <row r="97" spans="1:6" ht="26.25" customHeight="1" x14ac:dyDescent="0.2">
      <c r="A97" s="58" t="s">
        <v>124</v>
      </c>
      <c r="B97" s="82" t="s">
        <v>282</v>
      </c>
      <c r="C97" s="57">
        <v>200</v>
      </c>
      <c r="D97" s="137">
        <f>D98</f>
        <v>11.4</v>
      </c>
      <c r="E97" s="174">
        <f>E98</f>
        <v>0</v>
      </c>
      <c r="F97" s="167">
        <f t="shared" si="29"/>
        <v>11.4</v>
      </c>
    </row>
    <row r="98" spans="1:6" ht="29.25" customHeight="1" x14ac:dyDescent="0.2">
      <c r="A98" s="58" t="s">
        <v>66</v>
      </c>
      <c r="B98" s="82" t="s">
        <v>282</v>
      </c>
      <c r="C98" s="57">
        <v>240</v>
      </c>
      <c r="D98" s="138">
        <f>'расходы 2020'!F205</f>
        <v>11.4</v>
      </c>
      <c r="E98" s="167">
        <v>0</v>
      </c>
      <c r="F98" s="167">
        <f t="shared" si="29"/>
        <v>11.4</v>
      </c>
    </row>
    <row r="99" spans="1:6" ht="14.25" customHeight="1" x14ac:dyDescent="0.2">
      <c r="A99" s="54" t="s">
        <v>104</v>
      </c>
      <c r="B99" s="56" t="s">
        <v>229</v>
      </c>
      <c r="C99" s="57" t="s">
        <v>64</v>
      </c>
      <c r="D99" s="137">
        <f t="shared" ref="D99:E102" si="31">D100</f>
        <v>25</v>
      </c>
      <c r="E99" s="174">
        <f t="shared" si="31"/>
        <v>24</v>
      </c>
      <c r="F99" s="167">
        <f t="shared" si="29"/>
        <v>49</v>
      </c>
    </row>
    <row r="100" spans="1:6" ht="25.5" customHeight="1" x14ac:dyDescent="0.2">
      <c r="A100" s="54" t="s">
        <v>230</v>
      </c>
      <c r="B100" s="56" t="s">
        <v>231</v>
      </c>
      <c r="C100" s="57" t="s">
        <v>64</v>
      </c>
      <c r="D100" s="137">
        <f t="shared" si="31"/>
        <v>25</v>
      </c>
      <c r="E100" s="174">
        <f t="shared" si="31"/>
        <v>24</v>
      </c>
      <c r="F100" s="167">
        <f t="shared" si="29"/>
        <v>49</v>
      </c>
    </row>
    <row r="101" spans="1:6" ht="24" customHeight="1" x14ac:dyDescent="0.2">
      <c r="A101" s="58" t="s">
        <v>227</v>
      </c>
      <c r="B101" s="61" t="s">
        <v>228</v>
      </c>
      <c r="C101" s="57"/>
      <c r="D101" s="137">
        <f t="shared" si="31"/>
        <v>25</v>
      </c>
      <c r="E101" s="174">
        <f t="shared" si="31"/>
        <v>24</v>
      </c>
      <c r="F101" s="167">
        <f t="shared" si="29"/>
        <v>49</v>
      </c>
    </row>
    <row r="102" spans="1:6" ht="31.5" customHeight="1" x14ac:dyDescent="0.2">
      <c r="A102" s="58" t="s">
        <v>124</v>
      </c>
      <c r="B102" s="61" t="s">
        <v>228</v>
      </c>
      <c r="C102" s="57">
        <v>200</v>
      </c>
      <c r="D102" s="137">
        <f t="shared" si="31"/>
        <v>25</v>
      </c>
      <c r="E102" s="174">
        <f t="shared" si="31"/>
        <v>24</v>
      </c>
      <c r="F102" s="167">
        <f t="shared" si="29"/>
        <v>49</v>
      </c>
    </row>
    <row r="103" spans="1:6" ht="32.25" customHeight="1" x14ac:dyDescent="0.2">
      <c r="A103" s="58" t="s">
        <v>66</v>
      </c>
      <c r="B103" s="61" t="s">
        <v>228</v>
      </c>
      <c r="C103" s="57">
        <v>240</v>
      </c>
      <c r="D103" s="137">
        <f>'расходы по структуре 2020 '!G260</f>
        <v>25</v>
      </c>
      <c r="E103" s="167">
        <f>F103-D103</f>
        <v>24</v>
      </c>
      <c r="F103" s="167">
        <f>'расходы по структуре 2020 '!I261</f>
        <v>49</v>
      </c>
    </row>
    <row r="104" spans="1:6" ht="26.25" customHeight="1" x14ac:dyDescent="0.2">
      <c r="A104" s="59" t="s">
        <v>307</v>
      </c>
      <c r="B104" s="51" t="s">
        <v>195</v>
      </c>
      <c r="C104" s="52"/>
      <c r="D104" s="53">
        <f>D105+D111</f>
        <v>1660.8</v>
      </c>
      <c r="E104" s="201">
        <f>F104-D104</f>
        <v>0</v>
      </c>
      <c r="F104" s="200">
        <f>'расходы по структуре 2020 '!I78</f>
        <v>1660.8</v>
      </c>
    </row>
    <row r="105" spans="1:6" ht="41.25" customHeight="1" x14ac:dyDescent="0.2">
      <c r="A105" s="58" t="s">
        <v>119</v>
      </c>
      <c r="B105" s="56" t="s">
        <v>196</v>
      </c>
      <c r="C105" s="57"/>
      <c r="D105" s="137">
        <f>D106</f>
        <v>1535.8</v>
      </c>
      <c r="E105" s="174">
        <f t="shared" ref="E105:E109" si="32">E106</f>
        <v>12.599999999999909</v>
      </c>
      <c r="F105" s="167">
        <f t="shared" si="29"/>
        <v>1548.3999999999999</v>
      </c>
    </row>
    <row r="106" spans="1:6" ht="27.75" customHeight="1" x14ac:dyDescent="0.2">
      <c r="A106" s="58" t="s">
        <v>100</v>
      </c>
      <c r="B106" s="56" t="s">
        <v>197</v>
      </c>
      <c r="C106" s="57"/>
      <c r="D106" s="137">
        <f>D107+D109</f>
        <v>1535.8</v>
      </c>
      <c r="E106" s="174">
        <f t="shared" si="32"/>
        <v>12.599999999999909</v>
      </c>
      <c r="F106" s="167">
        <f t="shared" si="29"/>
        <v>1548.3999999999999</v>
      </c>
    </row>
    <row r="107" spans="1:6" ht="24.75" customHeight="1" x14ac:dyDescent="0.2">
      <c r="A107" s="58" t="s">
        <v>124</v>
      </c>
      <c r="B107" s="56" t="s">
        <v>197</v>
      </c>
      <c r="C107" s="57" t="s">
        <v>65</v>
      </c>
      <c r="D107" s="137">
        <f>D108</f>
        <v>1533.8</v>
      </c>
      <c r="E107" s="174">
        <f t="shared" si="32"/>
        <v>12.599999999999909</v>
      </c>
      <c r="F107" s="167">
        <f t="shared" si="29"/>
        <v>1546.3999999999999</v>
      </c>
    </row>
    <row r="108" spans="1:6" ht="24.75" customHeight="1" x14ac:dyDescent="0.2">
      <c r="A108" s="58" t="s">
        <v>66</v>
      </c>
      <c r="B108" s="56" t="s">
        <v>197</v>
      </c>
      <c r="C108" s="57" t="s">
        <v>67</v>
      </c>
      <c r="D108" s="137">
        <f>'расходы по структуре 2020 '!G82</f>
        <v>1533.8</v>
      </c>
      <c r="E108" s="174">
        <f>F108-D108</f>
        <v>12.599999999999909</v>
      </c>
      <c r="F108" s="167">
        <f>'расходы по структуре 2020 '!I82</f>
        <v>1546.3999999999999</v>
      </c>
    </row>
    <row r="109" spans="1:6" ht="16.5" customHeight="1" x14ac:dyDescent="0.2">
      <c r="A109" s="58" t="s">
        <v>74</v>
      </c>
      <c r="B109" s="56" t="s">
        <v>197</v>
      </c>
      <c r="C109" s="57" t="s">
        <v>75</v>
      </c>
      <c r="D109" s="137">
        <f>D110</f>
        <v>2</v>
      </c>
      <c r="E109" s="174">
        <f t="shared" si="32"/>
        <v>2.4000000000000004</v>
      </c>
      <c r="F109" s="167">
        <f t="shared" si="29"/>
        <v>4.4000000000000004</v>
      </c>
    </row>
    <row r="110" spans="1:6" ht="21" customHeight="1" x14ac:dyDescent="0.2">
      <c r="A110" s="58" t="s">
        <v>76</v>
      </c>
      <c r="B110" s="56" t="s">
        <v>197</v>
      </c>
      <c r="C110" s="57" t="s">
        <v>77</v>
      </c>
      <c r="D110" s="137">
        <f>'расходы по структуре 2020 '!G86</f>
        <v>2</v>
      </c>
      <c r="E110" s="174">
        <f>F110-D110</f>
        <v>2.4000000000000004</v>
      </c>
      <c r="F110" s="167">
        <f>'расходы по структуре 2020 '!I86</f>
        <v>4.4000000000000004</v>
      </c>
    </row>
    <row r="111" spans="1:6" ht="25.5" customHeight="1" x14ac:dyDescent="0.2">
      <c r="A111" s="58" t="s">
        <v>321</v>
      </c>
      <c r="B111" s="56" t="s">
        <v>318</v>
      </c>
      <c r="C111" s="57"/>
      <c r="D111" s="137">
        <f t="shared" ref="D111:E113" si="33">D112</f>
        <v>125</v>
      </c>
      <c r="E111" s="174">
        <f t="shared" si="33"/>
        <v>-15</v>
      </c>
      <c r="F111" s="167">
        <f t="shared" si="29"/>
        <v>110</v>
      </c>
    </row>
    <row r="112" spans="1:6" ht="25.5" customHeight="1" x14ac:dyDescent="0.2">
      <c r="A112" s="58" t="s">
        <v>100</v>
      </c>
      <c r="B112" s="56" t="s">
        <v>320</v>
      </c>
      <c r="C112" s="57"/>
      <c r="D112" s="137">
        <f t="shared" si="33"/>
        <v>125</v>
      </c>
      <c r="E112" s="174">
        <f t="shared" si="33"/>
        <v>-15</v>
      </c>
      <c r="F112" s="167">
        <f t="shared" si="29"/>
        <v>110</v>
      </c>
    </row>
    <row r="113" spans="1:6" ht="24" customHeight="1" x14ac:dyDescent="0.2">
      <c r="A113" s="58" t="s">
        <v>124</v>
      </c>
      <c r="B113" s="56" t="s">
        <v>320</v>
      </c>
      <c r="C113" s="57" t="s">
        <v>65</v>
      </c>
      <c r="D113" s="137">
        <f t="shared" si="33"/>
        <v>125</v>
      </c>
      <c r="E113" s="174">
        <f t="shared" si="33"/>
        <v>-15</v>
      </c>
      <c r="F113" s="167">
        <f t="shared" si="29"/>
        <v>110</v>
      </c>
    </row>
    <row r="114" spans="1:6" ht="24.75" customHeight="1" x14ac:dyDescent="0.2">
      <c r="A114" s="58" t="s">
        <v>66</v>
      </c>
      <c r="B114" s="56" t="s">
        <v>320</v>
      </c>
      <c r="C114" s="57" t="s">
        <v>67</v>
      </c>
      <c r="D114" s="137">
        <f>75+50</f>
        <v>125</v>
      </c>
      <c r="E114" s="167">
        <f>F114-D114</f>
        <v>-15</v>
      </c>
      <c r="F114" s="167">
        <f>'расходы по структуре 2020 '!I90</f>
        <v>110</v>
      </c>
    </row>
    <row r="115" spans="1:6" ht="28.5" customHeight="1" x14ac:dyDescent="0.2">
      <c r="A115" s="79" t="s">
        <v>312</v>
      </c>
      <c r="B115" s="51" t="s">
        <v>219</v>
      </c>
      <c r="C115" s="52" t="s">
        <v>64</v>
      </c>
      <c r="D115" s="53">
        <f>D120+D116</f>
        <v>559.70000000000005</v>
      </c>
      <c r="E115" s="53">
        <f t="shared" ref="E115:F115" si="34">E120+E116</f>
        <v>0</v>
      </c>
      <c r="F115" s="53">
        <f t="shared" si="34"/>
        <v>559.70000000000005</v>
      </c>
    </row>
    <row r="116" spans="1:6" ht="36.75" customHeight="1" x14ac:dyDescent="0.2">
      <c r="A116" s="54" t="str">
        <f>'расходы по структуре 2020 '!A159</f>
        <v>Основное мероприятие «Мероприятия по отлову и содержанию безнадзорных животных на территории сельского поселения Светлый»</v>
      </c>
      <c r="B116" s="56" t="s">
        <v>348</v>
      </c>
      <c r="C116" s="57"/>
      <c r="D116" s="137">
        <f>'расходы по структуре 2020 '!G159</f>
        <v>15.7</v>
      </c>
      <c r="E116" s="174">
        <f t="shared" ref="E116:E118" si="35">F116-D116</f>
        <v>0</v>
      </c>
      <c r="F116" s="167">
        <f>'расходы по структуре 2020 '!I159</f>
        <v>15.7</v>
      </c>
    </row>
    <row r="117" spans="1:6" ht="29.25" customHeight="1" x14ac:dyDescent="0.2">
      <c r="A117" s="54" t="str">
        <f>'расходы по структуре 2020 '!A160</f>
        <v xml:space="preserve">Субвенции на организацию мероприятий при осуществлении деятельности по обращению с животными без владельцев </v>
      </c>
      <c r="B117" s="56" t="s">
        <v>344</v>
      </c>
      <c r="C117" s="57"/>
      <c r="D117" s="137">
        <f>'расходы по структуре 2020 '!G160</f>
        <v>15.7</v>
      </c>
      <c r="E117" s="174">
        <f t="shared" si="35"/>
        <v>0</v>
      </c>
      <c r="F117" s="167">
        <f>'расходы по структуре 2020 '!I160</f>
        <v>15.7</v>
      </c>
    </row>
    <row r="118" spans="1:6" ht="27.75" customHeight="1" x14ac:dyDescent="0.2">
      <c r="A118" s="54" t="str">
        <f>'расходы по структуре 2020 '!A161</f>
        <v>Закупка товаров, работ и услуг для обеспечения государственных (муниципальных) нужд</v>
      </c>
      <c r="B118" s="56" t="s">
        <v>344</v>
      </c>
      <c r="C118" s="57">
        <v>200</v>
      </c>
      <c r="D118" s="137">
        <f>'расходы по структуре 2020 '!G161</f>
        <v>15.7</v>
      </c>
      <c r="E118" s="174">
        <f t="shared" si="35"/>
        <v>0</v>
      </c>
      <c r="F118" s="167">
        <f>'расходы по структуре 2020 '!I161</f>
        <v>15.7</v>
      </c>
    </row>
    <row r="119" spans="1:6" ht="31.5" customHeight="1" x14ac:dyDescent="0.2">
      <c r="A119" s="54" t="str">
        <f>'расходы по структуре 2020 '!A162</f>
        <v>Иные закупки товаров, работ и услуг для обеспечения государственных (муниципальных) нужд</v>
      </c>
      <c r="B119" s="56" t="s">
        <v>344</v>
      </c>
      <c r="C119" s="57">
        <v>240</v>
      </c>
      <c r="D119" s="137">
        <f>'расходы по структуре 2020 '!G162</f>
        <v>15.7</v>
      </c>
      <c r="E119" s="174">
        <f>F119-D119</f>
        <v>0</v>
      </c>
      <c r="F119" s="167">
        <f>'расходы по структуре 2020 '!I162</f>
        <v>15.7</v>
      </c>
    </row>
    <row r="120" spans="1:6" ht="26.25" customHeight="1" x14ac:dyDescent="0.2">
      <c r="A120" s="58" t="s">
        <v>128</v>
      </c>
      <c r="B120" s="56" t="s">
        <v>220</v>
      </c>
      <c r="C120" s="57"/>
      <c r="D120" s="137">
        <f t="shared" ref="D120:E122" si="36">D121</f>
        <v>544</v>
      </c>
      <c r="E120" s="174">
        <f t="shared" si="36"/>
        <v>0</v>
      </c>
      <c r="F120" s="167">
        <f t="shared" si="29"/>
        <v>544</v>
      </c>
    </row>
    <row r="121" spans="1:6" ht="26.25" customHeight="1" x14ac:dyDescent="0.2">
      <c r="A121" s="58" t="s">
        <v>100</v>
      </c>
      <c r="B121" s="56" t="s">
        <v>221</v>
      </c>
      <c r="C121" s="57"/>
      <c r="D121" s="137">
        <f t="shared" si="36"/>
        <v>544</v>
      </c>
      <c r="E121" s="174">
        <f t="shared" si="36"/>
        <v>0</v>
      </c>
      <c r="F121" s="167">
        <f t="shared" si="29"/>
        <v>544</v>
      </c>
    </row>
    <row r="122" spans="1:6" ht="26.25" customHeight="1" x14ac:dyDescent="0.2">
      <c r="A122" s="58" t="s">
        <v>124</v>
      </c>
      <c r="B122" s="56" t="s">
        <v>221</v>
      </c>
      <c r="C122" s="57" t="s">
        <v>65</v>
      </c>
      <c r="D122" s="137">
        <f t="shared" si="36"/>
        <v>544</v>
      </c>
      <c r="E122" s="174">
        <f t="shared" si="36"/>
        <v>0</v>
      </c>
      <c r="F122" s="167">
        <f t="shared" si="29"/>
        <v>544</v>
      </c>
    </row>
    <row r="123" spans="1:6" ht="26.25" customHeight="1" x14ac:dyDescent="0.2">
      <c r="A123" s="58" t="s">
        <v>66</v>
      </c>
      <c r="B123" s="56" t="s">
        <v>221</v>
      </c>
      <c r="C123" s="57" t="s">
        <v>67</v>
      </c>
      <c r="D123" s="137">
        <f>'расходы по структуре 2020 '!G220</f>
        <v>544</v>
      </c>
      <c r="E123" s="167">
        <v>0</v>
      </c>
      <c r="F123" s="167">
        <f t="shared" si="29"/>
        <v>544</v>
      </c>
    </row>
    <row r="124" spans="1:6" ht="38.25" customHeight="1" x14ac:dyDescent="0.2">
      <c r="A124" s="59" t="s">
        <v>308</v>
      </c>
      <c r="B124" s="51" t="s">
        <v>237</v>
      </c>
      <c r="C124" s="80"/>
      <c r="D124" s="198">
        <f>D125+D140+D145</f>
        <v>39.9</v>
      </c>
      <c r="E124" s="199">
        <f>E125+E140+E145</f>
        <v>22</v>
      </c>
      <c r="F124" s="200">
        <f>D124+E124</f>
        <v>61.9</v>
      </c>
    </row>
    <row r="125" spans="1:6" ht="21" customHeight="1" x14ac:dyDescent="0.2">
      <c r="A125" s="60" t="s">
        <v>79</v>
      </c>
      <c r="B125" s="56" t="s">
        <v>199</v>
      </c>
      <c r="C125" s="72"/>
      <c r="D125" s="175">
        <f>D126+D136</f>
        <v>37.9</v>
      </c>
      <c r="E125" s="166">
        <f>E126+E136</f>
        <v>22</v>
      </c>
      <c r="F125" s="167">
        <f t="shared" ref="F125:F149" si="37">D125+E125</f>
        <v>59.9</v>
      </c>
    </row>
    <row r="126" spans="1:6" ht="28.5" customHeight="1" x14ac:dyDescent="0.2">
      <c r="A126" s="58" t="s">
        <v>204</v>
      </c>
      <c r="B126" s="56" t="s">
        <v>205</v>
      </c>
      <c r="C126" s="57"/>
      <c r="D126" s="137">
        <f>D127+D130</f>
        <v>29.9</v>
      </c>
      <c r="E126" s="174">
        <f>E127+E130</f>
        <v>0</v>
      </c>
      <c r="F126" s="167">
        <f t="shared" si="37"/>
        <v>29.9</v>
      </c>
    </row>
    <row r="127" spans="1:6" ht="27.75" customHeight="1" x14ac:dyDescent="0.2">
      <c r="A127" s="58" t="s">
        <v>177</v>
      </c>
      <c r="B127" s="56" t="s">
        <v>206</v>
      </c>
      <c r="C127" s="57"/>
      <c r="D127" s="137">
        <f>D128</f>
        <v>23.9</v>
      </c>
      <c r="E127" s="174">
        <f>E128</f>
        <v>0</v>
      </c>
      <c r="F127" s="167">
        <f t="shared" si="37"/>
        <v>23.9</v>
      </c>
    </row>
    <row r="128" spans="1:6" ht="50.25" customHeight="1" x14ac:dyDescent="0.2">
      <c r="A128" s="58" t="s">
        <v>68</v>
      </c>
      <c r="B128" s="56" t="s">
        <v>206</v>
      </c>
      <c r="C128" s="57">
        <v>100</v>
      </c>
      <c r="D128" s="137">
        <f>D129</f>
        <v>23.9</v>
      </c>
      <c r="E128" s="174">
        <f>E129</f>
        <v>0</v>
      </c>
      <c r="F128" s="167">
        <f t="shared" si="37"/>
        <v>23.9</v>
      </c>
    </row>
    <row r="129" spans="1:6" ht="21" customHeight="1" x14ac:dyDescent="0.2">
      <c r="A129" s="58" t="s">
        <v>70</v>
      </c>
      <c r="B129" s="56" t="s">
        <v>206</v>
      </c>
      <c r="C129" s="57">
        <v>110</v>
      </c>
      <c r="D129" s="137">
        <v>23.9</v>
      </c>
      <c r="E129" s="167">
        <v>0</v>
      </c>
      <c r="F129" s="167">
        <f t="shared" si="37"/>
        <v>23.9</v>
      </c>
    </row>
    <row r="130" spans="1:6" ht="42.75" customHeight="1" x14ac:dyDescent="0.2">
      <c r="A130" s="58" t="s">
        <v>178</v>
      </c>
      <c r="B130" s="56" t="s">
        <v>207</v>
      </c>
      <c r="C130" s="57"/>
      <c r="D130" s="138">
        <f>+D131</f>
        <v>6</v>
      </c>
      <c r="E130" s="167">
        <f>+E131</f>
        <v>0</v>
      </c>
      <c r="F130" s="167">
        <f t="shared" si="37"/>
        <v>6</v>
      </c>
    </row>
    <row r="131" spans="1:6" ht="57.75" customHeight="1" x14ac:dyDescent="0.2">
      <c r="A131" s="58" t="s">
        <v>68</v>
      </c>
      <c r="B131" s="56" t="s">
        <v>207</v>
      </c>
      <c r="C131" s="57">
        <v>100</v>
      </c>
      <c r="D131" s="138">
        <f>D132</f>
        <v>6</v>
      </c>
      <c r="E131" s="167">
        <f>E132</f>
        <v>0</v>
      </c>
      <c r="F131" s="167">
        <f t="shared" si="37"/>
        <v>6</v>
      </c>
    </row>
    <row r="132" spans="1:6" ht="21" customHeight="1" x14ac:dyDescent="0.2">
      <c r="A132" s="58" t="s">
        <v>70</v>
      </c>
      <c r="B132" s="56" t="s">
        <v>207</v>
      </c>
      <c r="C132" s="57">
        <v>110</v>
      </c>
      <c r="D132" s="137">
        <f>'расходы 2020'!F124</f>
        <v>6</v>
      </c>
      <c r="E132" s="167">
        <v>0</v>
      </c>
      <c r="F132" s="167">
        <f>'расходы по структуре 2020 '!I154</f>
        <v>5.9625000000000004</v>
      </c>
    </row>
    <row r="133" spans="1:6" ht="28.5" customHeight="1" x14ac:dyDescent="0.2">
      <c r="A133" s="58" t="s">
        <v>100</v>
      </c>
      <c r="B133" s="56" t="s">
        <v>385</v>
      </c>
      <c r="C133" s="57"/>
      <c r="D133" s="137">
        <v>0</v>
      </c>
      <c r="E133" s="167">
        <f>E134</f>
        <v>3.7499999999999999E-2</v>
      </c>
      <c r="F133" s="167">
        <f>F134</f>
        <v>3.7499999999999999E-2</v>
      </c>
    </row>
    <row r="134" spans="1:6" ht="27" customHeight="1" x14ac:dyDescent="0.2">
      <c r="A134" s="58" t="s">
        <v>124</v>
      </c>
      <c r="B134" s="56"/>
      <c r="C134" s="57">
        <v>200</v>
      </c>
      <c r="D134" s="137">
        <v>0</v>
      </c>
      <c r="E134" s="167">
        <f>E135</f>
        <v>3.7499999999999999E-2</v>
      </c>
      <c r="F134" s="167">
        <f>F135</f>
        <v>3.7499999999999999E-2</v>
      </c>
    </row>
    <row r="135" spans="1:6" ht="31.5" customHeight="1" x14ac:dyDescent="0.2">
      <c r="A135" s="58" t="s">
        <v>66</v>
      </c>
      <c r="B135" s="56"/>
      <c r="C135" s="57">
        <v>240</v>
      </c>
      <c r="D135" s="137">
        <v>0</v>
      </c>
      <c r="E135" s="167">
        <f>F135-D135</f>
        <v>3.7499999999999999E-2</v>
      </c>
      <c r="F135" s="167">
        <f>'расходы по структуре 2020 '!I150</f>
        <v>3.7499999999999999E-2</v>
      </c>
    </row>
    <row r="136" spans="1:6" ht="39" customHeight="1" x14ac:dyDescent="0.2">
      <c r="A136" s="58" t="s">
        <v>202</v>
      </c>
      <c r="B136" s="56" t="s">
        <v>201</v>
      </c>
      <c r="C136" s="57"/>
      <c r="D136" s="137">
        <f t="shared" ref="D136:E138" si="38">D137</f>
        <v>8</v>
      </c>
      <c r="E136" s="174">
        <f t="shared" si="38"/>
        <v>22</v>
      </c>
      <c r="F136" s="167">
        <f t="shared" si="37"/>
        <v>30</v>
      </c>
    </row>
    <row r="137" spans="1:6" ht="103.5" customHeight="1" x14ac:dyDescent="0.2">
      <c r="A137" s="58" t="s">
        <v>203</v>
      </c>
      <c r="B137" s="61" t="s">
        <v>200</v>
      </c>
      <c r="C137" s="57"/>
      <c r="D137" s="137">
        <f t="shared" si="38"/>
        <v>8</v>
      </c>
      <c r="E137" s="174">
        <f t="shared" si="38"/>
        <v>22</v>
      </c>
      <c r="F137" s="167">
        <f t="shared" si="37"/>
        <v>30</v>
      </c>
    </row>
    <row r="138" spans="1:6" ht="25.5" customHeight="1" x14ac:dyDescent="0.2">
      <c r="A138" s="58" t="s">
        <v>124</v>
      </c>
      <c r="B138" s="61" t="s">
        <v>200</v>
      </c>
      <c r="C138" s="57">
        <v>200</v>
      </c>
      <c r="D138" s="137">
        <f t="shared" si="38"/>
        <v>8</v>
      </c>
      <c r="E138" s="174">
        <f t="shared" si="38"/>
        <v>22</v>
      </c>
      <c r="F138" s="167">
        <f t="shared" si="37"/>
        <v>30</v>
      </c>
    </row>
    <row r="139" spans="1:6" ht="25.5" customHeight="1" x14ac:dyDescent="0.2">
      <c r="A139" s="58" t="s">
        <v>66</v>
      </c>
      <c r="B139" s="61" t="s">
        <v>200</v>
      </c>
      <c r="C139" s="57">
        <v>240</v>
      </c>
      <c r="D139" s="137">
        <f>'расходы по структуре 2020 '!G124</f>
        <v>8</v>
      </c>
      <c r="E139" s="167">
        <v>22</v>
      </c>
      <c r="F139" s="167">
        <f t="shared" si="37"/>
        <v>30</v>
      </c>
    </row>
    <row r="140" spans="1:6" ht="25.5" customHeight="1" x14ac:dyDescent="0.2">
      <c r="A140" s="58" t="s">
        <v>238</v>
      </c>
      <c r="B140" s="56" t="s">
        <v>239</v>
      </c>
      <c r="C140" s="57"/>
      <c r="D140" s="137">
        <f>D141</f>
        <v>1</v>
      </c>
      <c r="E140" s="174">
        <f>E141</f>
        <v>0</v>
      </c>
      <c r="F140" s="167">
        <f t="shared" si="37"/>
        <v>1</v>
      </c>
    </row>
    <row r="141" spans="1:6" ht="41.25" customHeight="1" x14ac:dyDescent="0.2">
      <c r="A141" s="58" t="s">
        <v>300</v>
      </c>
      <c r="B141" s="56" t="s">
        <v>240</v>
      </c>
      <c r="C141" s="57"/>
      <c r="D141" s="137">
        <f>D142</f>
        <v>1</v>
      </c>
      <c r="E141" s="174">
        <f>E142</f>
        <v>0</v>
      </c>
      <c r="F141" s="167">
        <f t="shared" si="37"/>
        <v>1</v>
      </c>
    </row>
    <row r="142" spans="1:6" ht="26.25" customHeight="1" x14ac:dyDescent="0.2">
      <c r="A142" s="58" t="s">
        <v>100</v>
      </c>
      <c r="B142" s="56" t="s">
        <v>241</v>
      </c>
      <c r="C142" s="57"/>
      <c r="D142" s="137">
        <f t="shared" ref="D142:E143" si="39">D143</f>
        <v>1</v>
      </c>
      <c r="E142" s="174">
        <f t="shared" si="39"/>
        <v>0</v>
      </c>
      <c r="F142" s="167">
        <f t="shared" si="37"/>
        <v>1</v>
      </c>
    </row>
    <row r="143" spans="1:6" ht="26.25" customHeight="1" x14ac:dyDescent="0.2">
      <c r="A143" s="58" t="s">
        <v>124</v>
      </c>
      <c r="B143" s="56" t="s">
        <v>241</v>
      </c>
      <c r="C143" s="57">
        <v>200</v>
      </c>
      <c r="D143" s="137">
        <f t="shared" si="39"/>
        <v>1</v>
      </c>
      <c r="E143" s="174">
        <f t="shared" si="39"/>
        <v>0</v>
      </c>
      <c r="F143" s="167">
        <f t="shared" si="37"/>
        <v>1</v>
      </c>
    </row>
    <row r="144" spans="1:6" ht="26.25" customHeight="1" x14ac:dyDescent="0.2">
      <c r="A144" s="58" t="s">
        <v>66</v>
      </c>
      <c r="B144" s="56" t="s">
        <v>241</v>
      </c>
      <c r="C144" s="57">
        <v>240</v>
      </c>
      <c r="D144" s="137">
        <f>'расходы по структуре 2020 '!G97</f>
        <v>1</v>
      </c>
      <c r="E144" s="167">
        <v>0</v>
      </c>
      <c r="F144" s="167">
        <f t="shared" si="37"/>
        <v>1</v>
      </c>
    </row>
    <row r="145" spans="1:9" ht="16.5" customHeight="1" x14ac:dyDescent="0.2">
      <c r="A145" s="58" t="s">
        <v>243</v>
      </c>
      <c r="B145" s="56" t="s">
        <v>242</v>
      </c>
      <c r="C145" s="57"/>
      <c r="D145" s="137">
        <f>D142</f>
        <v>1</v>
      </c>
      <c r="E145" s="174">
        <f>E142</f>
        <v>0</v>
      </c>
      <c r="F145" s="167">
        <f t="shared" si="37"/>
        <v>1</v>
      </c>
    </row>
    <row r="146" spans="1:9" ht="56.25" customHeight="1" x14ac:dyDescent="0.2">
      <c r="A146" s="58" t="s">
        <v>244</v>
      </c>
      <c r="B146" s="56" t="s">
        <v>245</v>
      </c>
      <c r="C146" s="57"/>
      <c r="D146" s="137">
        <f t="shared" ref="D146:E148" si="40">D147</f>
        <v>1</v>
      </c>
      <c r="E146" s="174">
        <f t="shared" si="40"/>
        <v>0</v>
      </c>
      <c r="F146" s="167">
        <f t="shared" si="37"/>
        <v>1</v>
      </c>
    </row>
    <row r="147" spans="1:9" ht="27.75" customHeight="1" x14ac:dyDescent="0.2">
      <c r="A147" s="58" t="s">
        <v>100</v>
      </c>
      <c r="B147" s="56" t="s">
        <v>246</v>
      </c>
      <c r="C147" s="57"/>
      <c r="D147" s="137">
        <f t="shared" si="40"/>
        <v>1</v>
      </c>
      <c r="E147" s="174">
        <f t="shared" si="40"/>
        <v>0</v>
      </c>
      <c r="F147" s="167">
        <f t="shared" si="37"/>
        <v>1</v>
      </c>
    </row>
    <row r="148" spans="1:9" ht="28.5" customHeight="1" x14ac:dyDescent="0.2">
      <c r="A148" s="58" t="s">
        <v>124</v>
      </c>
      <c r="B148" s="56" t="s">
        <v>246</v>
      </c>
      <c r="C148" s="57">
        <v>200</v>
      </c>
      <c r="D148" s="137">
        <f t="shared" si="40"/>
        <v>1</v>
      </c>
      <c r="E148" s="174">
        <f t="shared" si="40"/>
        <v>0</v>
      </c>
      <c r="F148" s="167">
        <f t="shared" si="37"/>
        <v>1</v>
      </c>
    </row>
    <row r="149" spans="1:9" ht="24.75" customHeight="1" x14ac:dyDescent="0.2">
      <c r="A149" s="58" t="s">
        <v>66</v>
      </c>
      <c r="B149" s="56" t="s">
        <v>246</v>
      </c>
      <c r="C149" s="57">
        <v>240</v>
      </c>
      <c r="D149" s="137">
        <f>'расходы по структуре 2020 '!G103</f>
        <v>1</v>
      </c>
      <c r="E149" s="167">
        <v>0</v>
      </c>
      <c r="F149" s="167">
        <f t="shared" si="37"/>
        <v>1</v>
      </c>
    </row>
    <row r="150" spans="1:9" ht="41.25" customHeight="1" x14ac:dyDescent="0.2">
      <c r="A150" s="79" t="s">
        <v>311</v>
      </c>
      <c r="B150" s="51" t="s">
        <v>211</v>
      </c>
      <c r="C150" s="80"/>
      <c r="D150" s="198">
        <f>D151+D162+D167</f>
        <v>6080.3</v>
      </c>
      <c r="E150" s="199">
        <f t="shared" ref="E150:F150" si="41">E151+E162+E167</f>
        <v>0</v>
      </c>
      <c r="F150" s="199">
        <f t="shared" si="41"/>
        <v>6080.3</v>
      </c>
      <c r="I150" s="73"/>
    </row>
    <row r="151" spans="1:9" ht="28.5" customHeight="1" x14ac:dyDescent="0.2">
      <c r="A151" s="54" t="s">
        <v>78</v>
      </c>
      <c r="B151" s="56" t="s">
        <v>215</v>
      </c>
      <c r="C151" s="57" t="s">
        <v>64</v>
      </c>
      <c r="D151" s="137">
        <f>D152</f>
        <v>5590.6</v>
      </c>
      <c r="E151" s="174">
        <f t="shared" ref="E151:F151" si="42">E152</f>
        <v>0</v>
      </c>
      <c r="F151" s="174">
        <f t="shared" si="42"/>
        <v>5590.6</v>
      </c>
    </row>
    <row r="152" spans="1:9" ht="26.25" customHeight="1" x14ac:dyDescent="0.2">
      <c r="A152" s="54" t="s">
        <v>217</v>
      </c>
      <c r="B152" s="56" t="s">
        <v>216</v>
      </c>
      <c r="C152" s="57" t="s">
        <v>64</v>
      </c>
      <c r="D152" s="137">
        <f>D153+D159+D156</f>
        <v>5590.6</v>
      </c>
      <c r="E152" s="174">
        <f t="shared" ref="E152:F152" si="43">E153+E159+E156</f>
        <v>0</v>
      </c>
      <c r="F152" s="174">
        <f t="shared" si="43"/>
        <v>5590.6</v>
      </c>
    </row>
    <row r="153" spans="1:9" ht="66.75" customHeight="1" x14ac:dyDescent="0.2">
      <c r="A153" s="54" t="s">
        <v>218</v>
      </c>
      <c r="B153" s="56" t="s">
        <v>252</v>
      </c>
      <c r="C153" s="57"/>
      <c r="D153" s="137">
        <f>D154</f>
        <v>5000</v>
      </c>
      <c r="E153" s="174">
        <f t="shared" ref="E153:F154" si="44">E154</f>
        <v>0</v>
      </c>
      <c r="F153" s="174">
        <f t="shared" si="44"/>
        <v>5000</v>
      </c>
    </row>
    <row r="154" spans="1:9" ht="25.5" customHeight="1" x14ac:dyDescent="0.2">
      <c r="A154" s="58" t="s">
        <v>124</v>
      </c>
      <c r="B154" s="56" t="s">
        <v>252</v>
      </c>
      <c r="C154" s="57" t="s">
        <v>65</v>
      </c>
      <c r="D154" s="137">
        <f>D155</f>
        <v>5000</v>
      </c>
      <c r="E154" s="174">
        <f t="shared" si="44"/>
        <v>0</v>
      </c>
      <c r="F154" s="174">
        <f t="shared" si="44"/>
        <v>5000</v>
      </c>
    </row>
    <row r="155" spans="1:9" ht="25.5" customHeight="1" x14ac:dyDescent="0.2">
      <c r="A155" s="58" t="s">
        <v>66</v>
      </c>
      <c r="B155" s="56" t="s">
        <v>252</v>
      </c>
      <c r="C155" s="57" t="s">
        <v>67</v>
      </c>
      <c r="D155" s="137">
        <f>'расходы 2020'!F165</f>
        <v>5000</v>
      </c>
      <c r="E155" s="174">
        <f>'расходы 2020'!G165</f>
        <v>0</v>
      </c>
      <c r="F155" s="174">
        <f>D155+E155</f>
        <v>5000</v>
      </c>
    </row>
    <row r="156" spans="1:9" ht="30.75" customHeight="1" x14ac:dyDescent="0.2">
      <c r="A156" s="58" t="s">
        <v>100</v>
      </c>
      <c r="B156" s="56" t="s">
        <v>278</v>
      </c>
      <c r="C156" s="57"/>
      <c r="D156" s="137">
        <f>D157</f>
        <v>35</v>
      </c>
      <c r="E156" s="174">
        <f>E157</f>
        <v>0</v>
      </c>
      <c r="F156" s="174">
        <f t="shared" ref="F156:F171" si="45">D156+E156</f>
        <v>35</v>
      </c>
    </row>
    <row r="157" spans="1:9" ht="29.25" customHeight="1" x14ac:dyDescent="0.2">
      <c r="A157" s="58" t="s">
        <v>124</v>
      </c>
      <c r="B157" s="56" t="s">
        <v>278</v>
      </c>
      <c r="C157" s="57">
        <v>200</v>
      </c>
      <c r="D157" s="137">
        <f>D158</f>
        <v>35</v>
      </c>
      <c r="E157" s="174">
        <f>E158</f>
        <v>0</v>
      </c>
      <c r="F157" s="174">
        <f t="shared" si="45"/>
        <v>35</v>
      </c>
    </row>
    <row r="158" spans="1:9" ht="27" customHeight="1" x14ac:dyDescent="0.2">
      <c r="A158" s="58" t="s">
        <v>66</v>
      </c>
      <c r="B158" s="56" t="s">
        <v>278</v>
      </c>
      <c r="C158" s="57">
        <v>240</v>
      </c>
      <c r="D158" s="137">
        <f>'расходы по структуре 2020 '!G203</f>
        <v>35</v>
      </c>
      <c r="E158" s="167">
        <v>0</v>
      </c>
      <c r="F158" s="174">
        <f t="shared" si="45"/>
        <v>35</v>
      </c>
    </row>
    <row r="159" spans="1:9" ht="65.25" customHeight="1" x14ac:dyDescent="0.2">
      <c r="A159" s="58" t="s">
        <v>380</v>
      </c>
      <c r="B159" s="56" t="s">
        <v>253</v>
      </c>
      <c r="C159" s="57"/>
      <c r="D159" s="137">
        <f t="shared" ref="D159:E160" si="46">D160</f>
        <v>555.6</v>
      </c>
      <c r="E159" s="174">
        <f t="shared" si="46"/>
        <v>0</v>
      </c>
      <c r="F159" s="174">
        <f t="shared" si="45"/>
        <v>555.6</v>
      </c>
    </row>
    <row r="160" spans="1:9" ht="25.5" x14ac:dyDescent="0.2">
      <c r="A160" s="58" t="s">
        <v>124</v>
      </c>
      <c r="B160" s="56" t="s">
        <v>253</v>
      </c>
      <c r="C160" s="57">
        <v>200</v>
      </c>
      <c r="D160" s="137">
        <f t="shared" si="46"/>
        <v>555.6</v>
      </c>
      <c r="E160" s="174">
        <f t="shared" si="46"/>
        <v>0</v>
      </c>
      <c r="F160" s="174">
        <f t="shared" si="45"/>
        <v>555.6</v>
      </c>
    </row>
    <row r="161" spans="1:6" ht="25.5" x14ac:dyDescent="0.2">
      <c r="A161" s="58" t="s">
        <v>66</v>
      </c>
      <c r="B161" s="56" t="s">
        <v>253</v>
      </c>
      <c r="C161" s="57">
        <v>240</v>
      </c>
      <c r="D161" s="137">
        <f>'расходы 2020'!F171</f>
        <v>555.6</v>
      </c>
      <c r="E161" s="167">
        <v>0</v>
      </c>
      <c r="F161" s="174">
        <f t="shared" si="45"/>
        <v>555.6</v>
      </c>
    </row>
    <row r="162" spans="1:6" ht="26.25" customHeight="1" x14ac:dyDescent="0.2">
      <c r="A162" s="54" t="s">
        <v>212</v>
      </c>
      <c r="B162" s="56" t="s">
        <v>213</v>
      </c>
      <c r="C162" s="57" t="s">
        <v>64</v>
      </c>
      <c r="D162" s="137">
        <f>D163</f>
        <v>239.7</v>
      </c>
      <c r="E162" s="174">
        <f>E163</f>
        <v>0</v>
      </c>
      <c r="F162" s="174">
        <f t="shared" si="45"/>
        <v>239.7</v>
      </c>
    </row>
    <row r="163" spans="1:6" ht="26.25" customHeight="1" x14ac:dyDescent="0.2">
      <c r="A163" s="54" t="s">
        <v>105</v>
      </c>
      <c r="B163" s="56" t="s">
        <v>214</v>
      </c>
      <c r="C163" s="57"/>
      <c r="D163" s="137">
        <f>D164</f>
        <v>239.7</v>
      </c>
      <c r="E163" s="174">
        <f>E164</f>
        <v>0</v>
      </c>
      <c r="F163" s="174">
        <f t="shared" si="45"/>
        <v>239.7</v>
      </c>
    </row>
    <row r="164" spans="1:6" ht="25.5" x14ac:dyDescent="0.2">
      <c r="A164" s="54" t="s">
        <v>100</v>
      </c>
      <c r="B164" s="56" t="s">
        <v>236</v>
      </c>
      <c r="C164" s="57"/>
      <c r="D164" s="137">
        <f t="shared" ref="D164:E165" si="47">D165</f>
        <v>239.7</v>
      </c>
      <c r="E164" s="174">
        <f t="shared" si="47"/>
        <v>0</v>
      </c>
      <c r="F164" s="174">
        <f t="shared" si="45"/>
        <v>239.7</v>
      </c>
    </row>
    <row r="165" spans="1:6" ht="30" customHeight="1" x14ac:dyDescent="0.2">
      <c r="A165" s="58" t="s">
        <v>124</v>
      </c>
      <c r="B165" s="56" t="s">
        <v>236</v>
      </c>
      <c r="C165" s="57" t="s">
        <v>65</v>
      </c>
      <c r="D165" s="137">
        <f t="shared" si="47"/>
        <v>239.7</v>
      </c>
      <c r="E165" s="174">
        <f t="shared" si="47"/>
        <v>0</v>
      </c>
      <c r="F165" s="174">
        <f t="shared" si="45"/>
        <v>239.7</v>
      </c>
    </row>
    <row r="166" spans="1:6" ht="28.5" customHeight="1" x14ac:dyDescent="0.2">
      <c r="A166" s="58" t="s">
        <v>66</v>
      </c>
      <c r="B166" s="56" t="s">
        <v>236</v>
      </c>
      <c r="C166" s="57" t="s">
        <v>67</v>
      </c>
      <c r="D166" s="137">
        <f>'расходы по структуре 2020 '!G192</f>
        <v>239.7</v>
      </c>
      <c r="E166" s="167">
        <v>0</v>
      </c>
      <c r="F166" s="174">
        <f t="shared" si="45"/>
        <v>239.7</v>
      </c>
    </row>
    <row r="167" spans="1:6" ht="33" customHeight="1" x14ac:dyDescent="0.2">
      <c r="A167" s="58" t="s">
        <v>325</v>
      </c>
      <c r="B167" s="56" t="s">
        <v>324</v>
      </c>
      <c r="C167" s="57"/>
      <c r="D167" s="138">
        <f t="shared" ref="D167:E170" si="48">D168</f>
        <v>250</v>
      </c>
      <c r="E167" s="167">
        <f t="shared" si="48"/>
        <v>0</v>
      </c>
      <c r="F167" s="174">
        <f t="shared" si="45"/>
        <v>250</v>
      </c>
    </row>
    <row r="168" spans="1:6" ht="28.5" customHeight="1" x14ac:dyDescent="0.2">
      <c r="A168" s="58" t="s">
        <v>326</v>
      </c>
      <c r="B168" s="56" t="s">
        <v>323</v>
      </c>
      <c r="C168" s="57"/>
      <c r="D168" s="138">
        <f t="shared" si="48"/>
        <v>250</v>
      </c>
      <c r="E168" s="167">
        <f t="shared" si="48"/>
        <v>0</v>
      </c>
      <c r="F168" s="174">
        <f t="shared" si="45"/>
        <v>250</v>
      </c>
    </row>
    <row r="169" spans="1:6" ht="28.5" customHeight="1" x14ac:dyDescent="0.2">
      <c r="A169" s="58" t="s">
        <v>100</v>
      </c>
      <c r="B169" s="56" t="s">
        <v>322</v>
      </c>
      <c r="C169" s="57"/>
      <c r="D169" s="138">
        <f t="shared" si="48"/>
        <v>250</v>
      </c>
      <c r="E169" s="167">
        <f t="shared" si="48"/>
        <v>0</v>
      </c>
      <c r="F169" s="174">
        <f t="shared" si="45"/>
        <v>250</v>
      </c>
    </row>
    <row r="170" spans="1:6" ht="28.5" customHeight="1" x14ac:dyDescent="0.2">
      <c r="A170" s="58" t="s">
        <v>124</v>
      </c>
      <c r="B170" s="56" t="s">
        <v>322</v>
      </c>
      <c r="C170" s="57">
        <v>200</v>
      </c>
      <c r="D170" s="138">
        <f t="shared" si="48"/>
        <v>250</v>
      </c>
      <c r="E170" s="167">
        <f t="shared" si="48"/>
        <v>0</v>
      </c>
      <c r="F170" s="174">
        <f t="shared" si="45"/>
        <v>250</v>
      </c>
    </row>
    <row r="171" spans="1:6" ht="28.5" customHeight="1" x14ac:dyDescent="0.2">
      <c r="A171" s="58" t="s">
        <v>66</v>
      </c>
      <c r="B171" s="56" t="s">
        <v>322</v>
      </c>
      <c r="C171" s="57">
        <v>240</v>
      </c>
      <c r="D171" s="138">
        <f>'расходы по структуре 2020 '!G213</f>
        <v>250</v>
      </c>
      <c r="E171" s="167">
        <v>0</v>
      </c>
      <c r="F171" s="174">
        <f t="shared" si="45"/>
        <v>250</v>
      </c>
    </row>
    <row r="172" spans="1:6" ht="45" customHeight="1" x14ac:dyDescent="0.2">
      <c r="A172" s="59" t="s">
        <v>309</v>
      </c>
      <c r="B172" s="83">
        <v>8400000000</v>
      </c>
      <c r="C172" s="52"/>
      <c r="D172" s="53">
        <f t="shared" ref="D172:F176" si="49">D173</f>
        <v>6854.7</v>
      </c>
      <c r="E172" s="201">
        <f t="shared" si="49"/>
        <v>-9.9999999999454303E-2</v>
      </c>
      <c r="F172" s="201">
        <f t="shared" si="49"/>
        <v>6854.6</v>
      </c>
    </row>
    <row r="173" spans="1:6" ht="21" customHeight="1" x14ac:dyDescent="0.2">
      <c r="A173" s="58" t="s">
        <v>162</v>
      </c>
      <c r="B173" s="68">
        <v>8410000000</v>
      </c>
      <c r="C173" s="57"/>
      <c r="D173" s="137">
        <f t="shared" si="49"/>
        <v>6854.7</v>
      </c>
      <c r="E173" s="174">
        <f t="shared" si="49"/>
        <v>-9.9999999999454303E-2</v>
      </c>
      <c r="F173" s="174">
        <f t="shared" si="49"/>
        <v>6854.6</v>
      </c>
    </row>
    <row r="174" spans="1:6" ht="25.5" x14ac:dyDescent="0.2">
      <c r="A174" s="58" t="s">
        <v>163</v>
      </c>
      <c r="B174" s="68">
        <v>8410100000</v>
      </c>
      <c r="C174" s="57"/>
      <c r="D174" s="137">
        <f t="shared" si="49"/>
        <v>6854.7</v>
      </c>
      <c r="E174" s="174">
        <f t="shared" si="49"/>
        <v>-9.9999999999454303E-2</v>
      </c>
      <c r="F174" s="174">
        <f t="shared" si="49"/>
        <v>6854.6</v>
      </c>
    </row>
    <row r="175" spans="1:6" ht="25.5" x14ac:dyDescent="0.2">
      <c r="A175" s="58" t="s">
        <v>100</v>
      </c>
      <c r="B175" s="68">
        <v>8410199990</v>
      </c>
      <c r="C175" s="57"/>
      <c r="D175" s="137">
        <f t="shared" si="49"/>
        <v>6854.7</v>
      </c>
      <c r="E175" s="174">
        <f t="shared" si="49"/>
        <v>-9.9999999999454303E-2</v>
      </c>
      <c r="F175" s="174">
        <f t="shared" si="49"/>
        <v>6854.6</v>
      </c>
    </row>
    <row r="176" spans="1:6" ht="25.5" x14ac:dyDescent="0.2">
      <c r="A176" s="58" t="s">
        <v>124</v>
      </c>
      <c r="B176" s="68">
        <v>8410199990</v>
      </c>
      <c r="C176" s="57">
        <v>200</v>
      </c>
      <c r="D176" s="137">
        <f t="shared" si="49"/>
        <v>6854.7</v>
      </c>
      <c r="E176" s="174">
        <f t="shared" si="49"/>
        <v>-9.9999999999454303E-2</v>
      </c>
      <c r="F176" s="174">
        <f t="shared" si="49"/>
        <v>6854.6</v>
      </c>
    </row>
    <row r="177" spans="1:6" ht="25.5" x14ac:dyDescent="0.2">
      <c r="A177" s="58" t="s">
        <v>66</v>
      </c>
      <c r="B177" s="68">
        <v>8410199990</v>
      </c>
      <c r="C177" s="57">
        <v>240</v>
      </c>
      <c r="D177" s="137">
        <v>6854.7</v>
      </c>
      <c r="E177" s="167">
        <f>F177-D177</f>
        <v>-9.9999999999454303E-2</v>
      </c>
      <c r="F177" s="167">
        <v>6854.6</v>
      </c>
    </row>
    <row r="178" spans="1:6" x14ac:dyDescent="0.2">
      <c r="A178" s="84" t="s">
        <v>115</v>
      </c>
      <c r="B178" s="85"/>
      <c r="C178" s="86"/>
      <c r="D178" s="87">
        <f>+D124+D25+D73+D104+D115+D150+D172+D44+D36+D8</f>
        <v>42140.7</v>
      </c>
      <c r="E178" s="87">
        <f t="shared" ref="E178:F178" si="50">+E124+E25+E73+E104+E115+E150+E172+E44+E36+E8</f>
        <v>421.9000000000006</v>
      </c>
      <c r="F178" s="87">
        <f t="shared" si="50"/>
        <v>42562.599999999991</v>
      </c>
    </row>
    <row r="180" spans="1:6" x14ac:dyDescent="0.2">
      <c r="D180" s="148"/>
      <c r="E180" s="148"/>
      <c r="F180" s="148"/>
    </row>
    <row r="181" spans="1:6" x14ac:dyDescent="0.2">
      <c r="D181" s="148"/>
      <c r="E181" s="149"/>
      <c r="F181" s="149"/>
    </row>
    <row r="182" spans="1:6" x14ac:dyDescent="0.2">
      <c r="D182" s="148"/>
      <c r="E182" s="149"/>
      <c r="F182" s="149"/>
    </row>
    <row r="183" spans="1:6" x14ac:dyDescent="0.2">
      <c r="D183" s="151"/>
      <c r="E183" s="151"/>
      <c r="F183" s="151"/>
    </row>
    <row r="184" spans="1:6" x14ac:dyDescent="0.2">
      <c r="D184" s="148"/>
      <c r="E184" s="149"/>
      <c r="F184" s="150"/>
    </row>
    <row r="185" spans="1:6" x14ac:dyDescent="0.2">
      <c r="D185" s="148"/>
      <c r="E185" s="149"/>
      <c r="F185" s="149"/>
    </row>
  </sheetData>
  <autoFilter xmlns:x14="http://schemas.microsoft.com/office/spreadsheetml/2009/9/main" ref="A7:D157">
    <filterColumn colId="0">
      <filters>
        <mc:AlternateContent xmlns:mc="http://schemas.openxmlformats.org/markup-compatibility/2006">
          <mc:Choice Requires="x14">
            <x14:filter val="Муниципальная программа &quot;Благоустройство территории сельского поселения Светлый на 2016-2021 годы&quot;"/>
            <x14:filter val="Муниципальная программа &quot;Совершенствование муниципального управления сельского поселения Светлый на 2016 -2021 годы&quot;"/>
            <x14:filter val="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"/>
            <x14:filter val="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"/>
            <x14:filter val="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"/>
            <x14:filter val="Муниципальная программа «Развитие и содержание дорожно-транспортной системы на территории сельского поселения Светлый  2017-2021 годы»"/>
            <x14:filter val="Муниципальная программа «Развитие спорта, культуры  и библиотечного дела в сельском поселении Светлый на 2019-2021 годы»"/>
            <x14:filter val="Муниципальная программа «Управление муниципальным  имуществом в  сельском поселении Светлый на 2016-2021 годы»"/>
            <x14:filter val="Основное  мероприятие «Управление  и содержание общего имущества многоквартирных домов»"/>
            <x14:filter val="Основное меприятие &quot;Обеспечение организации и проведения физкультурных и массовых спортивных мероприятий&quot;"/>
            <x14:filter val="Основное меприятие &quot;Организация пропаганды и обучение населения в области пожарной безопасности&quot;"/>
            <x14:filter val="Основное меприятие &quot;Подготовка систем коммунальной инфраструктуры к осенне-зимнему периоду&quot;"/>
            <x14:filter val="Основное меприятие &quot;Профилактические мероприятия по противодействию и злоупотреблению наркотикам и их незаконному обороту&quot;"/>
            <x14:filter val="Основное меприятие &quot;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&quot;"/>
            <x14:filter val="Основное меприятие&quot;Развитие и обеспечение деятельности органов местного самоуправления в информационной сфере&quot;"/>
            <x14:filter val="Основное мероприятие &quot;Мероприятия по обеспечению территории сельского поселения Светлый уличным освещением&quot;"/>
            <x14:filter val="Основное мероприятие &quot;Обеспечение выполнения полномочий и функций администрации сельском поселении Светлый и подведомственных учреждений&quot;"/>
            <x14:filter val="Основное мероприятие &quot;Обеспечение проведения массовых культурных мероприятий&quot;"/>
            <x14:filter val="Основное мероприятие &quot;Организация пропаганды и обучение населения в области гражданской обороны и чрезвычайных ситуаций&quot;"/>
            <x14:filter val="Основное мероприятие &quot;Развитие библиотечного дела&quot;"/>
            <x14:filter val="Основное мероприятие &quot;Сохранность автомобильных дорог общего пользования местного значения&quot;"/>
            <x14:filter val="Основное мероприятие &quot;Управление и распоряжение муниципальным имуществом и земельными ресурсами в сельском поселении Светлый&quot;"/>
            <x14:filter val="Основное мероприятие &quot;Федеральный проект &quot;Культурная среда&quot;"/>
            <x14:filter val="Основное мероприятий «Реализация переданных государственных полномочий по государственной регистрации актов гражданского состояния»"/>
            <x14:filter val="Основное мероприятий «Создание условий для деятельности  народных дружин»"/>
            <x14:filter val="Осуществление переданных органам государственной власти субъектов РФ в соответствии с п. 1 статьи 4 ФЗ &quot;Об актах гражданского состояния&quot;полномочий РФ на государственную регистацию актов гражданского состояния в рамках подпрограмм &quot;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&quot; (за счет средств автономного округа)"/>
            <x14:filter val="Подпрограмма   &quot;Организация и обеспечение мероприятий в сфере гражданской обороны, защиты населения и территории  от чрезвычайных ситуаций&quot;"/>
            <x14:filter val="Подпрограмма  &quot;Повышение качества культурных услуг, предоставляемых в области библиотечного и архивного дела&quot;"/>
            <x14:filter val="Подпрограмма  &quot;Содействие проведению капитального ремонта многоквартирных домов&quot;"/>
            <x14:filter val="Подпрограмма  &quot;Укрепление пожарной безопасности &quot;"/>
            <x14:filter val="Подпрограмма &quot;Дорожное хозяйство&quot;"/>
            <x14:filter val="Подпрограмма &quot;Профилактика незаконного оборота и потребления  наркотических средств и психотропных средств&quot;"/>
            <x14:filter val="Подпрограмма &quot;Профилактика правонарушений&quot;"/>
            <x14:filter val="Подпрограмма &quot;Профилактика экстремизма&quot;"/>
            <x14:filter val="Подпрограмма &quot;Развитие спорта&quot;"/>
            <x14:filter val="Подпрограмма &quot;Создание условий для обеспечения качественными коммунальными услугами&quot;"/>
            <x14:filter val="Подпрограмма &quot;Укрепление единого культурного пространства&quot;"/>
          </mc:Choice>
          <mc:Fallback>
            <filter val="Муниципальная программа &quot;Благоустройство территории сельского поселения Светлый на 2016-2021 годы&quot;"/>
            <filter val="Муниципальная программа &quot;Совершенствование муниципального управления сельского поселения Светлый на 2016 -2021 годы&quot;"/>
            <filter val="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"/>
            <filter val="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"/>
            <filter val="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"/>
            <filter val="Муниципальная программа «Развитие и содержание дорожно-транспортной системы на территории сельского поселения Светлый  2017-2021 годы»"/>
            <filter val="Муниципальная программа «Развитие спорта, культуры  и библиотечного дела в сельском поселении Светлый на 2019-2021 годы»"/>
            <filter val="Муниципальная программа «Управление муниципальным  имуществом в  сельском поселении Светлый на 2016-2021 годы»"/>
            <filter val="Основное  мероприятие «Управление  и содержание общего имущества многоквартирных домов»"/>
            <filter val="Основное меприятие &quot;Обеспечение организации и проведения физкультурных и массовых спортивных мероприятий&quot;"/>
            <filter val="Основное меприятие &quot;Организация пропаганды и обучение населения в области пожарной безопасности&quot;"/>
            <filter val="Основное меприятие &quot;Подготовка систем коммунальной инфраструктуры к осенне-зимнему периоду&quot;"/>
            <filter val="Основное меприятие &quot;Профилактические мероприятия по противодействию и злоупотреблению наркотикам и их незаконному обороту&quot;"/>
            <filter val="Основное меприятие &quot;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&quot;"/>
            <filter val="Основное меприятие&quot;Развитие и обеспечение деятельности органов местного самоуправления в информационной сфере&quot;"/>
            <filter val="Основное мероприятие &quot;Мероприятия по обеспечению территории сельского поселения Светлый уличным освещением&quot;"/>
            <filter val="Основное мероприятие &quot;Обеспечение выполнения полномочий и функций администрации сельском поселении Светлый и подведомственных учреждений&quot;"/>
            <filter val="Основное мероприятие &quot;Обеспечение проведения массовых культурных мероприятий&quot;"/>
            <filter val="Основное мероприятие &quot;Организация пропаганды и обучение населения в области гражданской обороны и чрезвычайных ситуаций&quot;"/>
            <filter val="Основное мероприятие &quot;Развитие библиотечного дела&quot;"/>
            <filter val="Основное мероприятие &quot;Сохранность автомобильных дорог общего пользования местного значения&quot;"/>
            <filter val="Основное мероприятие &quot;Управление и распоряжение муниципальным имуществом и земельными ресурсами в сельском поселении Светлый&quot;"/>
            <filter val="Основное мероприятие &quot;Федеральный проект &quot;Культурная среда&quot;"/>
            <filter val="Основное мероприятий «Реализация переданных государственных полномочий по государственной регистрации актов гражданского состояния»"/>
            <filter val="Основное мероприятий «Создание условий для деятельности  народных дружин»"/>
            <filter val="Подпрограмма   &quot;Организация и обеспечение мероприятий в сфере гражданской обороны, защиты населения и территории  от чрезвычайных ситуаций&quot;"/>
            <filter val="Подпрограмма  &quot;Повышение качества культурных услуг, предоставляемых в области библиотечного и архивного дела&quot;"/>
            <filter val="Подпрограмма  &quot;Содействие проведению капитального ремонта многоквартирных домов&quot;"/>
            <filter val="Подпрограмма  &quot;Укрепление пожарной безопасности &quot;"/>
            <filter val="Подпрограмма &quot;Дорожное хозяйство&quot;"/>
            <filter val="Подпрограмма &quot;Профилактика незаконного оборота и потребления  наркотических средств и психотропных средств&quot;"/>
            <filter val="Подпрограмма &quot;Профилактика правонарушений&quot;"/>
            <filter val="Подпрограмма &quot;Профилактика экстремизма&quot;"/>
            <filter val="Подпрограмма &quot;Развитие спорта&quot;"/>
            <filter val="Подпрограмма &quot;Создание условий для обеспечения качественными коммунальными услугами&quot;"/>
            <filter val="Подпрограмма &quot;Укрепление единого культурного пространства&quot;"/>
          </mc:Fallback>
        </mc:AlternateContent>
      </filters>
    </filterColumn>
  </autoFilter>
  <mergeCells count="3">
    <mergeCell ref="E3:F3"/>
    <mergeCell ref="E1:F1"/>
    <mergeCell ref="A4:F5"/>
  </mergeCells>
  <pageMargins left="0" right="0" top="0" bottom="0" header="0" footer="0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view="pageLayout" zoomScale="80" zoomScaleNormal="100" zoomScalePageLayoutView="80" workbookViewId="0">
      <selection activeCell="E1" sqref="E1:F1"/>
    </sheetView>
  </sheetViews>
  <sheetFormatPr defaultRowHeight="11.25" x14ac:dyDescent="0.2"/>
  <cols>
    <col min="1" max="1" width="47.7109375" style="4" customWidth="1"/>
    <col min="2" max="2" width="7" style="5" customWidth="1"/>
    <col min="3" max="3" width="9.5703125" style="5" customWidth="1"/>
    <col min="4" max="4" width="12.85546875" style="5" customWidth="1"/>
    <col min="5" max="16384" width="9.140625" style="4"/>
  </cols>
  <sheetData>
    <row r="1" spans="1:6" ht="62.25" customHeight="1" x14ac:dyDescent="0.2">
      <c r="A1" s="88"/>
      <c r="B1" s="89"/>
      <c r="C1" s="89"/>
      <c r="D1" s="89"/>
      <c r="E1" s="206" t="s">
        <v>401</v>
      </c>
      <c r="F1" s="206"/>
    </row>
    <row r="2" spans="1:6" ht="18" customHeight="1" x14ac:dyDescent="0.2">
      <c r="A2" s="88"/>
      <c r="B2" s="89"/>
      <c r="C2" s="89"/>
      <c r="D2" s="89"/>
      <c r="E2" s="90"/>
      <c r="F2" s="88"/>
    </row>
    <row r="3" spans="1:6" ht="62.25" customHeight="1" x14ac:dyDescent="0.2">
      <c r="A3" s="88"/>
      <c r="B3" s="91"/>
      <c r="C3" s="91"/>
      <c r="D3" s="90"/>
      <c r="E3" s="207" t="s">
        <v>337</v>
      </c>
      <c r="F3" s="207"/>
    </row>
    <row r="4" spans="1:6" ht="12.75" x14ac:dyDescent="0.2">
      <c r="A4" s="88"/>
      <c r="B4" s="89"/>
      <c r="C4" s="89"/>
      <c r="D4" s="89"/>
      <c r="E4" s="88"/>
      <c r="F4" s="88"/>
    </row>
    <row r="5" spans="1:6" ht="24.75" customHeight="1" x14ac:dyDescent="0.2">
      <c r="A5" s="208" t="s">
        <v>289</v>
      </c>
      <c r="B5" s="208"/>
      <c r="C5" s="208"/>
      <c r="D5" s="208"/>
      <c r="E5" s="208"/>
      <c r="F5" s="208"/>
    </row>
    <row r="6" spans="1:6" ht="12.75" x14ac:dyDescent="0.2">
      <c r="A6" s="88"/>
      <c r="B6" s="89"/>
      <c r="C6" s="89"/>
      <c r="D6" s="89"/>
      <c r="E6" s="88"/>
      <c r="F6" s="88"/>
    </row>
    <row r="7" spans="1:6" ht="12.75" x14ac:dyDescent="0.2">
      <c r="A7" s="88"/>
      <c r="B7" s="89"/>
      <c r="C7" s="89"/>
      <c r="D7" s="89" t="s">
        <v>271</v>
      </c>
      <c r="E7" s="88"/>
      <c r="F7" s="88"/>
    </row>
    <row r="8" spans="1:6" ht="118.5" customHeight="1" x14ac:dyDescent="0.2">
      <c r="A8" s="92" t="s">
        <v>20</v>
      </c>
      <c r="B8" s="92" t="s">
        <v>21</v>
      </c>
      <c r="C8" s="92" t="s">
        <v>22</v>
      </c>
      <c r="D8" s="131" t="s">
        <v>381</v>
      </c>
      <c r="E8" s="24" t="s">
        <v>340</v>
      </c>
      <c r="F8" s="24" t="s">
        <v>341</v>
      </c>
    </row>
    <row r="9" spans="1:6" ht="12.75" x14ac:dyDescent="0.2">
      <c r="A9" s="93" t="s">
        <v>25</v>
      </c>
      <c r="B9" s="94">
        <v>1</v>
      </c>
      <c r="C9" s="94">
        <v>0</v>
      </c>
      <c r="D9" s="159">
        <f>D10+D11+D12+D13+D14</f>
        <v>18783.3</v>
      </c>
      <c r="E9" s="159">
        <f t="shared" ref="E9:F9" si="0">E10+E11+E12+E13+E14</f>
        <v>0</v>
      </c>
      <c r="F9" s="159">
        <f t="shared" si="0"/>
        <v>18783.3</v>
      </c>
    </row>
    <row r="10" spans="1:6" ht="25.5" customHeight="1" x14ac:dyDescent="0.2">
      <c r="A10" s="93" t="s">
        <v>26</v>
      </c>
      <c r="B10" s="94">
        <v>1</v>
      </c>
      <c r="C10" s="94">
        <v>2</v>
      </c>
      <c r="D10" s="159">
        <f>'расходы 2020'!F9</f>
        <v>2019</v>
      </c>
      <c r="E10" s="160">
        <f>F10-D10</f>
        <v>18</v>
      </c>
      <c r="F10" s="160">
        <f>'расходы по структуре 2020 '!I9</f>
        <v>2037</v>
      </c>
    </row>
    <row r="11" spans="1:6" ht="35.25" customHeight="1" x14ac:dyDescent="0.2">
      <c r="A11" s="93" t="s">
        <v>27</v>
      </c>
      <c r="B11" s="94">
        <v>1</v>
      </c>
      <c r="C11" s="94">
        <v>4</v>
      </c>
      <c r="D11" s="159">
        <f>'расходы 2020'!F15</f>
        <v>11173</v>
      </c>
      <c r="E11" s="160">
        <f t="shared" ref="E11:E35" si="1">F11-D11</f>
        <v>-22.5</v>
      </c>
      <c r="F11" s="160">
        <f>'расходы по структуре 2020 '!I18</f>
        <v>11150.5</v>
      </c>
    </row>
    <row r="12" spans="1:6" ht="35.25" customHeight="1" x14ac:dyDescent="0.2">
      <c r="A12" s="95" t="s">
        <v>107</v>
      </c>
      <c r="B12" s="94">
        <v>1</v>
      </c>
      <c r="C12" s="94">
        <v>6</v>
      </c>
      <c r="D12" s="159">
        <f>'расходы 2020'!F21</f>
        <v>34.700000000000003</v>
      </c>
      <c r="E12" s="160">
        <f t="shared" si="1"/>
        <v>0</v>
      </c>
      <c r="F12" s="160">
        <f>'расходы по структуре 2020 '!I27</f>
        <v>34.700000000000003</v>
      </c>
    </row>
    <row r="13" spans="1:6" ht="12.75" x14ac:dyDescent="0.2">
      <c r="A13" s="93" t="s">
        <v>28</v>
      </c>
      <c r="B13" s="94">
        <v>1</v>
      </c>
      <c r="C13" s="94">
        <v>11</v>
      </c>
      <c r="D13" s="159">
        <f>'расходы 2020'!F32</f>
        <v>0</v>
      </c>
      <c r="E13" s="160">
        <f t="shared" si="1"/>
        <v>0</v>
      </c>
      <c r="F13" s="160">
        <f>'расходы по структуре 2020 '!I38</f>
        <v>0</v>
      </c>
    </row>
    <row r="14" spans="1:6" ht="12.75" x14ac:dyDescent="0.2">
      <c r="A14" s="93" t="s">
        <v>29</v>
      </c>
      <c r="B14" s="94">
        <v>1</v>
      </c>
      <c r="C14" s="94">
        <v>13</v>
      </c>
      <c r="D14" s="159">
        <f>'расходы 2020'!F38</f>
        <v>5556.5999999999995</v>
      </c>
      <c r="E14" s="160">
        <f t="shared" si="1"/>
        <v>4.5</v>
      </c>
      <c r="F14" s="160">
        <f>'расходы по структуре 2020 '!I44</f>
        <v>5561.0999999999995</v>
      </c>
    </row>
    <row r="15" spans="1:6" ht="12.75" x14ac:dyDescent="0.2">
      <c r="A15" s="93" t="s">
        <v>30</v>
      </c>
      <c r="B15" s="94">
        <v>2</v>
      </c>
      <c r="C15" s="94">
        <v>0</v>
      </c>
      <c r="D15" s="159">
        <f>D16</f>
        <v>438</v>
      </c>
      <c r="E15" s="160">
        <f t="shared" si="1"/>
        <v>0</v>
      </c>
      <c r="F15" s="161">
        <f t="shared" ref="F15" si="2">F16</f>
        <v>438</v>
      </c>
    </row>
    <row r="16" spans="1:6" ht="12.75" x14ac:dyDescent="0.2">
      <c r="A16" s="93" t="s">
        <v>31</v>
      </c>
      <c r="B16" s="94">
        <v>2</v>
      </c>
      <c r="C16" s="94">
        <v>3</v>
      </c>
      <c r="D16" s="159">
        <f>'расходы 2020'!F84</f>
        <v>438</v>
      </c>
      <c r="E16" s="160">
        <f t="shared" si="1"/>
        <v>0</v>
      </c>
      <c r="F16" s="160">
        <f>'расходы по структуре 2020 '!I106</f>
        <v>438</v>
      </c>
    </row>
    <row r="17" spans="1:6" ht="25.5" x14ac:dyDescent="0.2">
      <c r="A17" s="93" t="s">
        <v>32</v>
      </c>
      <c r="B17" s="94">
        <v>3</v>
      </c>
      <c r="C17" s="94">
        <v>0</v>
      </c>
      <c r="D17" s="159">
        <f>D18+D19+D20</f>
        <v>39.9</v>
      </c>
      <c r="E17" s="160">
        <f t="shared" si="1"/>
        <v>21.962499999999999</v>
      </c>
      <c r="F17" s="161">
        <f t="shared" ref="F17" si="3">F18+F19+F20</f>
        <v>61.862499999999997</v>
      </c>
    </row>
    <row r="18" spans="1:6" ht="12.75" x14ac:dyDescent="0.2">
      <c r="A18" s="93" t="s">
        <v>33</v>
      </c>
      <c r="B18" s="94">
        <v>3</v>
      </c>
      <c r="C18" s="94">
        <v>4</v>
      </c>
      <c r="D18" s="159">
        <f>'расходы 2020'!F93</f>
        <v>8</v>
      </c>
      <c r="E18" s="160">
        <v>22</v>
      </c>
      <c r="F18" s="160">
        <v>30</v>
      </c>
    </row>
    <row r="19" spans="1:6" ht="24" customHeight="1" x14ac:dyDescent="0.2">
      <c r="A19" s="93" t="s">
        <v>50</v>
      </c>
      <c r="B19" s="94">
        <v>3</v>
      </c>
      <c r="C19" s="94">
        <v>9</v>
      </c>
      <c r="D19" s="159">
        <f>'расходы 2020'!F100</f>
        <v>2</v>
      </c>
      <c r="E19" s="160">
        <f t="shared" si="1"/>
        <v>0</v>
      </c>
      <c r="F19" s="160">
        <f>'расходы по структуре 2020 '!I126</f>
        <v>2</v>
      </c>
    </row>
    <row r="20" spans="1:6" ht="24" customHeight="1" x14ac:dyDescent="0.2">
      <c r="A20" s="95" t="s">
        <v>102</v>
      </c>
      <c r="B20" s="94">
        <v>3</v>
      </c>
      <c r="C20" s="94">
        <v>14</v>
      </c>
      <c r="D20" s="159">
        <f>'расходы 2020'!F112</f>
        <v>29.9</v>
      </c>
      <c r="E20" s="160">
        <f t="shared" si="1"/>
        <v>-3.7500000000001421E-2</v>
      </c>
      <c r="F20" s="160">
        <f>'расходы по структуре 2020 '!I140</f>
        <v>29.862499999999997</v>
      </c>
    </row>
    <row r="21" spans="1:6" ht="12.75" x14ac:dyDescent="0.2">
      <c r="A21" s="93" t="s">
        <v>34</v>
      </c>
      <c r="B21" s="94">
        <v>4</v>
      </c>
      <c r="C21" s="94">
        <v>0</v>
      </c>
      <c r="D21" s="159">
        <f>D23+D24+D25+D22</f>
        <v>7329.7999999999993</v>
      </c>
      <c r="E21" s="159">
        <f t="shared" ref="E21:F21" si="4">E23+E24+E25+E22</f>
        <v>-9.9999999999454303E-2</v>
      </c>
      <c r="F21" s="159">
        <f t="shared" si="4"/>
        <v>7329.7</v>
      </c>
    </row>
    <row r="22" spans="1:6" ht="12.75" x14ac:dyDescent="0.2">
      <c r="A22" s="93" t="s">
        <v>349</v>
      </c>
      <c r="B22" s="94">
        <v>4</v>
      </c>
      <c r="C22" s="94">
        <v>5</v>
      </c>
      <c r="D22" s="159">
        <f>'расходы по структуре 2020 '!G157</f>
        <v>15.7</v>
      </c>
      <c r="E22" s="160">
        <f t="shared" si="1"/>
        <v>0</v>
      </c>
      <c r="F22" s="161">
        <f>'расходы по структуре 2020 '!I157</f>
        <v>15.7</v>
      </c>
    </row>
    <row r="23" spans="1:6" ht="12.75" x14ac:dyDescent="0.2">
      <c r="A23" s="93" t="s">
        <v>164</v>
      </c>
      <c r="B23" s="94">
        <v>4</v>
      </c>
      <c r="C23" s="94">
        <v>9</v>
      </c>
      <c r="D23" s="159">
        <f>'расходы 2020'!F132</f>
        <v>6854.7</v>
      </c>
      <c r="E23" s="160">
        <f t="shared" si="1"/>
        <v>-9.9999999999454303E-2</v>
      </c>
      <c r="F23" s="160">
        <f>'расходы по структуре 2020 '!I164</f>
        <v>6854.6</v>
      </c>
    </row>
    <row r="24" spans="1:6" ht="12.75" x14ac:dyDescent="0.2">
      <c r="A24" s="93" t="s">
        <v>35</v>
      </c>
      <c r="B24" s="94">
        <v>4</v>
      </c>
      <c r="C24" s="94">
        <v>10</v>
      </c>
      <c r="D24" s="159">
        <f>'расходы 2020'!F139</f>
        <v>452.7</v>
      </c>
      <c r="E24" s="160">
        <f t="shared" si="1"/>
        <v>0</v>
      </c>
      <c r="F24" s="160">
        <f>'расходы по структуре 2020 '!I172</f>
        <v>452.7</v>
      </c>
    </row>
    <row r="25" spans="1:6" ht="12.75" x14ac:dyDescent="0.2">
      <c r="A25" s="93" t="s">
        <v>176</v>
      </c>
      <c r="B25" s="94">
        <v>4</v>
      </c>
      <c r="C25" s="94">
        <v>12</v>
      </c>
      <c r="D25" s="159">
        <f>'расходы 2020'!F145</f>
        <v>6.7</v>
      </c>
      <c r="E25" s="160">
        <f t="shared" si="1"/>
        <v>0</v>
      </c>
      <c r="F25" s="160">
        <f>'расходы по структуре 2020 '!I179</f>
        <v>6.7</v>
      </c>
    </row>
    <row r="26" spans="1:6" ht="12.75" x14ac:dyDescent="0.2">
      <c r="A26" s="93" t="s">
        <v>36</v>
      </c>
      <c r="B26" s="94">
        <v>5</v>
      </c>
      <c r="C26" s="94">
        <v>0</v>
      </c>
      <c r="D26" s="159">
        <f>D27+D28+D29</f>
        <v>6624.3</v>
      </c>
      <c r="E26" s="160">
        <f t="shared" si="1"/>
        <v>0</v>
      </c>
      <c r="F26" s="161">
        <f t="shared" ref="F26" si="5">F27+F28+F29</f>
        <v>6624.3</v>
      </c>
    </row>
    <row r="27" spans="1:6" ht="12.75" x14ac:dyDescent="0.2">
      <c r="A27" s="93" t="s">
        <v>61</v>
      </c>
      <c r="B27" s="94">
        <v>5</v>
      </c>
      <c r="C27" s="94">
        <v>1</v>
      </c>
      <c r="D27" s="159">
        <f>'расходы 2020'!F152</f>
        <v>239.7</v>
      </c>
      <c r="E27" s="160">
        <f t="shared" si="1"/>
        <v>0</v>
      </c>
      <c r="F27" s="160">
        <f>'расходы по структуре 2020 '!I186</f>
        <v>239.7</v>
      </c>
    </row>
    <row r="28" spans="1:6" ht="12.75" x14ac:dyDescent="0.2">
      <c r="A28" s="93" t="s">
        <v>51</v>
      </c>
      <c r="B28" s="94">
        <v>5</v>
      </c>
      <c r="C28" s="94">
        <v>2</v>
      </c>
      <c r="D28" s="159">
        <f>'расходы 2020'!F159</f>
        <v>5840.6</v>
      </c>
      <c r="E28" s="160">
        <f t="shared" si="1"/>
        <v>0</v>
      </c>
      <c r="F28" s="160">
        <f>'расходы по структуре 2020 '!I194</f>
        <v>5840.6</v>
      </c>
    </row>
    <row r="29" spans="1:6" ht="12.75" x14ac:dyDescent="0.2">
      <c r="A29" s="93" t="s">
        <v>37</v>
      </c>
      <c r="B29" s="94">
        <v>5</v>
      </c>
      <c r="C29" s="94">
        <v>3</v>
      </c>
      <c r="D29" s="159">
        <f>'расходы 2020'!F177</f>
        <v>544</v>
      </c>
      <c r="E29" s="160">
        <f t="shared" si="1"/>
        <v>0</v>
      </c>
      <c r="F29" s="160">
        <f>'расходы по структуре 2020 '!I215</f>
        <v>544</v>
      </c>
    </row>
    <row r="30" spans="1:6" ht="12.75" x14ac:dyDescent="0.2">
      <c r="A30" s="93" t="str">
        <f>'расходы 2020'!A183</f>
        <v>ОХРАНА ОКРУЖАЮЩЕЙ СРЕДЫ</v>
      </c>
      <c r="B30" s="94">
        <f>'расходы 2020'!B183</f>
        <v>6</v>
      </c>
      <c r="C30" s="94">
        <v>0</v>
      </c>
      <c r="D30" s="159">
        <f>D31</f>
        <v>297.988</v>
      </c>
      <c r="E30" s="160">
        <f t="shared" si="1"/>
        <v>1.2000000000000455E-2</v>
      </c>
      <c r="F30" s="161">
        <f t="shared" ref="F30" si="6">F31</f>
        <v>298</v>
      </c>
    </row>
    <row r="31" spans="1:6" ht="12.75" x14ac:dyDescent="0.2">
      <c r="A31" s="93" t="str">
        <f>'расходы 2020'!A184</f>
        <v>Другие вопросы в области охраны окружающей среды</v>
      </c>
      <c r="B31" s="94">
        <v>6</v>
      </c>
      <c r="C31" s="94">
        <f>'расходы 2020'!C184</f>
        <v>5</v>
      </c>
      <c r="D31" s="159">
        <f>'расходы 2020'!F184</f>
        <v>297.988</v>
      </c>
      <c r="E31" s="160">
        <f t="shared" si="1"/>
        <v>1.2000000000000455E-2</v>
      </c>
      <c r="F31" s="160">
        <f>'расходы по структуре 2020 '!I223</f>
        <v>298</v>
      </c>
    </row>
    <row r="32" spans="1:6" ht="12.75" x14ac:dyDescent="0.2">
      <c r="A32" s="93" t="s">
        <v>53</v>
      </c>
      <c r="B32" s="94">
        <v>8</v>
      </c>
      <c r="C32" s="94">
        <v>0</v>
      </c>
      <c r="D32" s="159">
        <f>D33</f>
        <v>1253.8</v>
      </c>
      <c r="E32" s="160">
        <f t="shared" si="1"/>
        <v>12.700000000000045</v>
      </c>
      <c r="F32" s="161">
        <f t="shared" ref="F32" si="7">F33</f>
        <v>1266.5</v>
      </c>
    </row>
    <row r="33" spans="1:6" ht="12.75" x14ac:dyDescent="0.2">
      <c r="A33" s="93" t="s">
        <v>38</v>
      </c>
      <c r="B33" s="94">
        <v>8</v>
      </c>
      <c r="C33" s="94">
        <v>1</v>
      </c>
      <c r="D33" s="159">
        <f>'расходы 2020'!F194</f>
        <v>1253.8</v>
      </c>
      <c r="E33" s="160">
        <f t="shared" si="1"/>
        <v>12.700000000000045</v>
      </c>
      <c r="F33" s="160">
        <f>'расходы по структуре 2020 '!I235</f>
        <v>1266.5</v>
      </c>
    </row>
    <row r="34" spans="1:6" ht="12.75" x14ac:dyDescent="0.2">
      <c r="A34" s="93" t="s">
        <v>54</v>
      </c>
      <c r="B34" s="94">
        <v>11</v>
      </c>
      <c r="C34" s="94">
        <v>0</v>
      </c>
      <c r="D34" s="159">
        <f>D35</f>
        <v>7373.6</v>
      </c>
      <c r="E34" s="160">
        <f t="shared" si="1"/>
        <v>387.29999999999927</v>
      </c>
      <c r="F34" s="161">
        <f t="shared" ref="F34" si="8">F35</f>
        <v>7760.9</v>
      </c>
    </row>
    <row r="35" spans="1:6" ht="12.75" x14ac:dyDescent="0.2">
      <c r="A35" s="93" t="s">
        <v>39</v>
      </c>
      <c r="B35" s="94">
        <v>11</v>
      </c>
      <c r="C35" s="94">
        <v>1</v>
      </c>
      <c r="D35" s="159">
        <f>'расходы 2020'!F215</f>
        <v>7373.6</v>
      </c>
      <c r="E35" s="160">
        <f t="shared" si="1"/>
        <v>387.29999999999927</v>
      </c>
      <c r="F35" s="160">
        <f>'расходы по структуре 2020 '!I263</f>
        <v>7760.9</v>
      </c>
    </row>
    <row r="36" spans="1:6" ht="12.75" x14ac:dyDescent="0.2">
      <c r="A36" s="96"/>
      <c r="B36" s="97"/>
      <c r="C36" s="98" t="s">
        <v>129</v>
      </c>
      <c r="D36" s="162">
        <f>D9+D15+D17+D21+D26+D32+D34+D30</f>
        <v>42140.688000000002</v>
      </c>
      <c r="E36" s="162">
        <f t="shared" ref="E36:F36" si="9">E9+E15+E17+E21+E26+E32+E34+E30</f>
        <v>421.87449999999984</v>
      </c>
      <c r="F36" s="163">
        <f t="shared" si="9"/>
        <v>42562.5625</v>
      </c>
    </row>
    <row r="37" spans="1:6" ht="12.75" x14ac:dyDescent="0.2">
      <c r="A37" s="88"/>
      <c r="B37" s="89"/>
      <c r="C37" s="89"/>
      <c r="D37" s="89"/>
      <c r="E37" s="88"/>
      <c r="F37" s="88"/>
    </row>
    <row r="38" spans="1:6" ht="12.75" x14ac:dyDescent="0.2">
      <c r="A38" s="88"/>
      <c r="B38" s="89"/>
      <c r="C38" s="89"/>
      <c r="D38" s="158"/>
      <c r="E38" s="88"/>
      <c r="F38" s="88"/>
    </row>
    <row r="39" spans="1:6" ht="12.75" x14ac:dyDescent="0.2">
      <c r="A39" s="88"/>
      <c r="B39" s="89"/>
      <c r="C39" s="89"/>
      <c r="D39" s="99"/>
      <c r="E39" s="88"/>
      <c r="F39" s="88"/>
    </row>
    <row r="40" spans="1:6" ht="12.75" x14ac:dyDescent="0.2">
      <c r="A40" s="88"/>
      <c r="B40" s="89"/>
      <c r="C40" s="89"/>
      <c r="D40" s="100"/>
      <c r="E40" s="88"/>
      <c r="F40" s="88"/>
    </row>
  </sheetData>
  <autoFilter ref="A8:D36"/>
  <mergeCells count="3">
    <mergeCell ref="E1:F1"/>
    <mergeCell ref="E3:F3"/>
    <mergeCell ref="A5:F5"/>
  </mergeCells>
  <pageMargins left="0.7" right="0.7" top="0.75" bottom="0.75" header="0.3" footer="0.3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1"/>
  <sheetViews>
    <sheetView zoomScaleNormal="100" workbookViewId="0">
      <selection activeCell="H1" sqref="H1:I1"/>
    </sheetView>
  </sheetViews>
  <sheetFormatPr defaultRowHeight="12.75" x14ac:dyDescent="0.2"/>
  <cols>
    <col min="1" max="1" width="50.42578125" style="39" customWidth="1"/>
    <col min="2" max="2" width="9.42578125" style="39" customWidth="1"/>
    <col min="3" max="3" width="5.42578125" style="40" customWidth="1"/>
    <col min="4" max="4" width="5.28515625" style="40" customWidth="1"/>
    <col min="5" max="5" width="10.5703125" style="41" customWidth="1"/>
    <col min="6" max="6" width="7.140625" style="42" customWidth="1"/>
    <col min="7" max="7" width="17.28515625" style="40" customWidth="1"/>
    <col min="8" max="8" width="13.28515625" style="42" customWidth="1"/>
    <col min="9" max="9" width="16.7109375" style="42" customWidth="1"/>
    <col min="10" max="10" width="9.140625" style="40"/>
    <col min="11" max="16384" width="9.140625" style="42"/>
  </cols>
  <sheetData>
    <row r="1" spans="1:10" ht="48.75" customHeight="1" x14ac:dyDescent="0.2">
      <c r="H1" s="204" t="s">
        <v>402</v>
      </c>
      <c r="I1" s="204"/>
    </row>
    <row r="3" spans="1:10" ht="57.75" customHeight="1" x14ac:dyDescent="0.2">
      <c r="G3" s="42"/>
      <c r="H3" s="204" t="s">
        <v>342</v>
      </c>
      <c r="I3" s="204"/>
    </row>
    <row r="4" spans="1:10" ht="22.5" customHeight="1" x14ac:dyDescent="0.2">
      <c r="A4" s="205" t="s">
        <v>290</v>
      </c>
      <c r="B4" s="205"/>
      <c r="C4" s="205"/>
      <c r="D4" s="205"/>
      <c r="E4" s="205"/>
      <c r="F4" s="205"/>
      <c r="G4" s="205"/>
    </row>
    <row r="5" spans="1:10" ht="21" customHeight="1" x14ac:dyDescent="0.2"/>
    <row r="6" spans="1:10" x14ac:dyDescent="0.2">
      <c r="G6" s="42"/>
      <c r="I6" s="40" t="s">
        <v>271</v>
      </c>
    </row>
    <row r="7" spans="1:10" ht="81" customHeight="1" x14ac:dyDescent="0.2">
      <c r="A7" s="43" t="s">
        <v>20</v>
      </c>
      <c r="B7" s="43" t="s">
        <v>259</v>
      </c>
      <c r="C7" s="43" t="s">
        <v>21</v>
      </c>
      <c r="D7" s="43" t="s">
        <v>22</v>
      </c>
      <c r="E7" s="44" t="s">
        <v>23</v>
      </c>
      <c r="F7" s="43" t="s">
        <v>24</v>
      </c>
      <c r="G7" s="131" t="s">
        <v>381</v>
      </c>
      <c r="H7" s="101" t="s">
        <v>340</v>
      </c>
      <c r="I7" s="101" t="s">
        <v>341</v>
      </c>
    </row>
    <row r="8" spans="1:10" s="109" customFormat="1" ht="22.5" customHeight="1" x14ac:dyDescent="0.2">
      <c r="A8" s="102" t="s">
        <v>25</v>
      </c>
      <c r="B8" s="103">
        <v>650</v>
      </c>
      <c r="C8" s="104">
        <v>1</v>
      </c>
      <c r="D8" s="104">
        <v>0</v>
      </c>
      <c r="E8" s="105" t="s">
        <v>64</v>
      </c>
      <c r="F8" s="106" t="s">
        <v>64</v>
      </c>
      <c r="G8" s="107">
        <f>G9+G18+G27+G38+G44</f>
        <v>18783.3</v>
      </c>
      <c r="H8" s="107">
        <f t="shared" ref="H8:I8" si="0">H9+H18+H27+H38+H44</f>
        <v>0</v>
      </c>
      <c r="I8" s="107">
        <f t="shared" si="0"/>
        <v>18783.3</v>
      </c>
      <c r="J8" s="108"/>
    </row>
    <row r="9" spans="1:10" ht="30.75" customHeight="1" x14ac:dyDescent="0.2">
      <c r="A9" s="49" t="s">
        <v>26</v>
      </c>
      <c r="B9" s="110">
        <v>650</v>
      </c>
      <c r="C9" s="50">
        <v>1</v>
      </c>
      <c r="D9" s="50">
        <v>2</v>
      </c>
      <c r="E9" s="51" t="s">
        <v>64</v>
      </c>
      <c r="F9" s="52" t="s">
        <v>64</v>
      </c>
      <c r="G9" s="53">
        <f t="shared" ref="G9:I13" si="1">G10</f>
        <v>2019</v>
      </c>
      <c r="H9" s="53">
        <f t="shared" si="1"/>
        <v>18</v>
      </c>
      <c r="I9" s="53">
        <f t="shared" si="1"/>
        <v>2037</v>
      </c>
    </row>
    <row r="10" spans="1:10" ht="36.75" customHeight="1" x14ac:dyDescent="0.2">
      <c r="A10" s="54" t="s">
        <v>305</v>
      </c>
      <c r="B10" s="111">
        <v>650</v>
      </c>
      <c r="C10" s="55">
        <v>1</v>
      </c>
      <c r="D10" s="55">
        <v>2</v>
      </c>
      <c r="E10" s="56" t="s">
        <v>185</v>
      </c>
      <c r="F10" s="57" t="s">
        <v>64</v>
      </c>
      <c r="G10" s="137">
        <f t="shared" si="1"/>
        <v>2019</v>
      </c>
      <c r="H10" s="137">
        <f t="shared" ref="H10:H16" si="2">I10-G10</f>
        <v>18</v>
      </c>
      <c r="I10" s="137">
        <f t="shared" si="1"/>
        <v>2037</v>
      </c>
    </row>
    <row r="11" spans="1:10" ht="40.5" customHeight="1" x14ac:dyDescent="0.2">
      <c r="A11" s="54" t="s">
        <v>117</v>
      </c>
      <c r="B11" s="111">
        <v>650</v>
      </c>
      <c r="C11" s="55">
        <v>1</v>
      </c>
      <c r="D11" s="55">
        <v>2</v>
      </c>
      <c r="E11" s="56" t="s">
        <v>186</v>
      </c>
      <c r="F11" s="57"/>
      <c r="G11" s="137">
        <f t="shared" si="1"/>
        <v>2019</v>
      </c>
      <c r="H11" s="137">
        <f t="shared" si="2"/>
        <v>18</v>
      </c>
      <c r="I11" s="137">
        <f t="shared" si="1"/>
        <v>2037</v>
      </c>
    </row>
    <row r="12" spans="1:10" ht="19.5" customHeight="1" x14ac:dyDescent="0.2">
      <c r="A12" s="54" t="s">
        <v>97</v>
      </c>
      <c r="B12" s="111">
        <v>650</v>
      </c>
      <c r="C12" s="55">
        <v>1</v>
      </c>
      <c r="D12" s="55">
        <v>2</v>
      </c>
      <c r="E12" s="56" t="s">
        <v>187</v>
      </c>
      <c r="F12" s="57" t="s">
        <v>64</v>
      </c>
      <c r="G12" s="137">
        <f t="shared" si="1"/>
        <v>2019</v>
      </c>
      <c r="H12" s="137">
        <f t="shared" si="2"/>
        <v>18</v>
      </c>
      <c r="I12" s="137">
        <f t="shared" si="1"/>
        <v>2037</v>
      </c>
    </row>
    <row r="13" spans="1:10" ht="48.75" customHeight="1" x14ac:dyDescent="0.2">
      <c r="A13" s="58" t="s">
        <v>68</v>
      </c>
      <c r="B13" s="111">
        <v>650</v>
      </c>
      <c r="C13" s="55">
        <v>1</v>
      </c>
      <c r="D13" s="55">
        <v>2</v>
      </c>
      <c r="E13" s="56" t="s">
        <v>187</v>
      </c>
      <c r="F13" s="57" t="s">
        <v>69</v>
      </c>
      <c r="G13" s="137">
        <f t="shared" si="1"/>
        <v>2019</v>
      </c>
      <c r="H13" s="137">
        <f t="shared" si="2"/>
        <v>18</v>
      </c>
      <c r="I13" s="137">
        <f t="shared" si="1"/>
        <v>2037</v>
      </c>
    </row>
    <row r="14" spans="1:10" ht="30.75" customHeight="1" x14ac:dyDescent="0.2">
      <c r="A14" s="58" t="s">
        <v>72</v>
      </c>
      <c r="B14" s="111">
        <v>650</v>
      </c>
      <c r="C14" s="55">
        <v>1</v>
      </c>
      <c r="D14" s="55">
        <v>2</v>
      </c>
      <c r="E14" s="56" t="s">
        <v>187</v>
      </c>
      <c r="F14" s="57" t="s">
        <v>73</v>
      </c>
      <c r="G14" s="137">
        <f>G15+G17+G16</f>
        <v>2019</v>
      </c>
      <c r="H14" s="137">
        <f t="shared" si="2"/>
        <v>18</v>
      </c>
      <c r="I14" s="137">
        <f t="shared" ref="I14" si="3">I15+I17+I16</f>
        <v>2037</v>
      </c>
    </row>
    <row r="15" spans="1:10" ht="26.25" customHeight="1" x14ac:dyDescent="0.2">
      <c r="A15" s="58" t="s">
        <v>109</v>
      </c>
      <c r="B15" s="111">
        <v>650</v>
      </c>
      <c r="C15" s="55">
        <v>1</v>
      </c>
      <c r="D15" s="55">
        <v>2</v>
      </c>
      <c r="E15" s="56" t="s">
        <v>187</v>
      </c>
      <c r="F15" s="57">
        <v>121</v>
      </c>
      <c r="G15" s="137">
        <v>1664</v>
      </c>
      <c r="H15" s="137">
        <f>I15-G15</f>
        <v>0</v>
      </c>
      <c r="I15" s="137">
        <v>1664</v>
      </c>
    </row>
    <row r="16" spans="1:10" ht="33" customHeight="1" x14ac:dyDescent="0.2">
      <c r="A16" s="58" t="s">
        <v>56</v>
      </c>
      <c r="B16" s="111" t="s">
        <v>319</v>
      </c>
      <c r="C16" s="55">
        <v>1</v>
      </c>
      <c r="D16" s="55">
        <v>2</v>
      </c>
      <c r="E16" s="56" t="s">
        <v>187</v>
      </c>
      <c r="F16" s="57">
        <v>122</v>
      </c>
      <c r="G16" s="137">
        <v>0</v>
      </c>
      <c r="H16" s="137">
        <f t="shared" si="2"/>
        <v>0</v>
      </c>
      <c r="I16" s="137">
        <v>0</v>
      </c>
    </row>
    <row r="17" spans="1:9" ht="38.25" customHeight="1" x14ac:dyDescent="0.2">
      <c r="A17" s="58" t="s">
        <v>110</v>
      </c>
      <c r="B17" s="111">
        <v>650</v>
      </c>
      <c r="C17" s="55">
        <v>1</v>
      </c>
      <c r="D17" s="55">
        <v>2</v>
      </c>
      <c r="E17" s="56" t="s">
        <v>187</v>
      </c>
      <c r="F17" s="57">
        <v>129</v>
      </c>
      <c r="G17" s="137">
        <v>355</v>
      </c>
      <c r="H17" s="137">
        <f>I17-G17</f>
        <v>18</v>
      </c>
      <c r="I17" s="137">
        <v>373</v>
      </c>
    </row>
    <row r="18" spans="1:9" ht="39.75" customHeight="1" x14ac:dyDescent="0.2">
      <c r="A18" s="59" t="s">
        <v>27</v>
      </c>
      <c r="B18" s="110">
        <v>650</v>
      </c>
      <c r="C18" s="50">
        <v>1</v>
      </c>
      <c r="D18" s="50">
        <v>4</v>
      </c>
      <c r="E18" s="51"/>
      <c r="F18" s="52"/>
      <c r="G18" s="53">
        <f>G19</f>
        <v>11173</v>
      </c>
      <c r="H18" s="53">
        <f t="shared" ref="H18:I22" si="4">H19</f>
        <v>-22.5</v>
      </c>
      <c r="I18" s="53">
        <f t="shared" si="4"/>
        <v>11150.5</v>
      </c>
    </row>
    <row r="19" spans="1:9" ht="42" customHeight="1" x14ac:dyDescent="0.2">
      <c r="A19" s="54" t="s">
        <v>305</v>
      </c>
      <c r="B19" s="111">
        <v>650</v>
      </c>
      <c r="C19" s="55">
        <v>1</v>
      </c>
      <c r="D19" s="55">
        <v>4</v>
      </c>
      <c r="E19" s="56" t="s">
        <v>185</v>
      </c>
      <c r="F19" s="57" t="s">
        <v>64</v>
      </c>
      <c r="G19" s="137">
        <f>G20</f>
        <v>11173</v>
      </c>
      <c r="H19" s="138">
        <f t="shared" ref="H19:H25" si="5">I19-G19</f>
        <v>-22.5</v>
      </c>
      <c r="I19" s="137">
        <f t="shared" si="4"/>
        <v>11150.5</v>
      </c>
    </row>
    <row r="20" spans="1:9" ht="40.5" customHeight="1" x14ac:dyDescent="0.2">
      <c r="A20" s="54" t="s">
        <v>117</v>
      </c>
      <c r="B20" s="111">
        <v>650</v>
      </c>
      <c r="C20" s="55">
        <v>1</v>
      </c>
      <c r="D20" s="55">
        <v>4</v>
      </c>
      <c r="E20" s="56" t="s">
        <v>186</v>
      </c>
      <c r="F20" s="57"/>
      <c r="G20" s="137">
        <f>G21</f>
        <v>11173</v>
      </c>
      <c r="H20" s="138">
        <f t="shared" si="5"/>
        <v>-22.5</v>
      </c>
      <c r="I20" s="137">
        <f t="shared" si="4"/>
        <v>11150.5</v>
      </c>
    </row>
    <row r="21" spans="1:9" ht="22.5" customHeight="1" x14ac:dyDescent="0.2">
      <c r="A21" s="54" t="s">
        <v>55</v>
      </c>
      <c r="B21" s="111">
        <v>650</v>
      </c>
      <c r="C21" s="55">
        <v>1</v>
      </c>
      <c r="D21" s="55">
        <v>4</v>
      </c>
      <c r="E21" s="56" t="s">
        <v>188</v>
      </c>
      <c r="F21" s="57" t="s">
        <v>64</v>
      </c>
      <c r="G21" s="137">
        <f>G22</f>
        <v>11173</v>
      </c>
      <c r="H21" s="138">
        <f t="shared" si="5"/>
        <v>-22.5</v>
      </c>
      <c r="I21" s="137">
        <f t="shared" si="4"/>
        <v>11150.5</v>
      </c>
    </row>
    <row r="22" spans="1:9" ht="63.75" x14ac:dyDescent="0.2">
      <c r="A22" s="58" t="s">
        <v>68</v>
      </c>
      <c r="B22" s="111">
        <v>650</v>
      </c>
      <c r="C22" s="55">
        <v>1</v>
      </c>
      <c r="D22" s="55">
        <v>4</v>
      </c>
      <c r="E22" s="56" t="s">
        <v>188</v>
      </c>
      <c r="F22" s="57" t="s">
        <v>69</v>
      </c>
      <c r="G22" s="137">
        <f>G23</f>
        <v>11173</v>
      </c>
      <c r="H22" s="138">
        <f t="shared" si="5"/>
        <v>-22.5</v>
      </c>
      <c r="I22" s="137">
        <f t="shared" si="4"/>
        <v>11150.5</v>
      </c>
    </row>
    <row r="23" spans="1:9" ht="24" customHeight="1" x14ac:dyDescent="0.2">
      <c r="A23" s="58" t="s">
        <v>72</v>
      </c>
      <c r="B23" s="111">
        <v>650</v>
      </c>
      <c r="C23" s="55">
        <v>1</v>
      </c>
      <c r="D23" s="55">
        <v>4</v>
      </c>
      <c r="E23" s="56" t="s">
        <v>188</v>
      </c>
      <c r="F23" s="57" t="s">
        <v>73</v>
      </c>
      <c r="G23" s="138">
        <f>G24+G25+G26</f>
        <v>11173</v>
      </c>
      <c r="H23" s="138">
        <f t="shared" si="5"/>
        <v>-22.5</v>
      </c>
      <c r="I23" s="138">
        <f t="shared" ref="I23" si="6">I24+I25+I26</f>
        <v>11150.5</v>
      </c>
    </row>
    <row r="24" spans="1:9" ht="24" customHeight="1" x14ac:dyDescent="0.2">
      <c r="A24" s="58" t="s">
        <v>109</v>
      </c>
      <c r="B24" s="111">
        <v>650</v>
      </c>
      <c r="C24" s="55">
        <v>1</v>
      </c>
      <c r="D24" s="55">
        <v>4</v>
      </c>
      <c r="E24" s="56" t="s">
        <v>188</v>
      </c>
      <c r="F24" s="57">
        <v>121</v>
      </c>
      <c r="G24" s="138">
        <v>8344.2000000000007</v>
      </c>
      <c r="H24" s="138">
        <f t="shared" si="5"/>
        <v>0</v>
      </c>
      <c r="I24" s="138">
        <v>8344.2000000000007</v>
      </c>
    </row>
    <row r="25" spans="1:9" ht="30" customHeight="1" x14ac:dyDescent="0.2">
      <c r="A25" s="58" t="s">
        <v>56</v>
      </c>
      <c r="B25" s="111">
        <v>650</v>
      </c>
      <c r="C25" s="55">
        <v>1</v>
      </c>
      <c r="D25" s="55">
        <v>4</v>
      </c>
      <c r="E25" s="56" t="s">
        <v>188</v>
      </c>
      <c r="F25" s="57">
        <v>122</v>
      </c>
      <c r="G25" s="138">
        <v>532</v>
      </c>
      <c r="H25" s="138">
        <f t="shared" si="5"/>
        <v>-212.5</v>
      </c>
      <c r="I25" s="138">
        <v>319.5</v>
      </c>
    </row>
    <row r="26" spans="1:9" ht="38.25" customHeight="1" x14ac:dyDescent="0.2">
      <c r="A26" s="58" t="s">
        <v>110</v>
      </c>
      <c r="B26" s="111">
        <v>650</v>
      </c>
      <c r="C26" s="55">
        <v>1</v>
      </c>
      <c r="D26" s="55">
        <v>4</v>
      </c>
      <c r="E26" s="56" t="s">
        <v>188</v>
      </c>
      <c r="F26" s="57">
        <v>129</v>
      </c>
      <c r="G26" s="138">
        <v>2296.8000000000002</v>
      </c>
      <c r="H26" s="138">
        <f>I26-G26</f>
        <v>190</v>
      </c>
      <c r="I26" s="138">
        <v>2486.8000000000002</v>
      </c>
    </row>
    <row r="27" spans="1:9" ht="38.25" customHeight="1" x14ac:dyDescent="0.2">
      <c r="A27" s="59" t="s">
        <v>107</v>
      </c>
      <c r="B27" s="110">
        <v>650</v>
      </c>
      <c r="C27" s="50">
        <v>1</v>
      </c>
      <c r="D27" s="50">
        <v>6</v>
      </c>
      <c r="E27" s="51"/>
      <c r="F27" s="52"/>
      <c r="G27" s="53">
        <f>G33+G28</f>
        <v>34.700000000000003</v>
      </c>
      <c r="H27" s="53">
        <f t="shared" ref="H27:I27" si="7">H33+H28</f>
        <v>0</v>
      </c>
      <c r="I27" s="53">
        <f t="shared" si="7"/>
        <v>34.700000000000003</v>
      </c>
    </row>
    <row r="28" spans="1:9" ht="18" customHeight="1" x14ac:dyDescent="0.2">
      <c r="A28" s="54" t="s">
        <v>81</v>
      </c>
      <c r="B28" s="111">
        <v>650</v>
      </c>
      <c r="C28" s="55">
        <v>1</v>
      </c>
      <c r="D28" s="55">
        <v>6</v>
      </c>
      <c r="E28" s="56" t="s">
        <v>184</v>
      </c>
      <c r="F28" s="57"/>
      <c r="G28" s="137">
        <f>G29</f>
        <v>14.2</v>
      </c>
      <c r="H28" s="137">
        <f t="shared" ref="H28:I31" si="8">H29</f>
        <v>0</v>
      </c>
      <c r="I28" s="137">
        <f t="shared" si="8"/>
        <v>14.2</v>
      </c>
    </row>
    <row r="29" spans="1:9" ht="36.75" customHeight="1" x14ac:dyDescent="0.2">
      <c r="A29" s="54" t="s">
        <v>251</v>
      </c>
      <c r="B29" s="111">
        <v>650</v>
      </c>
      <c r="C29" s="55">
        <v>1</v>
      </c>
      <c r="D29" s="55">
        <v>6</v>
      </c>
      <c r="E29" s="56" t="s">
        <v>190</v>
      </c>
      <c r="F29" s="57"/>
      <c r="G29" s="137">
        <f>G30</f>
        <v>14.2</v>
      </c>
      <c r="H29" s="137">
        <f t="shared" si="8"/>
        <v>0</v>
      </c>
      <c r="I29" s="137">
        <f t="shared" si="8"/>
        <v>14.2</v>
      </c>
    </row>
    <row r="30" spans="1:9" ht="64.5" customHeight="1" x14ac:dyDescent="0.2">
      <c r="A30" s="58" t="s">
        <v>106</v>
      </c>
      <c r="B30" s="111">
        <v>650</v>
      </c>
      <c r="C30" s="55">
        <v>1</v>
      </c>
      <c r="D30" s="55">
        <v>6</v>
      </c>
      <c r="E30" s="56" t="s">
        <v>191</v>
      </c>
      <c r="F30" s="57"/>
      <c r="G30" s="137">
        <f>G31</f>
        <v>14.2</v>
      </c>
      <c r="H30" s="137">
        <f t="shared" si="8"/>
        <v>0</v>
      </c>
      <c r="I30" s="137">
        <f t="shared" si="8"/>
        <v>14.2</v>
      </c>
    </row>
    <row r="31" spans="1:9" ht="16.5" customHeight="1" x14ac:dyDescent="0.2">
      <c r="A31" s="58" t="s">
        <v>80</v>
      </c>
      <c r="B31" s="111">
        <v>650</v>
      </c>
      <c r="C31" s="55">
        <v>1</v>
      </c>
      <c r="D31" s="55">
        <v>6</v>
      </c>
      <c r="E31" s="56" t="s">
        <v>191</v>
      </c>
      <c r="F31" s="57">
        <v>500</v>
      </c>
      <c r="G31" s="137">
        <f>G32</f>
        <v>14.2</v>
      </c>
      <c r="H31" s="137">
        <f t="shared" si="8"/>
        <v>0</v>
      </c>
      <c r="I31" s="137">
        <f t="shared" si="8"/>
        <v>14.2</v>
      </c>
    </row>
    <row r="32" spans="1:9" ht="16.5" customHeight="1" x14ac:dyDescent="0.2">
      <c r="A32" s="58" t="s">
        <v>63</v>
      </c>
      <c r="B32" s="111">
        <v>650</v>
      </c>
      <c r="C32" s="55">
        <v>1</v>
      </c>
      <c r="D32" s="55">
        <v>6</v>
      </c>
      <c r="E32" s="56" t="s">
        <v>191</v>
      </c>
      <c r="F32" s="57">
        <v>540</v>
      </c>
      <c r="G32" s="137">
        <v>14.2</v>
      </c>
      <c r="H32" s="138">
        <v>0</v>
      </c>
      <c r="I32" s="138">
        <f>G32</f>
        <v>14.2</v>
      </c>
    </row>
    <row r="33" spans="1:11" ht="43.5" customHeight="1" x14ac:dyDescent="0.2">
      <c r="A33" s="54" t="s">
        <v>305</v>
      </c>
      <c r="B33" s="111">
        <v>650</v>
      </c>
      <c r="C33" s="55">
        <v>1</v>
      </c>
      <c r="D33" s="55">
        <v>6</v>
      </c>
      <c r="E33" s="56" t="s">
        <v>185</v>
      </c>
      <c r="F33" s="57"/>
      <c r="G33" s="137">
        <f>G34</f>
        <v>20.5</v>
      </c>
      <c r="H33" s="137">
        <f t="shared" ref="H33:I35" si="9">H34</f>
        <v>0</v>
      </c>
      <c r="I33" s="137">
        <f t="shared" si="9"/>
        <v>20.5</v>
      </c>
    </row>
    <row r="34" spans="1:11" ht="48" customHeight="1" x14ac:dyDescent="0.2">
      <c r="A34" s="54" t="s">
        <v>117</v>
      </c>
      <c r="B34" s="111">
        <v>650</v>
      </c>
      <c r="C34" s="55">
        <v>1</v>
      </c>
      <c r="D34" s="55">
        <v>6</v>
      </c>
      <c r="E34" s="56" t="s">
        <v>210</v>
      </c>
      <c r="F34" s="57"/>
      <c r="G34" s="137">
        <f>G35</f>
        <v>20.5</v>
      </c>
      <c r="H34" s="137">
        <f t="shared" si="9"/>
        <v>0</v>
      </c>
      <c r="I34" s="137">
        <f t="shared" si="9"/>
        <v>20.5</v>
      </c>
    </row>
    <row r="35" spans="1:11" ht="64.5" customHeight="1" x14ac:dyDescent="0.2">
      <c r="A35" s="58" t="s">
        <v>106</v>
      </c>
      <c r="B35" s="111">
        <v>650</v>
      </c>
      <c r="C35" s="55">
        <v>1</v>
      </c>
      <c r="D35" s="55">
        <v>6</v>
      </c>
      <c r="E35" s="56" t="s">
        <v>189</v>
      </c>
      <c r="F35" s="57"/>
      <c r="G35" s="137">
        <f>G36</f>
        <v>20.5</v>
      </c>
      <c r="H35" s="137">
        <f t="shared" si="9"/>
        <v>0</v>
      </c>
      <c r="I35" s="137">
        <f t="shared" si="9"/>
        <v>20.5</v>
      </c>
    </row>
    <row r="36" spans="1:11" ht="12" customHeight="1" x14ac:dyDescent="0.2">
      <c r="A36" s="58" t="s">
        <v>80</v>
      </c>
      <c r="B36" s="111">
        <v>650</v>
      </c>
      <c r="C36" s="55">
        <v>1</v>
      </c>
      <c r="D36" s="55">
        <v>6</v>
      </c>
      <c r="E36" s="56" t="s">
        <v>189</v>
      </c>
      <c r="F36" s="57">
        <v>500</v>
      </c>
      <c r="G36" s="137">
        <f>G37</f>
        <v>20.5</v>
      </c>
      <c r="H36" s="137">
        <f t="shared" ref="H36:I36" si="10">H37</f>
        <v>0</v>
      </c>
      <c r="I36" s="137">
        <f t="shared" si="10"/>
        <v>20.5</v>
      </c>
    </row>
    <row r="37" spans="1:11" ht="15.75" customHeight="1" x14ac:dyDescent="0.2">
      <c r="A37" s="58" t="s">
        <v>63</v>
      </c>
      <c r="B37" s="111">
        <v>650</v>
      </c>
      <c r="C37" s="55">
        <v>1</v>
      </c>
      <c r="D37" s="55">
        <v>6</v>
      </c>
      <c r="E37" s="56" t="s">
        <v>189</v>
      </c>
      <c r="F37" s="57">
        <v>540</v>
      </c>
      <c r="G37" s="137">
        <v>20.5</v>
      </c>
      <c r="H37" s="138">
        <v>0</v>
      </c>
      <c r="I37" s="138">
        <f>G37+H37</f>
        <v>20.5</v>
      </c>
    </row>
    <row r="38" spans="1:11" ht="11.25" customHeight="1" x14ac:dyDescent="0.2">
      <c r="A38" s="49" t="s">
        <v>28</v>
      </c>
      <c r="B38" s="110">
        <v>650</v>
      </c>
      <c r="C38" s="50">
        <v>1</v>
      </c>
      <c r="D38" s="50">
        <v>11</v>
      </c>
      <c r="E38" s="51"/>
      <c r="F38" s="52" t="s">
        <v>64</v>
      </c>
      <c r="G38" s="53">
        <f>G39</f>
        <v>0</v>
      </c>
      <c r="H38" s="53">
        <f t="shared" ref="H38:I42" si="11">H39</f>
        <v>0</v>
      </c>
      <c r="I38" s="53">
        <f t="shared" si="11"/>
        <v>0</v>
      </c>
    </row>
    <row r="39" spans="1:11" ht="12.75" customHeight="1" x14ac:dyDescent="0.2">
      <c r="A39" s="54" t="s">
        <v>81</v>
      </c>
      <c r="B39" s="111">
        <v>650</v>
      </c>
      <c r="C39" s="55">
        <v>1</v>
      </c>
      <c r="D39" s="55">
        <v>11</v>
      </c>
      <c r="E39" s="56" t="s">
        <v>184</v>
      </c>
      <c r="F39" s="57" t="s">
        <v>64</v>
      </c>
      <c r="G39" s="137">
        <f>G40</f>
        <v>0</v>
      </c>
      <c r="H39" s="137">
        <f t="shared" si="11"/>
        <v>0</v>
      </c>
      <c r="I39" s="137">
        <f t="shared" si="11"/>
        <v>0</v>
      </c>
    </row>
    <row r="40" spans="1:11" ht="35.25" customHeight="1" x14ac:dyDescent="0.2">
      <c r="A40" s="54" t="s">
        <v>118</v>
      </c>
      <c r="B40" s="111">
        <v>650</v>
      </c>
      <c r="C40" s="55">
        <v>1</v>
      </c>
      <c r="D40" s="55">
        <v>11</v>
      </c>
      <c r="E40" s="56" t="s">
        <v>192</v>
      </c>
      <c r="F40" s="57" t="s">
        <v>64</v>
      </c>
      <c r="G40" s="137">
        <f>G41</f>
        <v>0</v>
      </c>
      <c r="H40" s="137">
        <f t="shared" si="11"/>
        <v>0</v>
      </c>
      <c r="I40" s="137">
        <f t="shared" si="11"/>
        <v>0</v>
      </c>
    </row>
    <row r="41" spans="1:11" ht="12" customHeight="1" x14ac:dyDescent="0.2">
      <c r="A41" s="54" t="s">
        <v>183</v>
      </c>
      <c r="B41" s="111">
        <v>650</v>
      </c>
      <c r="C41" s="55">
        <v>1</v>
      </c>
      <c r="D41" s="55">
        <v>11</v>
      </c>
      <c r="E41" s="56" t="s">
        <v>193</v>
      </c>
      <c r="F41" s="57"/>
      <c r="G41" s="138">
        <f>G42</f>
        <v>0</v>
      </c>
      <c r="H41" s="138">
        <f t="shared" si="11"/>
        <v>0</v>
      </c>
      <c r="I41" s="138">
        <f t="shared" si="11"/>
        <v>0</v>
      </c>
    </row>
    <row r="42" spans="1:11" ht="11.25" customHeight="1" x14ac:dyDescent="0.2">
      <c r="A42" s="58" t="s">
        <v>74</v>
      </c>
      <c r="B42" s="111">
        <v>650</v>
      </c>
      <c r="C42" s="55">
        <v>1</v>
      </c>
      <c r="D42" s="55">
        <v>11</v>
      </c>
      <c r="E42" s="56" t="s">
        <v>193</v>
      </c>
      <c r="F42" s="57" t="s">
        <v>75</v>
      </c>
      <c r="G42" s="137">
        <f>G43</f>
        <v>0</v>
      </c>
      <c r="H42" s="137">
        <f t="shared" si="11"/>
        <v>0</v>
      </c>
      <c r="I42" s="137">
        <f t="shared" si="11"/>
        <v>0</v>
      </c>
    </row>
    <row r="43" spans="1:11" x14ac:dyDescent="0.2">
      <c r="A43" s="58" t="s">
        <v>58</v>
      </c>
      <c r="B43" s="111">
        <v>650</v>
      </c>
      <c r="C43" s="55">
        <v>1</v>
      </c>
      <c r="D43" s="55">
        <v>11</v>
      </c>
      <c r="E43" s="56" t="s">
        <v>193</v>
      </c>
      <c r="F43" s="57" t="s">
        <v>52</v>
      </c>
      <c r="G43" s="138">
        <v>0</v>
      </c>
      <c r="H43" s="138">
        <v>0</v>
      </c>
      <c r="I43" s="138">
        <f>G43+H43</f>
        <v>0</v>
      </c>
    </row>
    <row r="44" spans="1:11" ht="11.25" customHeight="1" x14ac:dyDescent="0.2">
      <c r="A44" s="49" t="s">
        <v>29</v>
      </c>
      <c r="B44" s="110">
        <v>650</v>
      </c>
      <c r="C44" s="50">
        <v>1</v>
      </c>
      <c r="D44" s="50">
        <v>13</v>
      </c>
      <c r="E44" s="51" t="s">
        <v>64</v>
      </c>
      <c r="F44" s="52" t="s">
        <v>64</v>
      </c>
      <c r="G44" s="53">
        <f>G50+G78+G92+G45</f>
        <v>5556.5999999999995</v>
      </c>
      <c r="H44" s="53">
        <f t="shared" ref="H44:I44" si="12">H50+H78+H92+H45</f>
        <v>4.5</v>
      </c>
      <c r="I44" s="53">
        <f t="shared" si="12"/>
        <v>5561.0999999999995</v>
      </c>
    </row>
    <row r="45" spans="1:11" ht="11.25" customHeight="1" x14ac:dyDescent="0.2">
      <c r="A45" s="54" t="s">
        <v>81</v>
      </c>
      <c r="B45" s="111">
        <v>650</v>
      </c>
      <c r="C45" s="55">
        <v>1</v>
      </c>
      <c r="D45" s="55">
        <v>13</v>
      </c>
      <c r="E45" s="56" t="s">
        <v>184</v>
      </c>
      <c r="F45" s="57" t="s">
        <v>64</v>
      </c>
      <c r="G45" s="137">
        <f>G46</f>
        <v>50</v>
      </c>
      <c r="H45" s="137">
        <f t="shared" ref="H45:I48" si="13">H46</f>
        <v>0</v>
      </c>
      <c r="I45" s="137">
        <f t="shared" si="13"/>
        <v>50</v>
      </c>
      <c r="K45" s="142"/>
    </row>
    <row r="46" spans="1:11" ht="11.25" customHeight="1" x14ac:dyDescent="0.2">
      <c r="A46" s="54" t="s">
        <v>118</v>
      </c>
      <c r="B46" s="111">
        <v>650</v>
      </c>
      <c r="C46" s="55">
        <v>1</v>
      </c>
      <c r="D46" s="55">
        <v>13</v>
      </c>
      <c r="E46" s="56" t="s">
        <v>192</v>
      </c>
      <c r="F46" s="57" t="s">
        <v>64</v>
      </c>
      <c r="G46" s="137">
        <f>G47</f>
        <v>50</v>
      </c>
      <c r="H46" s="137">
        <f t="shared" si="13"/>
        <v>0</v>
      </c>
      <c r="I46" s="137">
        <f t="shared" si="13"/>
        <v>50</v>
      </c>
    </row>
    <row r="47" spans="1:11" ht="11.25" customHeight="1" x14ac:dyDescent="0.2">
      <c r="A47" s="54" t="s">
        <v>183</v>
      </c>
      <c r="B47" s="111">
        <v>650</v>
      </c>
      <c r="C47" s="55">
        <v>1</v>
      </c>
      <c r="D47" s="55">
        <v>13</v>
      </c>
      <c r="E47" s="56" t="s">
        <v>193</v>
      </c>
      <c r="F47" s="57"/>
      <c r="G47" s="138">
        <f>G48</f>
        <v>50</v>
      </c>
      <c r="H47" s="138">
        <f t="shared" si="13"/>
        <v>0</v>
      </c>
      <c r="I47" s="138">
        <f t="shared" si="13"/>
        <v>50</v>
      </c>
      <c r="K47" s="143"/>
    </row>
    <row r="48" spans="1:11" ht="11.25" customHeight="1" x14ac:dyDescent="0.2">
      <c r="A48" s="58" t="s">
        <v>74</v>
      </c>
      <c r="B48" s="111">
        <v>650</v>
      </c>
      <c r="C48" s="55">
        <v>1</v>
      </c>
      <c r="D48" s="55">
        <v>13</v>
      </c>
      <c r="E48" s="56" t="s">
        <v>193</v>
      </c>
      <c r="F48" s="57" t="s">
        <v>75</v>
      </c>
      <c r="G48" s="137">
        <f>G49</f>
        <v>50</v>
      </c>
      <c r="H48" s="137">
        <f t="shared" si="13"/>
        <v>0</v>
      </c>
      <c r="I48" s="137">
        <f t="shared" si="13"/>
        <v>50</v>
      </c>
    </row>
    <row r="49" spans="1:13" ht="11.25" customHeight="1" x14ac:dyDescent="0.2">
      <c r="A49" s="58" t="s">
        <v>58</v>
      </c>
      <c r="B49" s="111">
        <v>650</v>
      </c>
      <c r="C49" s="55">
        <v>1</v>
      </c>
      <c r="D49" s="55">
        <v>13</v>
      </c>
      <c r="E49" s="56" t="s">
        <v>193</v>
      </c>
      <c r="F49" s="57" t="s">
        <v>52</v>
      </c>
      <c r="G49" s="138">
        <v>50</v>
      </c>
      <c r="H49" s="138">
        <v>0</v>
      </c>
      <c r="I49" s="138">
        <f>G49+H49</f>
        <v>50</v>
      </c>
    </row>
    <row r="50" spans="1:13" ht="36" customHeight="1" x14ac:dyDescent="0.2">
      <c r="A50" s="54" t="s">
        <v>305</v>
      </c>
      <c r="B50" s="111">
        <v>650</v>
      </c>
      <c r="C50" s="55">
        <v>1</v>
      </c>
      <c r="D50" s="55">
        <v>13</v>
      </c>
      <c r="E50" s="56" t="s">
        <v>185</v>
      </c>
      <c r="F50" s="57" t="s">
        <v>64</v>
      </c>
      <c r="G50" s="137">
        <f>G51+G74</f>
        <v>3843.7999999999997</v>
      </c>
      <c r="H50" s="138">
        <f t="shared" ref="H50:H55" si="14">I50-G50</f>
        <v>4.5</v>
      </c>
      <c r="I50" s="137">
        <f>I51+I74</f>
        <v>3848.2999999999997</v>
      </c>
      <c r="M50" s="73"/>
    </row>
    <row r="51" spans="1:13" ht="42" customHeight="1" x14ac:dyDescent="0.2">
      <c r="A51" s="54" t="s">
        <v>116</v>
      </c>
      <c r="B51" s="111">
        <v>650</v>
      </c>
      <c r="C51" s="55">
        <v>1</v>
      </c>
      <c r="D51" s="55">
        <v>13</v>
      </c>
      <c r="E51" s="56" t="s">
        <v>186</v>
      </c>
      <c r="F51" s="57" t="s">
        <v>64</v>
      </c>
      <c r="G51" s="137">
        <f>G52+G69</f>
        <v>3789.1</v>
      </c>
      <c r="H51" s="138">
        <f t="shared" si="14"/>
        <v>4.5</v>
      </c>
      <c r="I51" s="137">
        <f>I52+I69</f>
        <v>3793.6</v>
      </c>
      <c r="M51" s="73"/>
    </row>
    <row r="52" spans="1:13" ht="23.25" customHeight="1" x14ac:dyDescent="0.2">
      <c r="A52" s="112" t="s">
        <v>227</v>
      </c>
      <c r="B52" s="111">
        <v>650</v>
      </c>
      <c r="C52" s="55">
        <v>1</v>
      </c>
      <c r="D52" s="55">
        <v>13</v>
      </c>
      <c r="E52" s="56" t="s">
        <v>194</v>
      </c>
      <c r="F52" s="57"/>
      <c r="G52" s="138">
        <f>G53+G58+G61</f>
        <v>3786.6</v>
      </c>
      <c r="H52" s="138">
        <f t="shared" si="14"/>
        <v>0</v>
      </c>
      <c r="I52" s="138">
        <f>I53+I58+I61</f>
        <v>3786.6</v>
      </c>
    </row>
    <row r="53" spans="1:13" ht="57" customHeight="1" x14ac:dyDescent="0.2">
      <c r="A53" s="58" t="s">
        <v>68</v>
      </c>
      <c r="B53" s="111">
        <v>650</v>
      </c>
      <c r="C53" s="55">
        <v>1</v>
      </c>
      <c r="D53" s="55">
        <v>13</v>
      </c>
      <c r="E53" s="56" t="s">
        <v>194</v>
      </c>
      <c r="F53" s="57" t="s">
        <v>69</v>
      </c>
      <c r="G53" s="138">
        <f>G54</f>
        <v>3579</v>
      </c>
      <c r="H53" s="138">
        <f t="shared" si="14"/>
        <v>-22.800000000000182</v>
      </c>
      <c r="I53" s="138">
        <f t="shared" ref="I53" si="15">I54</f>
        <v>3556.2</v>
      </c>
    </row>
    <row r="54" spans="1:13" x14ac:dyDescent="0.2">
      <c r="A54" s="58" t="s">
        <v>70</v>
      </c>
      <c r="B54" s="111">
        <v>650</v>
      </c>
      <c r="C54" s="55">
        <v>1</v>
      </c>
      <c r="D54" s="55">
        <v>13</v>
      </c>
      <c r="E54" s="56" t="s">
        <v>194</v>
      </c>
      <c r="F54" s="57" t="s">
        <v>71</v>
      </c>
      <c r="G54" s="138">
        <f>G55+G56+G57</f>
        <v>3579</v>
      </c>
      <c r="H54" s="138">
        <f t="shared" si="14"/>
        <v>-22.800000000000182</v>
      </c>
      <c r="I54" s="138">
        <f t="shared" ref="I54" si="16">I55+I56+I57</f>
        <v>3556.2</v>
      </c>
    </row>
    <row r="55" spans="1:13" x14ac:dyDescent="0.2">
      <c r="A55" s="58" t="s">
        <v>111</v>
      </c>
      <c r="B55" s="111">
        <v>650</v>
      </c>
      <c r="C55" s="55">
        <v>1</v>
      </c>
      <c r="D55" s="55">
        <v>13</v>
      </c>
      <c r="E55" s="56" t="s">
        <v>194</v>
      </c>
      <c r="F55" s="57">
        <v>111</v>
      </c>
      <c r="G55" s="138">
        <v>2595</v>
      </c>
      <c r="H55" s="138">
        <f t="shared" si="14"/>
        <v>0</v>
      </c>
      <c r="I55" s="138">
        <f>G55</f>
        <v>2595</v>
      </c>
    </row>
    <row r="56" spans="1:13" ht="25.5" x14ac:dyDescent="0.2">
      <c r="A56" s="58" t="s">
        <v>59</v>
      </c>
      <c r="B56" s="111">
        <v>650</v>
      </c>
      <c r="C56" s="55">
        <v>1</v>
      </c>
      <c r="D56" s="55">
        <v>13</v>
      </c>
      <c r="E56" s="56" t="s">
        <v>194</v>
      </c>
      <c r="F56" s="57">
        <v>112</v>
      </c>
      <c r="G56" s="138">
        <v>200</v>
      </c>
      <c r="H56" s="138">
        <f>I56-G56</f>
        <v>-22.800000000000011</v>
      </c>
      <c r="I56" s="138">
        <v>177.2</v>
      </c>
    </row>
    <row r="57" spans="1:13" ht="38.25" x14ac:dyDescent="0.2">
      <c r="A57" s="58" t="s">
        <v>112</v>
      </c>
      <c r="B57" s="111">
        <v>650</v>
      </c>
      <c r="C57" s="55">
        <v>1</v>
      </c>
      <c r="D57" s="55">
        <v>13</v>
      </c>
      <c r="E57" s="56" t="s">
        <v>194</v>
      </c>
      <c r="F57" s="57">
        <v>119</v>
      </c>
      <c r="G57" s="137">
        <v>784</v>
      </c>
      <c r="H57" s="138">
        <v>0</v>
      </c>
      <c r="I57" s="138">
        <f>G57</f>
        <v>784</v>
      </c>
    </row>
    <row r="58" spans="1:13" ht="25.5" x14ac:dyDescent="0.2">
      <c r="A58" s="58" t="s">
        <v>124</v>
      </c>
      <c r="B58" s="111">
        <v>650</v>
      </c>
      <c r="C58" s="55">
        <v>1</v>
      </c>
      <c r="D58" s="55">
        <v>13</v>
      </c>
      <c r="E58" s="56" t="s">
        <v>194</v>
      </c>
      <c r="F58" s="57" t="s">
        <v>65</v>
      </c>
      <c r="G58" s="137">
        <f>G59</f>
        <v>183.1</v>
      </c>
      <c r="H58" s="137">
        <f t="shared" ref="H58:I59" si="17">H59</f>
        <v>14.900000000000006</v>
      </c>
      <c r="I58" s="137">
        <f t="shared" si="17"/>
        <v>198</v>
      </c>
    </row>
    <row r="59" spans="1:13" ht="25.5" x14ac:dyDescent="0.2">
      <c r="A59" s="58" t="s">
        <v>66</v>
      </c>
      <c r="B59" s="111">
        <v>650</v>
      </c>
      <c r="C59" s="55">
        <v>1</v>
      </c>
      <c r="D59" s="55">
        <v>13</v>
      </c>
      <c r="E59" s="56" t="s">
        <v>194</v>
      </c>
      <c r="F59" s="57" t="s">
        <v>67</v>
      </c>
      <c r="G59" s="137">
        <f>G60</f>
        <v>183.1</v>
      </c>
      <c r="H59" s="137">
        <f t="shared" si="17"/>
        <v>14.900000000000006</v>
      </c>
      <c r="I59" s="137">
        <f t="shared" si="17"/>
        <v>198</v>
      </c>
    </row>
    <row r="60" spans="1:13" ht="25.5" x14ac:dyDescent="0.2">
      <c r="A60" s="58" t="s">
        <v>57</v>
      </c>
      <c r="B60" s="111">
        <v>650</v>
      </c>
      <c r="C60" s="55">
        <v>1</v>
      </c>
      <c r="D60" s="55">
        <v>13</v>
      </c>
      <c r="E60" s="56" t="s">
        <v>194</v>
      </c>
      <c r="F60" s="57">
        <v>244</v>
      </c>
      <c r="G60" s="138">
        <v>183.1</v>
      </c>
      <c r="H60" s="138">
        <f>I60-G60</f>
        <v>14.900000000000006</v>
      </c>
      <c r="I60" s="138">
        <v>198</v>
      </c>
    </row>
    <row r="61" spans="1:13" x14ac:dyDescent="0.2">
      <c r="A61" s="58" t="s">
        <v>74</v>
      </c>
      <c r="B61" s="111">
        <v>650</v>
      </c>
      <c r="C61" s="55">
        <v>1</v>
      </c>
      <c r="D61" s="55">
        <v>13</v>
      </c>
      <c r="E61" s="56" t="s">
        <v>194</v>
      </c>
      <c r="F61" s="57" t="s">
        <v>75</v>
      </c>
      <c r="G61" s="137">
        <f>G64+G63</f>
        <v>24.5</v>
      </c>
      <c r="H61" s="137">
        <f t="shared" ref="H61" si="18">I61-G61</f>
        <v>7.8999999999999986</v>
      </c>
      <c r="I61" s="137">
        <f>I62+I64</f>
        <v>32.4</v>
      </c>
    </row>
    <row r="62" spans="1:13" x14ac:dyDescent="0.2">
      <c r="A62" s="58" t="s">
        <v>350</v>
      </c>
      <c r="B62" s="111" t="s">
        <v>319</v>
      </c>
      <c r="C62" s="55">
        <v>1</v>
      </c>
      <c r="D62" s="55">
        <v>13</v>
      </c>
      <c r="E62" s="56" t="s">
        <v>194</v>
      </c>
      <c r="F62" s="57">
        <v>830</v>
      </c>
      <c r="G62" s="137">
        <f>G63</f>
        <v>2.2999999999999998</v>
      </c>
      <c r="H62" s="137">
        <f>I62-G62</f>
        <v>0</v>
      </c>
      <c r="I62" s="137">
        <f>I63</f>
        <v>2.2999999999999998</v>
      </c>
    </row>
    <row r="63" spans="1:13" ht="91.5" customHeight="1" x14ac:dyDescent="0.2">
      <c r="A63" s="58" t="s">
        <v>351</v>
      </c>
      <c r="B63" s="111" t="s">
        <v>319</v>
      </c>
      <c r="C63" s="55">
        <v>1</v>
      </c>
      <c r="D63" s="55">
        <v>13</v>
      </c>
      <c r="E63" s="56" t="s">
        <v>194</v>
      </c>
      <c r="F63" s="57">
        <v>831</v>
      </c>
      <c r="G63" s="137">
        <v>2.2999999999999998</v>
      </c>
      <c r="H63" s="137">
        <f>I63-G63</f>
        <v>0</v>
      </c>
      <c r="I63" s="137">
        <v>2.2999999999999998</v>
      </c>
    </row>
    <row r="64" spans="1:13" x14ac:dyDescent="0.2">
      <c r="A64" s="58" t="s">
        <v>76</v>
      </c>
      <c r="B64" s="111">
        <v>650</v>
      </c>
      <c r="C64" s="55">
        <v>1</v>
      </c>
      <c r="D64" s="55">
        <v>13</v>
      </c>
      <c r="E64" s="56" t="s">
        <v>194</v>
      </c>
      <c r="F64" s="57" t="s">
        <v>77</v>
      </c>
      <c r="G64" s="137">
        <f>G65+G67+G66</f>
        <v>22.2</v>
      </c>
      <c r="H64" s="137">
        <f>H65+H67+H66</f>
        <v>7.9000000000000021</v>
      </c>
      <c r="I64" s="137">
        <f>I65+I67+I66</f>
        <v>30.1</v>
      </c>
    </row>
    <row r="65" spans="1:9" ht="24.75" customHeight="1" x14ac:dyDescent="0.2">
      <c r="A65" s="58" t="s">
        <v>113</v>
      </c>
      <c r="B65" s="111" t="s">
        <v>319</v>
      </c>
      <c r="C65" s="55">
        <v>1</v>
      </c>
      <c r="D65" s="55">
        <v>13</v>
      </c>
      <c r="E65" s="56" t="s">
        <v>194</v>
      </c>
      <c r="F65" s="57">
        <v>851</v>
      </c>
      <c r="G65" s="138">
        <v>0</v>
      </c>
      <c r="H65" s="138">
        <v>0</v>
      </c>
      <c r="I65" s="138">
        <f>G65+H65</f>
        <v>0</v>
      </c>
    </row>
    <row r="66" spans="1:9" ht="18" customHeight="1" x14ac:dyDescent="0.2">
      <c r="A66" s="58" t="s">
        <v>114</v>
      </c>
      <c r="B66" s="111" t="s">
        <v>319</v>
      </c>
      <c r="C66" s="55">
        <v>1</v>
      </c>
      <c r="D66" s="55">
        <v>13</v>
      </c>
      <c r="E66" s="56" t="s">
        <v>194</v>
      </c>
      <c r="F66" s="57">
        <v>852</v>
      </c>
      <c r="G66" s="138">
        <v>21.2</v>
      </c>
      <c r="H66" s="138">
        <f>I66-G66</f>
        <v>7.9000000000000021</v>
      </c>
      <c r="I66" s="138">
        <v>29.1</v>
      </c>
    </row>
    <row r="67" spans="1:9" ht="13.5" customHeight="1" x14ac:dyDescent="0.2">
      <c r="A67" s="58" t="s">
        <v>114</v>
      </c>
      <c r="B67" s="111" t="s">
        <v>319</v>
      </c>
      <c r="C67" s="55">
        <v>1</v>
      </c>
      <c r="D67" s="55">
        <v>13</v>
      </c>
      <c r="E67" s="56" t="s">
        <v>194</v>
      </c>
      <c r="F67" s="57">
        <v>853</v>
      </c>
      <c r="G67" s="138">
        <v>1</v>
      </c>
      <c r="H67" s="138">
        <v>0</v>
      </c>
      <c r="I67" s="138">
        <v>1</v>
      </c>
    </row>
    <row r="68" spans="1:9" ht="13.5" customHeight="1" x14ac:dyDescent="0.2">
      <c r="A68" s="58" t="s">
        <v>99</v>
      </c>
      <c r="B68" s="111" t="s">
        <v>319</v>
      </c>
      <c r="C68" s="55">
        <v>1</v>
      </c>
      <c r="D68" s="55">
        <v>13</v>
      </c>
      <c r="E68" s="56" t="s">
        <v>332</v>
      </c>
      <c r="F68" s="57"/>
      <c r="G68" s="138">
        <f>G69</f>
        <v>2.5</v>
      </c>
      <c r="H68" s="138">
        <f>H69</f>
        <v>4.5</v>
      </c>
      <c r="I68" s="138">
        <f>I69</f>
        <v>7</v>
      </c>
    </row>
    <row r="69" spans="1:9" ht="13.5" customHeight="1" x14ac:dyDescent="0.2">
      <c r="A69" s="58" t="s">
        <v>74</v>
      </c>
      <c r="B69" s="111" t="s">
        <v>319</v>
      </c>
      <c r="C69" s="55">
        <v>1</v>
      </c>
      <c r="D69" s="55">
        <v>13</v>
      </c>
      <c r="E69" s="56" t="s">
        <v>332</v>
      </c>
      <c r="F69" s="57">
        <v>800</v>
      </c>
      <c r="G69" s="138">
        <f>G72</f>
        <v>2.5</v>
      </c>
      <c r="H69" s="138">
        <f>I69-G69</f>
        <v>4.5</v>
      </c>
      <c r="I69" s="138">
        <f>I72+I70</f>
        <v>7</v>
      </c>
    </row>
    <row r="70" spans="1:9" ht="13.5" customHeight="1" x14ac:dyDescent="0.2">
      <c r="A70" s="58" t="s">
        <v>350</v>
      </c>
      <c r="B70" s="111" t="s">
        <v>319</v>
      </c>
      <c r="C70" s="55">
        <v>1</v>
      </c>
      <c r="D70" s="55">
        <v>13</v>
      </c>
      <c r="E70" s="56" t="s">
        <v>332</v>
      </c>
      <c r="F70" s="57">
        <v>830</v>
      </c>
      <c r="G70" s="138">
        <f>G71</f>
        <v>0</v>
      </c>
      <c r="H70" s="138">
        <f>H71</f>
        <v>4.5</v>
      </c>
      <c r="I70" s="138">
        <f>I71</f>
        <v>4.5</v>
      </c>
    </row>
    <row r="71" spans="1:9" ht="90" customHeight="1" x14ac:dyDescent="0.2">
      <c r="A71" s="58" t="s">
        <v>351</v>
      </c>
      <c r="B71" s="111" t="s">
        <v>319</v>
      </c>
      <c r="C71" s="55">
        <v>1</v>
      </c>
      <c r="D71" s="55">
        <v>13</v>
      </c>
      <c r="E71" s="56" t="s">
        <v>332</v>
      </c>
      <c r="F71" s="57">
        <v>831</v>
      </c>
      <c r="G71" s="138">
        <v>0</v>
      </c>
      <c r="H71" s="138">
        <f>I71-G71</f>
        <v>4.5</v>
      </c>
      <c r="I71" s="138">
        <v>4.5</v>
      </c>
    </row>
    <row r="72" spans="1:9" ht="13.5" customHeight="1" x14ac:dyDescent="0.2">
      <c r="A72" s="58" t="s">
        <v>76</v>
      </c>
      <c r="B72" s="111" t="s">
        <v>319</v>
      </c>
      <c r="C72" s="55">
        <v>1</v>
      </c>
      <c r="D72" s="55">
        <v>13</v>
      </c>
      <c r="E72" s="56" t="s">
        <v>332</v>
      </c>
      <c r="F72" s="57">
        <v>850</v>
      </c>
      <c r="G72" s="138">
        <f>G73</f>
        <v>2.5</v>
      </c>
      <c r="H72" s="138">
        <f t="shared" ref="H72:I72" si="19">H73</f>
        <v>0</v>
      </c>
      <c r="I72" s="138">
        <f t="shared" si="19"/>
        <v>2.5</v>
      </c>
    </row>
    <row r="73" spans="1:9" ht="13.5" customHeight="1" x14ac:dyDescent="0.2">
      <c r="A73" s="58" t="s">
        <v>114</v>
      </c>
      <c r="B73" s="111" t="s">
        <v>319</v>
      </c>
      <c r="C73" s="55">
        <v>1</v>
      </c>
      <c r="D73" s="55">
        <v>13</v>
      </c>
      <c r="E73" s="56" t="s">
        <v>332</v>
      </c>
      <c r="F73" s="57">
        <v>853</v>
      </c>
      <c r="G73" s="138">
        <v>2.5</v>
      </c>
      <c r="H73" s="138">
        <v>0</v>
      </c>
      <c r="I73" s="138">
        <f>G73</f>
        <v>2.5</v>
      </c>
    </row>
    <row r="74" spans="1:9" ht="39" customHeight="1" x14ac:dyDescent="0.2">
      <c r="A74" s="58" t="s">
        <v>275</v>
      </c>
      <c r="B74" s="111">
        <v>650</v>
      </c>
      <c r="C74" s="55">
        <v>1</v>
      </c>
      <c r="D74" s="55">
        <v>13</v>
      </c>
      <c r="E74" s="56" t="s">
        <v>276</v>
      </c>
      <c r="F74" s="57"/>
      <c r="G74" s="138">
        <f>G75</f>
        <v>54.7</v>
      </c>
      <c r="H74" s="138">
        <f t="shared" ref="H74:I76" si="20">H75</f>
        <v>0</v>
      </c>
      <c r="I74" s="138">
        <f t="shared" si="20"/>
        <v>54.7</v>
      </c>
    </row>
    <row r="75" spans="1:9" ht="20.25" customHeight="1" x14ac:dyDescent="0.2">
      <c r="A75" s="58" t="s">
        <v>99</v>
      </c>
      <c r="B75" s="111">
        <v>650</v>
      </c>
      <c r="C75" s="55">
        <v>1</v>
      </c>
      <c r="D75" s="55">
        <v>13</v>
      </c>
      <c r="E75" s="56" t="s">
        <v>277</v>
      </c>
      <c r="F75" s="57">
        <v>200</v>
      </c>
      <c r="G75" s="138">
        <f>G76</f>
        <v>54.7</v>
      </c>
      <c r="H75" s="138">
        <f t="shared" si="20"/>
        <v>0</v>
      </c>
      <c r="I75" s="138">
        <f t="shared" si="20"/>
        <v>54.7</v>
      </c>
    </row>
    <row r="76" spans="1:9" ht="25.5" x14ac:dyDescent="0.2">
      <c r="A76" s="58" t="s">
        <v>66</v>
      </c>
      <c r="B76" s="111">
        <v>650</v>
      </c>
      <c r="C76" s="55">
        <v>1</v>
      </c>
      <c r="D76" s="55">
        <v>13</v>
      </c>
      <c r="E76" s="56" t="s">
        <v>277</v>
      </c>
      <c r="F76" s="57">
        <v>240</v>
      </c>
      <c r="G76" s="138">
        <f>G77</f>
        <v>54.7</v>
      </c>
      <c r="H76" s="138">
        <f t="shared" si="20"/>
        <v>0</v>
      </c>
      <c r="I76" s="138">
        <f t="shared" si="20"/>
        <v>54.7</v>
      </c>
    </row>
    <row r="77" spans="1:9" ht="25.5" x14ac:dyDescent="0.2">
      <c r="A77" s="58" t="s">
        <v>57</v>
      </c>
      <c r="B77" s="111">
        <v>650</v>
      </c>
      <c r="C77" s="55">
        <v>1</v>
      </c>
      <c r="D77" s="55">
        <v>13</v>
      </c>
      <c r="E77" s="56" t="s">
        <v>277</v>
      </c>
      <c r="F77" s="57">
        <v>244</v>
      </c>
      <c r="G77" s="138">
        <v>54.7</v>
      </c>
      <c r="H77" s="138">
        <v>0</v>
      </c>
      <c r="I77" s="138">
        <f>G77+H77</f>
        <v>54.7</v>
      </c>
    </row>
    <row r="78" spans="1:9" ht="37.5" customHeight="1" x14ac:dyDescent="0.2">
      <c r="A78" s="58" t="s">
        <v>307</v>
      </c>
      <c r="B78" s="111">
        <v>650</v>
      </c>
      <c r="C78" s="55">
        <v>1</v>
      </c>
      <c r="D78" s="55">
        <v>13</v>
      </c>
      <c r="E78" s="56" t="s">
        <v>195</v>
      </c>
      <c r="F78" s="57"/>
      <c r="G78" s="137">
        <f>G79+G89</f>
        <v>1660.8</v>
      </c>
      <c r="H78" s="137">
        <f>I78-G78</f>
        <v>0</v>
      </c>
      <c r="I78" s="137">
        <f t="shared" ref="I78" si="21">I79+I89</f>
        <v>1660.8</v>
      </c>
    </row>
    <row r="79" spans="1:9" ht="38.25" x14ac:dyDescent="0.2">
      <c r="A79" s="58" t="s">
        <v>119</v>
      </c>
      <c r="B79" s="111">
        <v>650</v>
      </c>
      <c r="C79" s="55">
        <v>1</v>
      </c>
      <c r="D79" s="55">
        <v>13</v>
      </c>
      <c r="E79" s="56" t="s">
        <v>196</v>
      </c>
      <c r="F79" s="57"/>
      <c r="G79" s="137">
        <f>G80</f>
        <v>1535.8</v>
      </c>
      <c r="H79" s="137">
        <v>0</v>
      </c>
      <c r="I79" s="137">
        <f t="shared" ref="I79" si="22">I80</f>
        <v>1550.8</v>
      </c>
    </row>
    <row r="80" spans="1:9" ht="25.5" x14ac:dyDescent="0.2">
      <c r="A80" s="58" t="s">
        <v>100</v>
      </c>
      <c r="B80" s="111">
        <v>650</v>
      </c>
      <c r="C80" s="55">
        <v>1</v>
      </c>
      <c r="D80" s="55">
        <v>13</v>
      </c>
      <c r="E80" s="56" t="s">
        <v>197</v>
      </c>
      <c r="F80" s="57"/>
      <c r="G80" s="137">
        <f>G81+G85</f>
        <v>1535.8</v>
      </c>
      <c r="H80" s="137">
        <v>0</v>
      </c>
      <c r="I80" s="137">
        <f t="shared" ref="I80" si="23">I81+I85</f>
        <v>1550.8</v>
      </c>
    </row>
    <row r="81" spans="1:9" ht="22.5" customHeight="1" x14ac:dyDescent="0.2">
      <c r="A81" s="58" t="s">
        <v>124</v>
      </c>
      <c r="B81" s="111">
        <v>650</v>
      </c>
      <c r="C81" s="55">
        <v>1</v>
      </c>
      <c r="D81" s="55">
        <v>13</v>
      </c>
      <c r="E81" s="56" t="s">
        <v>197</v>
      </c>
      <c r="F81" s="57" t="s">
        <v>65</v>
      </c>
      <c r="G81" s="137">
        <f>G82</f>
        <v>1533.8</v>
      </c>
      <c r="H81" s="137">
        <f t="shared" ref="H81:I81" si="24">H82</f>
        <v>12.599999999999909</v>
      </c>
      <c r="I81" s="137">
        <f t="shared" si="24"/>
        <v>1546.3999999999999</v>
      </c>
    </row>
    <row r="82" spans="1:9" ht="25.5" x14ac:dyDescent="0.2">
      <c r="A82" s="58" t="s">
        <v>66</v>
      </c>
      <c r="B82" s="111">
        <v>650</v>
      </c>
      <c r="C82" s="55">
        <v>1</v>
      </c>
      <c r="D82" s="55">
        <v>13</v>
      </c>
      <c r="E82" s="56" t="s">
        <v>197</v>
      </c>
      <c r="F82" s="57" t="s">
        <v>67</v>
      </c>
      <c r="G82" s="137">
        <f>G84+G83</f>
        <v>1533.8</v>
      </c>
      <c r="H82" s="137">
        <f t="shared" ref="H82:I82" si="25">H84+H83</f>
        <v>12.599999999999909</v>
      </c>
      <c r="I82" s="137">
        <f t="shared" si="25"/>
        <v>1546.3999999999999</v>
      </c>
    </row>
    <row r="83" spans="1:9" ht="25.5" x14ac:dyDescent="0.2">
      <c r="A83" s="58" t="s">
        <v>62</v>
      </c>
      <c r="B83" s="111">
        <v>650</v>
      </c>
      <c r="C83" s="55">
        <v>1</v>
      </c>
      <c r="D83" s="55">
        <v>13</v>
      </c>
      <c r="E83" s="56" t="s">
        <v>197</v>
      </c>
      <c r="F83" s="57">
        <v>243</v>
      </c>
      <c r="G83" s="137">
        <v>205.5</v>
      </c>
      <c r="H83" s="138">
        <v>0</v>
      </c>
      <c r="I83" s="138">
        <f>G83</f>
        <v>205.5</v>
      </c>
    </row>
    <row r="84" spans="1:9" ht="25.5" x14ac:dyDescent="0.2">
      <c r="A84" s="58" t="s">
        <v>57</v>
      </c>
      <c r="B84" s="111">
        <v>650</v>
      </c>
      <c r="C84" s="55">
        <v>1</v>
      </c>
      <c r="D84" s="55">
        <v>13</v>
      </c>
      <c r="E84" s="56" t="s">
        <v>197</v>
      </c>
      <c r="F84" s="57">
        <v>244</v>
      </c>
      <c r="G84" s="138">
        <v>1328.3</v>
      </c>
      <c r="H84" s="138">
        <f>I84-G84</f>
        <v>12.599999999999909</v>
      </c>
      <c r="I84" s="138">
        <f>1343.3-2.4</f>
        <v>1340.8999999999999</v>
      </c>
    </row>
    <row r="85" spans="1:9" x14ac:dyDescent="0.2">
      <c r="A85" s="58" t="s">
        <v>74</v>
      </c>
      <c r="B85" s="111">
        <v>650</v>
      </c>
      <c r="C85" s="55">
        <v>1</v>
      </c>
      <c r="D85" s="55">
        <v>13</v>
      </c>
      <c r="E85" s="56" t="s">
        <v>197</v>
      </c>
      <c r="F85" s="57" t="s">
        <v>75</v>
      </c>
      <c r="G85" s="137">
        <f>G86</f>
        <v>2</v>
      </c>
      <c r="H85" s="137">
        <f>H86</f>
        <v>2.4000000000000004</v>
      </c>
      <c r="I85" s="137">
        <f>I86</f>
        <v>4.4000000000000004</v>
      </c>
    </row>
    <row r="86" spans="1:9" x14ac:dyDescent="0.2">
      <c r="A86" s="58" t="s">
        <v>76</v>
      </c>
      <c r="B86" s="111">
        <v>650</v>
      </c>
      <c r="C86" s="55">
        <v>1</v>
      </c>
      <c r="D86" s="55">
        <v>13</v>
      </c>
      <c r="E86" s="56" t="s">
        <v>197</v>
      </c>
      <c r="F86" s="57" t="s">
        <v>77</v>
      </c>
      <c r="G86" s="137">
        <f>G87</f>
        <v>2</v>
      </c>
      <c r="H86" s="137">
        <f>I86-G86</f>
        <v>2.4000000000000004</v>
      </c>
      <c r="I86" s="137">
        <f>I87+I88</f>
        <v>4.4000000000000004</v>
      </c>
    </row>
    <row r="87" spans="1:9" ht="24.75" customHeight="1" x14ac:dyDescent="0.2">
      <c r="A87" s="58" t="s">
        <v>113</v>
      </c>
      <c r="B87" s="111">
        <v>650</v>
      </c>
      <c r="C87" s="55">
        <v>1</v>
      </c>
      <c r="D87" s="55">
        <v>13</v>
      </c>
      <c r="E87" s="56" t="s">
        <v>197</v>
      </c>
      <c r="F87" s="57">
        <v>851</v>
      </c>
      <c r="G87" s="138">
        <v>2</v>
      </c>
      <c r="H87" s="138">
        <v>0</v>
      </c>
      <c r="I87" s="138">
        <f>G87</f>
        <v>2</v>
      </c>
    </row>
    <row r="88" spans="1:9" ht="12.75" customHeight="1" x14ac:dyDescent="0.2">
      <c r="A88" s="58" t="s">
        <v>114</v>
      </c>
      <c r="B88" s="111">
        <v>651</v>
      </c>
      <c r="C88" s="55">
        <v>1</v>
      </c>
      <c r="D88" s="55">
        <v>13</v>
      </c>
      <c r="E88" s="56" t="s">
        <v>197</v>
      </c>
      <c r="F88" s="57">
        <v>852</v>
      </c>
      <c r="G88" s="138">
        <v>0</v>
      </c>
      <c r="H88" s="138">
        <v>2.4</v>
      </c>
      <c r="I88" s="138">
        <v>2.4</v>
      </c>
    </row>
    <row r="89" spans="1:9" ht="30" customHeight="1" x14ac:dyDescent="0.2">
      <c r="A89" s="58" t="s">
        <v>100</v>
      </c>
      <c r="B89" s="111" t="s">
        <v>319</v>
      </c>
      <c r="C89" s="55">
        <v>1</v>
      </c>
      <c r="D89" s="55">
        <v>13</v>
      </c>
      <c r="E89" s="56" t="s">
        <v>318</v>
      </c>
      <c r="F89" s="57"/>
      <c r="G89" s="138">
        <f>G90</f>
        <v>125</v>
      </c>
      <c r="H89" s="138">
        <f t="shared" ref="H89:I90" si="26">H90</f>
        <v>-15</v>
      </c>
      <c r="I89" s="138">
        <f t="shared" si="26"/>
        <v>110</v>
      </c>
    </row>
    <row r="90" spans="1:9" ht="25.5" customHeight="1" x14ac:dyDescent="0.2">
      <c r="A90" s="58" t="s">
        <v>66</v>
      </c>
      <c r="B90" s="111" t="s">
        <v>319</v>
      </c>
      <c r="C90" s="55">
        <v>1</v>
      </c>
      <c r="D90" s="55">
        <v>13</v>
      </c>
      <c r="E90" s="56" t="s">
        <v>320</v>
      </c>
      <c r="F90" s="57">
        <v>240</v>
      </c>
      <c r="G90" s="138">
        <f>G91</f>
        <v>125</v>
      </c>
      <c r="H90" s="138">
        <f t="shared" si="26"/>
        <v>-15</v>
      </c>
      <c r="I90" s="138">
        <f t="shared" si="26"/>
        <v>110</v>
      </c>
    </row>
    <row r="91" spans="1:9" ht="30" customHeight="1" x14ac:dyDescent="0.2">
      <c r="A91" s="58" t="s">
        <v>57</v>
      </c>
      <c r="B91" s="111" t="s">
        <v>319</v>
      </c>
      <c r="C91" s="55">
        <v>1</v>
      </c>
      <c r="D91" s="55">
        <v>13</v>
      </c>
      <c r="E91" s="56" t="s">
        <v>320</v>
      </c>
      <c r="F91" s="57">
        <v>244</v>
      </c>
      <c r="G91" s="138">
        <f>75+50</f>
        <v>125</v>
      </c>
      <c r="H91" s="138">
        <f>I91-G91</f>
        <v>-15</v>
      </c>
      <c r="I91" s="138">
        <f>110</f>
        <v>110</v>
      </c>
    </row>
    <row r="92" spans="1:9" ht="36.75" customHeight="1" x14ac:dyDescent="0.2">
      <c r="A92" s="58" t="s">
        <v>308</v>
      </c>
      <c r="B92" s="111">
        <v>650</v>
      </c>
      <c r="C92" s="55">
        <v>1</v>
      </c>
      <c r="D92" s="55">
        <v>13</v>
      </c>
      <c r="E92" s="56" t="s">
        <v>198</v>
      </c>
      <c r="F92" s="57"/>
      <c r="G92" s="137">
        <f>G93+G99</f>
        <v>2</v>
      </c>
      <c r="H92" s="137">
        <f t="shared" ref="H92:I92" si="27">H93+H99</f>
        <v>0</v>
      </c>
      <c r="I92" s="137">
        <f t="shared" si="27"/>
        <v>2</v>
      </c>
    </row>
    <row r="93" spans="1:9" ht="36" customHeight="1" x14ac:dyDescent="0.2">
      <c r="A93" s="58" t="s">
        <v>238</v>
      </c>
      <c r="B93" s="111">
        <v>650</v>
      </c>
      <c r="C93" s="55">
        <v>1</v>
      </c>
      <c r="D93" s="55">
        <v>13</v>
      </c>
      <c r="E93" s="56" t="s">
        <v>239</v>
      </c>
      <c r="F93" s="57"/>
      <c r="G93" s="137">
        <f>G94</f>
        <v>1</v>
      </c>
      <c r="H93" s="137">
        <f t="shared" ref="H93:I97" si="28">H94</f>
        <v>0</v>
      </c>
      <c r="I93" s="137">
        <f t="shared" si="28"/>
        <v>1</v>
      </c>
    </row>
    <row r="94" spans="1:9" ht="42.75" customHeight="1" x14ac:dyDescent="0.2">
      <c r="A94" s="58" t="s">
        <v>300</v>
      </c>
      <c r="B94" s="111">
        <v>650</v>
      </c>
      <c r="C94" s="55">
        <v>1</v>
      </c>
      <c r="D94" s="55">
        <v>13</v>
      </c>
      <c r="E94" s="56" t="s">
        <v>240</v>
      </c>
      <c r="F94" s="57"/>
      <c r="G94" s="137">
        <f>G95</f>
        <v>1</v>
      </c>
      <c r="H94" s="137">
        <f t="shared" si="28"/>
        <v>0</v>
      </c>
      <c r="I94" s="137">
        <f t="shared" si="28"/>
        <v>1</v>
      </c>
    </row>
    <row r="95" spans="1:9" ht="29.25" customHeight="1" x14ac:dyDescent="0.2">
      <c r="A95" s="58" t="s">
        <v>100</v>
      </c>
      <c r="B95" s="111">
        <v>650</v>
      </c>
      <c r="C95" s="55">
        <v>1</v>
      </c>
      <c r="D95" s="55">
        <v>13</v>
      </c>
      <c r="E95" s="56" t="s">
        <v>241</v>
      </c>
      <c r="F95" s="57"/>
      <c r="G95" s="137">
        <f>G96</f>
        <v>1</v>
      </c>
      <c r="H95" s="137">
        <f t="shared" si="28"/>
        <v>0</v>
      </c>
      <c r="I95" s="137">
        <f t="shared" si="28"/>
        <v>1</v>
      </c>
    </row>
    <row r="96" spans="1:9" ht="22.5" customHeight="1" x14ac:dyDescent="0.2">
      <c r="A96" s="58" t="s">
        <v>124</v>
      </c>
      <c r="B96" s="111">
        <v>650</v>
      </c>
      <c r="C96" s="55">
        <v>1</v>
      </c>
      <c r="D96" s="55">
        <v>13</v>
      </c>
      <c r="E96" s="56" t="s">
        <v>241</v>
      </c>
      <c r="F96" s="57">
        <v>200</v>
      </c>
      <c r="G96" s="137">
        <f>G97</f>
        <v>1</v>
      </c>
      <c r="H96" s="137">
        <f t="shared" si="28"/>
        <v>0</v>
      </c>
      <c r="I96" s="137">
        <f t="shared" si="28"/>
        <v>1</v>
      </c>
    </row>
    <row r="97" spans="1:10" ht="22.5" customHeight="1" x14ac:dyDescent="0.2">
      <c r="A97" s="58" t="s">
        <v>66</v>
      </c>
      <c r="B97" s="111">
        <v>650</v>
      </c>
      <c r="C97" s="55">
        <v>1</v>
      </c>
      <c r="D97" s="55">
        <v>13</v>
      </c>
      <c r="E97" s="56" t="s">
        <v>241</v>
      </c>
      <c r="F97" s="57">
        <v>240</v>
      </c>
      <c r="G97" s="137">
        <f>G98</f>
        <v>1</v>
      </c>
      <c r="H97" s="137">
        <f t="shared" si="28"/>
        <v>0</v>
      </c>
      <c r="I97" s="137">
        <f t="shared" si="28"/>
        <v>1</v>
      </c>
    </row>
    <row r="98" spans="1:10" ht="24.75" customHeight="1" x14ac:dyDescent="0.2">
      <c r="A98" s="58" t="s">
        <v>57</v>
      </c>
      <c r="B98" s="111">
        <v>650</v>
      </c>
      <c r="C98" s="55">
        <v>1</v>
      </c>
      <c r="D98" s="55">
        <v>13</v>
      </c>
      <c r="E98" s="56" t="s">
        <v>241</v>
      </c>
      <c r="F98" s="57">
        <v>244</v>
      </c>
      <c r="G98" s="137">
        <v>1</v>
      </c>
      <c r="H98" s="138">
        <v>0</v>
      </c>
      <c r="I98" s="138">
        <f>G98+H98</f>
        <v>1</v>
      </c>
    </row>
    <row r="99" spans="1:10" ht="22.5" customHeight="1" x14ac:dyDescent="0.2">
      <c r="A99" s="58" t="s">
        <v>243</v>
      </c>
      <c r="B99" s="111">
        <v>650</v>
      </c>
      <c r="C99" s="55">
        <v>1</v>
      </c>
      <c r="D99" s="55">
        <v>13</v>
      </c>
      <c r="E99" s="56" t="s">
        <v>242</v>
      </c>
      <c r="F99" s="57"/>
      <c r="G99" s="137">
        <f>G100</f>
        <v>1</v>
      </c>
      <c r="H99" s="137">
        <f t="shared" ref="H99:I103" si="29">H100</f>
        <v>0</v>
      </c>
      <c r="I99" s="137">
        <f t="shared" si="29"/>
        <v>1</v>
      </c>
    </row>
    <row r="100" spans="1:10" ht="48" customHeight="1" x14ac:dyDescent="0.2">
      <c r="A100" s="58" t="s">
        <v>244</v>
      </c>
      <c r="B100" s="111">
        <v>650</v>
      </c>
      <c r="C100" s="55">
        <v>1</v>
      </c>
      <c r="D100" s="55">
        <v>13</v>
      </c>
      <c r="E100" s="56" t="s">
        <v>245</v>
      </c>
      <c r="F100" s="57"/>
      <c r="G100" s="137">
        <f>G101</f>
        <v>1</v>
      </c>
      <c r="H100" s="137">
        <f t="shared" si="29"/>
        <v>0</v>
      </c>
      <c r="I100" s="137">
        <f t="shared" si="29"/>
        <v>1</v>
      </c>
    </row>
    <row r="101" spans="1:10" ht="22.5" customHeight="1" x14ac:dyDescent="0.2">
      <c r="A101" s="58" t="s">
        <v>100</v>
      </c>
      <c r="B101" s="111">
        <v>650</v>
      </c>
      <c r="C101" s="55">
        <v>1</v>
      </c>
      <c r="D101" s="55">
        <v>13</v>
      </c>
      <c r="E101" s="56" t="s">
        <v>246</v>
      </c>
      <c r="F101" s="57"/>
      <c r="G101" s="137">
        <f>G102</f>
        <v>1</v>
      </c>
      <c r="H101" s="137">
        <f t="shared" si="29"/>
        <v>0</v>
      </c>
      <c r="I101" s="137">
        <f t="shared" si="29"/>
        <v>1</v>
      </c>
    </row>
    <row r="102" spans="1:10" ht="22.5" customHeight="1" x14ac:dyDescent="0.2">
      <c r="A102" s="58" t="s">
        <v>124</v>
      </c>
      <c r="B102" s="111">
        <v>650</v>
      </c>
      <c r="C102" s="55">
        <v>1</v>
      </c>
      <c r="D102" s="55">
        <v>13</v>
      </c>
      <c r="E102" s="56" t="s">
        <v>246</v>
      </c>
      <c r="F102" s="57">
        <v>200</v>
      </c>
      <c r="G102" s="137">
        <f>G103</f>
        <v>1</v>
      </c>
      <c r="H102" s="137">
        <f t="shared" si="29"/>
        <v>0</v>
      </c>
      <c r="I102" s="137">
        <f t="shared" si="29"/>
        <v>1</v>
      </c>
    </row>
    <row r="103" spans="1:10" ht="24" customHeight="1" x14ac:dyDescent="0.2">
      <c r="A103" s="58" t="s">
        <v>66</v>
      </c>
      <c r="B103" s="111">
        <v>650</v>
      </c>
      <c r="C103" s="55">
        <v>1</v>
      </c>
      <c r="D103" s="55">
        <v>13</v>
      </c>
      <c r="E103" s="56" t="s">
        <v>246</v>
      </c>
      <c r="F103" s="57">
        <v>240</v>
      </c>
      <c r="G103" s="137">
        <f>G104</f>
        <v>1</v>
      </c>
      <c r="H103" s="137">
        <f t="shared" si="29"/>
        <v>0</v>
      </c>
      <c r="I103" s="137">
        <f t="shared" si="29"/>
        <v>1</v>
      </c>
    </row>
    <row r="104" spans="1:10" ht="29.25" customHeight="1" x14ac:dyDescent="0.2">
      <c r="A104" s="58" t="s">
        <v>57</v>
      </c>
      <c r="B104" s="111">
        <v>650</v>
      </c>
      <c r="C104" s="55">
        <v>1</v>
      </c>
      <c r="D104" s="55">
        <v>13</v>
      </c>
      <c r="E104" s="56" t="s">
        <v>246</v>
      </c>
      <c r="F104" s="57">
        <v>244</v>
      </c>
      <c r="G104" s="138">
        <v>1</v>
      </c>
      <c r="H104" s="138">
        <v>0</v>
      </c>
      <c r="I104" s="138">
        <f>G104+H104</f>
        <v>1</v>
      </c>
    </row>
    <row r="105" spans="1:10" s="109" customFormat="1" ht="20.25" customHeight="1" x14ac:dyDescent="0.2">
      <c r="A105" s="102" t="s">
        <v>30</v>
      </c>
      <c r="B105" s="103">
        <v>650</v>
      </c>
      <c r="C105" s="104">
        <v>2</v>
      </c>
      <c r="D105" s="104">
        <v>0</v>
      </c>
      <c r="E105" s="105" t="s">
        <v>64</v>
      </c>
      <c r="F105" s="106" t="s">
        <v>64</v>
      </c>
      <c r="G105" s="107">
        <f>G106</f>
        <v>438</v>
      </c>
      <c r="H105" s="107">
        <f t="shared" ref="H105:I108" si="30">H106</f>
        <v>0</v>
      </c>
      <c r="I105" s="107">
        <f t="shared" si="30"/>
        <v>438</v>
      </c>
      <c r="J105" s="108"/>
    </row>
    <row r="106" spans="1:10" ht="16.5" customHeight="1" x14ac:dyDescent="0.2">
      <c r="A106" s="60" t="s">
        <v>31</v>
      </c>
      <c r="B106" s="111">
        <v>650</v>
      </c>
      <c r="C106" s="55">
        <v>2</v>
      </c>
      <c r="D106" s="55">
        <v>3</v>
      </c>
      <c r="E106" s="56" t="s">
        <v>64</v>
      </c>
      <c r="F106" s="57" t="s">
        <v>64</v>
      </c>
      <c r="G106" s="137">
        <f>G107</f>
        <v>438</v>
      </c>
      <c r="H106" s="137">
        <f t="shared" si="30"/>
        <v>0</v>
      </c>
      <c r="I106" s="137">
        <f t="shared" si="30"/>
        <v>438</v>
      </c>
    </row>
    <row r="107" spans="1:10" ht="9.75" customHeight="1" x14ac:dyDescent="0.2">
      <c r="A107" s="54" t="s">
        <v>81</v>
      </c>
      <c r="B107" s="111">
        <v>650</v>
      </c>
      <c r="C107" s="55">
        <v>2</v>
      </c>
      <c r="D107" s="55">
        <v>3</v>
      </c>
      <c r="E107" s="56">
        <v>5000000000</v>
      </c>
      <c r="F107" s="57" t="s">
        <v>64</v>
      </c>
      <c r="G107" s="137">
        <f>G108</f>
        <v>438</v>
      </c>
      <c r="H107" s="137">
        <f t="shared" si="30"/>
        <v>0</v>
      </c>
      <c r="I107" s="137">
        <f t="shared" si="30"/>
        <v>438</v>
      </c>
    </row>
    <row r="108" spans="1:10" ht="44.25" customHeight="1" x14ac:dyDescent="0.2">
      <c r="A108" s="54" t="s">
        <v>118</v>
      </c>
      <c r="B108" s="111">
        <v>650</v>
      </c>
      <c r="C108" s="55">
        <v>2</v>
      </c>
      <c r="D108" s="55">
        <v>3</v>
      </c>
      <c r="E108" s="56">
        <v>5000100000</v>
      </c>
      <c r="F108" s="57"/>
      <c r="G108" s="137">
        <f>G109</f>
        <v>438</v>
      </c>
      <c r="H108" s="137">
        <f t="shared" si="30"/>
        <v>0</v>
      </c>
      <c r="I108" s="137">
        <f t="shared" si="30"/>
        <v>438</v>
      </c>
    </row>
    <row r="109" spans="1:10" ht="24" customHeight="1" x14ac:dyDescent="0.2">
      <c r="A109" s="54" t="s">
        <v>101</v>
      </c>
      <c r="B109" s="111">
        <v>650</v>
      </c>
      <c r="C109" s="55">
        <v>2</v>
      </c>
      <c r="D109" s="55">
        <v>3</v>
      </c>
      <c r="E109" s="56" t="s">
        <v>250</v>
      </c>
      <c r="F109" s="57" t="s">
        <v>64</v>
      </c>
      <c r="G109" s="137">
        <f>G110+G114</f>
        <v>438</v>
      </c>
      <c r="H109" s="137">
        <f t="shared" ref="H109:I109" si="31">H110+H114</f>
        <v>0</v>
      </c>
      <c r="I109" s="137">
        <f t="shared" si="31"/>
        <v>438</v>
      </c>
    </row>
    <row r="110" spans="1:10" ht="63.75" x14ac:dyDescent="0.2">
      <c r="A110" s="58" t="s">
        <v>68</v>
      </c>
      <c r="B110" s="111">
        <v>650</v>
      </c>
      <c r="C110" s="55">
        <v>2</v>
      </c>
      <c r="D110" s="55">
        <v>3</v>
      </c>
      <c r="E110" s="56">
        <v>5000151180</v>
      </c>
      <c r="F110" s="57" t="s">
        <v>69</v>
      </c>
      <c r="G110" s="137">
        <f>G111</f>
        <v>406</v>
      </c>
      <c r="H110" s="137">
        <f t="shared" ref="H110:I110" si="32">H111</f>
        <v>0</v>
      </c>
      <c r="I110" s="137">
        <f t="shared" si="32"/>
        <v>406</v>
      </c>
    </row>
    <row r="111" spans="1:10" ht="25.5" x14ac:dyDescent="0.2">
      <c r="A111" s="58" t="s">
        <v>72</v>
      </c>
      <c r="B111" s="111">
        <v>650</v>
      </c>
      <c r="C111" s="55">
        <v>2</v>
      </c>
      <c r="D111" s="55">
        <v>3</v>
      </c>
      <c r="E111" s="56">
        <v>5000151180</v>
      </c>
      <c r="F111" s="57" t="s">
        <v>73</v>
      </c>
      <c r="G111" s="138">
        <f>G112+G113</f>
        <v>406</v>
      </c>
      <c r="H111" s="138">
        <f t="shared" ref="H111:I111" si="33">H112+H113</f>
        <v>0</v>
      </c>
      <c r="I111" s="138">
        <f t="shared" si="33"/>
        <v>406</v>
      </c>
    </row>
    <row r="112" spans="1:10" ht="26.25" customHeight="1" x14ac:dyDescent="0.2">
      <c r="A112" s="58" t="s">
        <v>109</v>
      </c>
      <c r="B112" s="111">
        <v>650</v>
      </c>
      <c r="C112" s="55">
        <v>2</v>
      </c>
      <c r="D112" s="55">
        <v>3</v>
      </c>
      <c r="E112" s="56">
        <v>5000151180</v>
      </c>
      <c r="F112" s="57">
        <v>121</v>
      </c>
      <c r="G112" s="138">
        <v>319.60000000000002</v>
      </c>
      <c r="H112" s="138">
        <f>I112-G112</f>
        <v>-8.5</v>
      </c>
      <c r="I112" s="138">
        <v>311.10000000000002</v>
      </c>
    </row>
    <row r="113" spans="1:10" ht="38.25" x14ac:dyDescent="0.2">
      <c r="A113" s="58" t="s">
        <v>110</v>
      </c>
      <c r="B113" s="111">
        <v>650</v>
      </c>
      <c r="C113" s="55">
        <v>2</v>
      </c>
      <c r="D113" s="55">
        <v>3</v>
      </c>
      <c r="E113" s="56">
        <v>5000151180</v>
      </c>
      <c r="F113" s="57">
        <v>129</v>
      </c>
      <c r="G113" s="138">
        <v>86.4</v>
      </c>
      <c r="H113" s="138">
        <f>I113-G113</f>
        <v>8.5</v>
      </c>
      <c r="I113" s="138">
        <v>94.9</v>
      </c>
    </row>
    <row r="114" spans="1:10" ht="25.5" x14ac:dyDescent="0.2">
      <c r="A114" s="58" t="s">
        <v>124</v>
      </c>
      <c r="B114" s="111">
        <v>650</v>
      </c>
      <c r="C114" s="55">
        <v>2</v>
      </c>
      <c r="D114" s="55">
        <v>3</v>
      </c>
      <c r="E114" s="56">
        <v>5000151180</v>
      </c>
      <c r="F114" s="57">
        <v>200</v>
      </c>
      <c r="G114" s="137">
        <f t="shared" ref="G114:I115" si="34">G115</f>
        <v>32</v>
      </c>
      <c r="H114" s="137">
        <f t="shared" si="34"/>
        <v>0</v>
      </c>
      <c r="I114" s="137">
        <f t="shared" si="34"/>
        <v>32</v>
      </c>
    </row>
    <row r="115" spans="1:10" ht="25.5" x14ac:dyDescent="0.2">
      <c r="A115" s="58" t="s">
        <v>66</v>
      </c>
      <c r="B115" s="111">
        <v>650</v>
      </c>
      <c r="C115" s="55">
        <v>2</v>
      </c>
      <c r="D115" s="55">
        <v>3</v>
      </c>
      <c r="E115" s="56">
        <v>5000151180</v>
      </c>
      <c r="F115" s="57">
        <v>240</v>
      </c>
      <c r="G115" s="137">
        <f t="shared" si="34"/>
        <v>32</v>
      </c>
      <c r="H115" s="137">
        <f t="shared" si="34"/>
        <v>0</v>
      </c>
      <c r="I115" s="137">
        <f t="shared" si="34"/>
        <v>32</v>
      </c>
    </row>
    <row r="116" spans="1:10" ht="25.5" x14ac:dyDescent="0.2">
      <c r="A116" s="58" t="s">
        <v>57</v>
      </c>
      <c r="B116" s="111">
        <v>650</v>
      </c>
      <c r="C116" s="55">
        <v>2</v>
      </c>
      <c r="D116" s="55">
        <v>3</v>
      </c>
      <c r="E116" s="56">
        <v>5000151180</v>
      </c>
      <c r="F116" s="57">
        <v>244</v>
      </c>
      <c r="G116" s="138">
        <v>32</v>
      </c>
      <c r="H116" s="138">
        <v>0</v>
      </c>
      <c r="I116" s="138">
        <f>G116</f>
        <v>32</v>
      </c>
    </row>
    <row r="117" spans="1:10" s="109" customFormat="1" ht="25.5" x14ac:dyDescent="0.2">
      <c r="A117" s="102" t="s">
        <v>32</v>
      </c>
      <c r="B117" s="103">
        <v>650</v>
      </c>
      <c r="C117" s="104">
        <v>3</v>
      </c>
      <c r="D117" s="104">
        <v>0</v>
      </c>
      <c r="E117" s="105" t="s">
        <v>64</v>
      </c>
      <c r="F117" s="106" t="s">
        <v>64</v>
      </c>
      <c r="G117" s="107">
        <f>G118+G126+G140</f>
        <v>39.9</v>
      </c>
      <c r="H117" s="107">
        <f t="shared" ref="H117:I117" si="35">H118+H126+H140</f>
        <v>22</v>
      </c>
      <c r="I117" s="107">
        <f t="shared" si="35"/>
        <v>61.862499999999997</v>
      </c>
      <c r="J117" s="108"/>
    </row>
    <row r="118" spans="1:10" x14ac:dyDescent="0.2">
      <c r="A118" s="49" t="s">
        <v>33</v>
      </c>
      <c r="B118" s="110">
        <v>650</v>
      </c>
      <c r="C118" s="50">
        <v>3</v>
      </c>
      <c r="D118" s="50">
        <v>4</v>
      </c>
      <c r="E118" s="51" t="s">
        <v>64</v>
      </c>
      <c r="F118" s="52" t="s">
        <v>64</v>
      </c>
      <c r="G118" s="53">
        <f t="shared" ref="G118:I124" si="36">G119</f>
        <v>8</v>
      </c>
      <c r="H118" s="53">
        <f t="shared" si="36"/>
        <v>22</v>
      </c>
      <c r="I118" s="53">
        <f t="shared" si="36"/>
        <v>30</v>
      </c>
    </row>
    <row r="119" spans="1:10" ht="38.25" x14ac:dyDescent="0.2">
      <c r="A119" s="58" t="s">
        <v>308</v>
      </c>
      <c r="B119" s="111">
        <v>650</v>
      </c>
      <c r="C119" s="55">
        <v>3</v>
      </c>
      <c r="D119" s="55">
        <v>4</v>
      </c>
      <c r="E119" s="56" t="s">
        <v>198</v>
      </c>
      <c r="F119" s="57"/>
      <c r="G119" s="137">
        <f t="shared" si="36"/>
        <v>8</v>
      </c>
      <c r="H119" s="137">
        <f t="shared" si="36"/>
        <v>22</v>
      </c>
      <c r="I119" s="137">
        <f t="shared" si="36"/>
        <v>30</v>
      </c>
    </row>
    <row r="120" spans="1:10" x14ac:dyDescent="0.2">
      <c r="A120" s="60" t="s">
        <v>79</v>
      </c>
      <c r="B120" s="111">
        <v>650</v>
      </c>
      <c r="C120" s="55">
        <v>3</v>
      </c>
      <c r="D120" s="55">
        <v>4</v>
      </c>
      <c r="E120" s="56" t="s">
        <v>199</v>
      </c>
      <c r="F120" s="57"/>
      <c r="G120" s="137">
        <f t="shared" si="36"/>
        <v>8</v>
      </c>
      <c r="H120" s="137">
        <f t="shared" si="36"/>
        <v>22</v>
      </c>
      <c r="I120" s="137">
        <f t="shared" si="36"/>
        <v>30</v>
      </c>
    </row>
    <row r="121" spans="1:10" ht="38.25" x14ac:dyDescent="0.2">
      <c r="A121" s="58" t="s">
        <v>202</v>
      </c>
      <c r="B121" s="111">
        <v>650</v>
      </c>
      <c r="C121" s="55">
        <v>3</v>
      </c>
      <c r="D121" s="55">
        <v>4</v>
      </c>
      <c r="E121" s="56" t="s">
        <v>201</v>
      </c>
      <c r="F121" s="57"/>
      <c r="G121" s="137">
        <f t="shared" si="36"/>
        <v>8</v>
      </c>
      <c r="H121" s="137">
        <f t="shared" si="36"/>
        <v>22</v>
      </c>
      <c r="I121" s="137">
        <f t="shared" si="36"/>
        <v>30</v>
      </c>
    </row>
    <row r="122" spans="1:10" ht="114.75" x14ac:dyDescent="0.2">
      <c r="A122" s="58" t="s">
        <v>295</v>
      </c>
      <c r="B122" s="111">
        <v>650</v>
      </c>
      <c r="C122" s="55">
        <v>3</v>
      </c>
      <c r="D122" s="55">
        <v>4</v>
      </c>
      <c r="E122" s="61" t="s">
        <v>200</v>
      </c>
      <c r="F122" s="57"/>
      <c r="G122" s="137">
        <f t="shared" si="36"/>
        <v>8</v>
      </c>
      <c r="H122" s="137">
        <f t="shared" si="36"/>
        <v>22</v>
      </c>
      <c r="I122" s="137">
        <f t="shared" si="36"/>
        <v>30</v>
      </c>
    </row>
    <row r="123" spans="1:10" ht="27.75" customHeight="1" x14ac:dyDescent="0.2">
      <c r="A123" s="58" t="s">
        <v>124</v>
      </c>
      <c r="B123" s="111">
        <v>650</v>
      </c>
      <c r="C123" s="55">
        <v>3</v>
      </c>
      <c r="D123" s="55">
        <v>4</v>
      </c>
      <c r="E123" s="61" t="s">
        <v>200</v>
      </c>
      <c r="F123" s="57">
        <v>200</v>
      </c>
      <c r="G123" s="137">
        <f t="shared" si="36"/>
        <v>8</v>
      </c>
      <c r="H123" s="137">
        <f t="shared" si="36"/>
        <v>22</v>
      </c>
      <c r="I123" s="137">
        <f t="shared" si="36"/>
        <v>30</v>
      </c>
    </row>
    <row r="124" spans="1:10" ht="27.75" customHeight="1" x14ac:dyDescent="0.2">
      <c r="A124" s="58" t="s">
        <v>66</v>
      </c>
      <c r="B124" s="111">
        <v>650</v>
      </c>
      <c r="C124" s="55">
        <v>3</v>
      </c>
      <c r="D124" s="55">
        <v>4</v>
      </c>
      <c r="E124" s="61" t="s">
        <v>200</v>
      </c>
      <c r="F124" s="57">
        <v>240</v>
      </c>
      <c r="G124" s="137">
        <f t="shared" si="36"/>
        <v>8</v>
      </c>
      <c r="H124" s="137">
        <f t="shared" si="36"/>
        <v>22</v>
      </c>
      <c r="I124" s="137">
        <f t="shared" si="36"/>
        <v>30</v>
      </c>
    </row>
    <row r="125" spans="1:10" ht="24.75" customHeight="1" x14ac:dyDescent="0.2">
      <c r="A125" s="58" t="s">
        <v>57</v>
      </c>
      <c r="B125" s="111">
        <v>650</v>
      </c>
      <c r="C125" s="55">
        <v>3</v>
      </c>
      <c r="D125" s="55">
        <v>4</v>
      </c>
      <c r="E125" s="61" t="s">
        <v>200</v>
      </c>
      <c r="F125" s="57">
        <v>244</v>
      </c>
      <c r="G125" s="138">
        <v>8</v>
      </c>
      <c r="H125" s="138">
        <v>22</v>
      </c>
      <c r="I125" s="138">
        <v>30</v>
      </c>
    </row>
    <row r="126" spans="1:10" ht="42" customHeight="1" x14ac:dyDescent="0.2">
      <c r="A126" s="59" t="s">
        <v>50</v>
      </c>
      <c r="B126" s="110">
        <v>650</v>
      </c>
      <c r="C126" s="50">
        <v>3</v>
      </c>
      <c r="D126" s="50">
        <v>9</v>
      </c>
      <c r="E126" s="62"/>
      <c r="F126" s="52"/>
      <c r="G126" s="53">
        <f>G127</f>
        <v>2</v>
      </c>
      <c r="H126" s="53">
        <f t="shared" ref="H126:I126" si="37">H127</f>
        <v>0</v>
      </c>
      <c r="I126" s="53">
        <f t="shared" si="37"/>
        <v>2</v>
      </c>
    </row>
    <row r="127" spans="1:10" ht="54" customHeight="1" x14ac:dyDescent="0.2">
      <c r="A127" s="58" t="s">
        <v>314</v>
      </c>
      <c r="B127" s="111">
        <v>650</v>
      </c>
      <c r="C127" s="55">
        <v>3</v>
      </c>
      <c r="D127" s="55">
        <v>9</v>
      </c>
      <c r="E127" s="61">
        <v>7500000000</v>
      </c>
      <c r="F127" s="57"/>
      <c r="G127" s="137">
        <f>G128+G134</f>
        <v>2</v>
      </c>
      <c r="H127" s="137">
        <f t="shared" ref="H127:I127" si="38">H128+H134</f>
        <v>0</v>
      </c>
      <c r="I127" s="137">
        <f t="shared" si="38"/>
        <v>2</v>
      </c>
    </row>
    <row r="128" spans="1:10" ht="38.25" customHeight="1" x14ac:dyDescent="0.2">
      <c r="A128" s="58" t="s">
        <v>247</v>
      </c>
      <c r="B128" s="111">
        <v>650</v>
      </c>
      <c r="C128" s="55">
        <v>3</v>
      </c>
      <c r="D128" s="55">
        <v>9</v>
      </c>
      <c r="E128" s="61">
        <v>7510000000</v>
      </c>
      <c r="F128" s="57"/>
      <c r="G128" s="137">
        <f>G129</f>
        <v>1</v>
      </c>
      <c r="H128" s="137">
        <f t="shared" ref="H128:I132" si="39">H129</f>
        <v>0</v>
      </c>
      <c r="I128" s="137">
        <f t="shared" si="39"/>
        <v>1</v>
      </c>
    </row>
    <row r="129" spans="1:9" ht="37.5" customHeight="1" x14ac:dyDescent="0.2">
      <c r="A129" s="58" t="s">
        <v>108</v>
      </c>
      <c r="B129" s="111">
        <v>650</v>
      </c>
      <c r="C129" s="55">
        <v>3</v>
      </c>
      <c r="D129" s="55">
        <v>9</v>
      </c>
      <c r="E129" s="61">
        <v>7510100000</v>
      </c>
      <c r="F129" s="57"/>
      <c r="G129" s="137">
        <f>G130</f>
        <v>1</v>
      </c>
      <c r="H129" s="137">
        <f t="shared" si="39"/>
        <v>0</v>
      </c>
      <c r="I129" s="137">
        <f t="shared" si="39"/>
        <v>1</v>
      </c>
    </row>
    <row r="130" spans="1:9" ht="32.25" customHeight="1" x14ac:dyDescent="0.2">
      <c r="A130" s="58" t="s">
        <v>100</v>
      </c>
      <c r="B130" s="111">
        <v>650</v>
      </c>
      <c r="C130" s="55">
        <v>3</v>
      </c>
      <c r="D130" s="55">
        <v>9</v>
      </c>
      <c r="E130" s="61">
        <v>7510199990</v>
      </c>
      <c r="F130" s="57"/>
      <c r="G130" s="137">
        <f>G131</f>
        <v>1</v>
      </c>
      <c r="H130" s="137">
        <f t="shared" si="39"/>
        <v>0</v>
      </c>
      <c r="I130" s="137">
        <f t="shared" si="39"/>
        <v>1</v>
      </c>
    </row>
    <row r="131" spans="1:9" ht="27" customHeight="1" x14ac:dyDescent="0.2">
      <c r="A131" s="58" t="s">
        <v>124</v>
      </c>
      <c r="B131" s="111">
        <v>650</v>
      </c>
      <c r="C131" s="55">
        <v>3</v>
      </c>
      <c r="D131" s="55">
        <v>9</v>
      </c>
      <c r="E131" s="61">
        <v>7510199990</v>
      </c>
      <c r="F131" s="57">
        <v>200</v>
      </c>
      <c r="G131" s="137">
        <f>G132</f>
        <v>1</v>
      </c>
      <c r="H131" s="137">
        <f t="shared" si="39"/>
        <v>0</v>
      </c>
      <c r="I131" s="137">
        <f t="shared" si="39"/>
        <v>1</v>
      </c>
    </row>
    <row r="132" spans="1:9" ht="27" customHeight="1" x14ac:dyDescent="0.2">
      <c r="A132" s="58" t="s">
        <v>66</v>
      </c>
      <c r="B132" s="111">
        <v>650</v>
      </c>
      <c r="C132" s="55">
        <v>3</v>
      </c>
      <c r="D132" s="55">
        <v>9</v>
      </c>
      <c r="E132" s="61">
        <v>7510199990</v>
      </c>
      <c r="F132" s="57">
        <v>240</v>
      </c>
      <c r="G132" s="137">
        <f>G133</f>
        <v>1</v>
      </c>
      <c r="H132" s="137">
        <f t="shared" si="39"/>
        <v>0</v>
      </c>
      <c r="I132" s="137">
        <f t="shared" si="39"/>
        <v>1</v>
      </c>
    </row>
    <row r="133" spans="1:9" ht="27" customHeight="1" x14ac:dyDescent="0.2">
      <c r="A133" s="58" t="s">
        <v>57</v>
      </c>
      <c r="B133" s="111">
        <v>650</v>
      </c>
      <c r="C133" s="55">
        <v>3</v>
      </c>
      <c r="D133" s="55">
        <v>9</v>
      </c>
      <c r="E133" s="61">
        <v>7510199990</v>
      </c>
      <c r="F133" s="57">
        <v>244</v>
      </c>
      <c r="G133" s="138">
        <v>1</v>
      </c>
      <c r="H133" s="138">
        <v>0</v>
      </c>
      <c r="I133" s="138">
        <f>G133</f>
        <v>1</v>
      </c>
    </row>
    <row r="134" spans="1:9" ht="11.25" customHeight="1" x14ac:dyDescent="0.2">
      <c r="A134" s="58" t="s">
        <v>248</v>
      </c>
      <c r="B134" s="111">
        <v>650</v>
      </c>
      <c r="C134" s="55">
        <v>3</v>
      </c>
      <c r="D134" s="55">
        <v>9</v>
      </c>
      <c r="E134" s="61">
        <v>7520000000</v>
      </c>
      <c r="F134" s="57"/>
      <c r="G134" s="137">
        <f>G135</f>
        <v>1</v>
      </c>
      <c r="H134" s="138">
        <v>0</v>
      </c>
      <c r="I134" s="138">
        <f t="shared" ref="I134:I139" si="40">G134</f>
        <v>1</v>
      </c>
    </row>
    <row r="135" spans="1:9" ht="27.75" customHeight="1" x14ac:dyDescent="0.2">
      <c r="A135" s="58" t="s">
        <v>249</v>
      </c>
      <c r="B135" s="111">
        <v>650</v>
      </c>
      <c r="C135" s="55">
        <v>3</v>
      </c>
      <c r="D135" s="55">
        <v>9</v>
      </c>
      <c r="E135" s="61">
        <v>7520100000</v>
      </c>
      <c r="F135" s="57"/>
      <c r="G135" s="137">
        <f>G136</f>
        <v>1</v>
      </c>
      <c r="H135" s="138">
        <v>0</v>
      </c>
      <c r="I135" s="138">
        <f t="shared" si="40"/>
        <v>1</v>
      </c>
    </row>
    <row r="136" spans="1:9" ht="27.75" customHeight="1" x14ac:dyDescent="0.2">
      <c r="A136" s="58" t="s">
        <v>100</v>
      </c>
      <c r="B136" s="111">
        <v>650</v>
      </c>
      <c r="C136" s="55">
        <v>3</v>
      </c>
      <c r="D136" s="55">
        <v>9</v>
      </c>
      <c r="E136" s="61">
        <v>7520199990</v>
      </c>
      <c r="F136" s="57"/>
      <c r="G136" s="137">
        <f>G137</f>
        <v>1</v>
      </c>
      <c r="H136" s="138">
        <v>0</v>
      </c>
      <c r="I136" s="138">
        <f t="shared" si="40"/>
        <v>1</v>
      </c>
    </row>
    <row r="137" spans="1:9" ht="30" customHeight="1" x14ac:dyDescent="0.2">
      <c r="A137" s="58" t="s">
        <v>124</v>
      </c>
      <c r="B137" s="111">
        <v>650</v>
      </c>
      <c r="C137" s="55">
        <v>3</v>
      </c>
      <c r="D137" s="55">
        <v>9</v>
      </c>
      <c r="E137" s="61">
        <v>7520199990</v>
      </c>
      <c r="F137" s="57">
        <v>200</v>
      </c>
      <c r="G137" s="137">
        <f>G138</f>
        <v>1</v>
      </c>
      <c r="H137" s="138">
        <v>0</v>
      </c>
      <c r="I137" s="138">
        <f t="shared" si="40"/>
        <v>1</v>
      </c>
    </row>
    <row r="138" spans="1:9" ht="27" customHeight="1" x14ac:dyDescent="0.2">
      <c r="A138" s="58" t="s">
        <v>66</v>
      </c>
      <c r="B138" s="111">
        <v>650</v>
      </c>
      <c r="C138" s="55">
        <v>3</v>
      </c>
      <c r="D138" s="55">
        <v>9</v>
      </c>
      <c r="E138" s="61">
        <v>7520199990</v>
      </c>
      <c r="F138" s="57">
        <v>240</v>
      </c>
      <c r="G138" s="137">
        <f>G139</f>
        <v>1</v>
      </c>
      <c r="H138" s="138">
        <v>0</v>
      </c>
      <c r="I138" s="138">
        <f t="shared" si="40"/>
        <v>1</v>
      </c>
    </row>
    <row r="139" spans="1:9" ht="29.25" customHeight="1" x14ac:dyDescent="0.2">
      <c r="A139" s="58" t="s">
        <v>57</v>
      </c>
      <c r="B139" s="111">
        <v>650</v>
      </c>
      <c r="C139" s="55">
        <v>3</v>
      </c>
      <c r="D139" s="55">
        <v>9</v>
      </c>
      <c r="E139" s="61">
        <v>7520199990</v>
      </c>
      <c r="F139" s="57">
        <v>244</v>
      </c>
      <c r="G139" s="138">
        <v>1</v>
      </c>
      <c r="H139" s="138">
        <v>0</v>
      </c>
      <c r="I139" s="138">
        <f t="shared" si="40"/>
        <v>1</v>
      </c>
    </row>
    <row r="140" spans="1:9" ht="28.5" customHeight="1" x14ac:dyDescent="0.2">
      <c r="A140" s="59" t="s">
        <v>102</v>
      </c>
      <c r="B140" s="110">
        <v>650</v>
      </c>
      <c r="C140" s="50">
        <v>3</v>
      </c>
      <c r="D140" s="50">
        <v>14</v>
      </c>
      <c r="E140" s="51"/>
      <c r="F140" s="52"/>
      <c r="G140" s="144">
        <f t="shared" ref="G140:I146" si="41">G141</f>
        <v>29.9</v>
      </c>
      <c r="H140" s="144">
        <f t="shared" si="41"/>
        <v>0</v>
      </c>
      <c r="I140" s="144">
        <f t="shared" si="41"/>
        <v>29.862499999999997</v>
      </c>
    </row>
    <row r="141" spans="1:9" ht="38.25" customHeight="1" x14ac:dyDescent="0.2">
      <c r="A141" s="58" t="s">
        <v>308</v>
      </c>
      <c r="B141" s="111">
        <v>650</v>
      </c>
      <c r="C141" s="55">
        <v>3</v>
      </c>
      <c r="D141" s="55">
        <v>14</v>
      </c>
      <c r="E141" s="56" t="s">
        <v>198</v>
      </c>
      <c r="F141" s="57"/>
      <c r="G141" s="138">
        <f t="shared" si="41"/>
        <v>29.9</v>
      </c>
      <c r="H141" s="138">
        <f t="shared" si="41"/>
        <v>0</v>
      </c>
      <c r="I141" s="138">
        <f t="shared" si="41"/>
        <v>29.862499999999997</v>
      </c>
    </row>
    <row r="142" spans="1:9" ht="24" customHeight="1" x14ac:dyDescent="0.2">
      <c r="A142" s="58" t="s">
        <v>79</v>
      </c>
      <c r="B142" s="111">
        <v>650</v>
      </c>
      <c r="C142" s="55">
        <v>3</v>
      </c>
      <c r="D142" s="55">
        <v>14</v>
      </c>
      <c r="E142" s="56" t="s">
        <v>199</v>
      </c>
      <c r="F142" s="57"/>
      <c r="G142" s="137">
        <f t="shared" si="41"/>
        <v>29.9</v>
      </c>
      <c r="H142" s="137">
        <f t="shared" si="41"/>
        <v>0</v>
      </c>
      <c r="I142" s="137">
        <f t="shared" si="41"/>
        <v>29.862499999999997</v>
      </c>
    </row>
    <row r="143" spans="1:9" ht="27.75" customHeight="1" x14ac:dyDescent="0.2">
      <c r="A143" s="58" t="s">
        <v>204</v>
      </c>
      <c r="B143" s="111">
        <v>650</v>
      </c>
      <c r="C143" s="55">
        <v>3</v>
      </c>
      <c r="D143" s="55">
        <v>14</v>
      </c>
      <c r="E143" s="56" t="s">
        <v>205</v>
      </c>
      <c r="F143" s="57"/>
      <c r="G143" s="137">
        <f>G144+G152</f>
        <v>29.9</v>
      </c>
      <c r="H143" s="137">
        <f t="shared" ref="H143:I143" si="42">H144+H152</f>
        <v>0</v>
      </c>
      <c r="I143" s="137">
        <f t="shared" si="42"/>
        <v>29.862499999999997</v>
      </c>
    </row>
    <row r="144" spans="1:9" ht="31.5" customHeight="1" x14ac:dyDescent="0.2">
      <c r="A144" s="58" t="s">
        <v>177</v>
      </c>
      <c r="B144" s="111">
        <v>650</v>
      </c>
      <c r="C144" s="55">
        <v>3</v>
      </c>
      <c r="D144" s="55">
        <v>14</v>
      </c>
      <c r="E144" s="56" t="s">
        <v>206</v>
      </c>
      <c r="F144" s="57"/>
      <c r="G144" s="137">
        <f t="shared" si="41"/>
        <v>23.9</v>
      </c>
      <c r="H144" s="137">
        <f t="shared" si="41"/>
        <v>0</v>
      </c>
      <c r="I144" s="137">
        <f t="shared" si="41"/>
        <v>23.9</v>
      </c>
    </row>
    <row r="145" spans="1:11" ht="54" customHeight="1" x14ac:dyDescent="0.2">
      <c r="A145" s="58" t="s">
        <v>68</v>
      </c>
      <c r="B145" s="111">
        <v>650</v>
      </c>
      <c r="C145" s="55">
        <v>3</v>
      </c>
      <c r="D145" s="55">
        <v>14</v>
      </c>
      <c r="E145" s="56" t="s">
        <v>206</v>
      </c>
      <c r="F145" s="57">
        <v>100</v>
      </c>
      <c r="G145" s="137">
        <f t="shared" si="41"/>
        <v>23.9</v>
      </c>
      <c r="H145" s="137">
        <f t="shared" si="41"/>
        <v>0</v>
      </c>
      <c r="I145" s="137">
        <f t="shared" si="41"/>
        <v>23.9</v>
      </c>
    </row>
    <row r="146" spans="1:11" ht="18.75" customHeight="1" x14ac:dyDescent="0.2">
      <c r="A146" s="58" t="s">
        <v>70</v>
      </c>
      <c r="B146" s="111">
        <v>650</v>
      </c>
      <c r="C146" s="55">
        <v>3</v>
      </c>
      <c r="D146" s="55">
        <v>14</v>
      </c>
      <c r="E146" s="56" t="s">
        <v>206</v>
      </c>
      <c r="F146" s="57">
        <v>110</v>
      </c>
      <c r="G146" s="137">
        <f t="shared" si="41"/>
        <v>23.9</v>
      </c>
      <c r="H146" s="138">
        <v>0</v>
      </c>
      <c r="I146" s="138">
        <f>I147</f>
        <v>23.9</v>
      </c>
    </row>
    <row r="147" spans="1:11" ht="46.5" customHeight="1" x14ac:dyDescent="0.2">
      <c r="A147" s="58" t="s">
        <v>258</v>
      </c>
      <c r="B147" s="111">
        <v>650</v>
      </c>
      <c r="C147" s="55">
        <v>3</v>
      </c>
      <c r="D147" s="55">
        <v>14</v>
      </c>
      <c r="E147" s="56" t="s">
        <v>206</v>
      </c>
      <c r="F147" s="57">
        <v>113</v>
      </c>
      <c r="G147" s="137">
        <v>23.9</v>
      </c>
      <c r="H147" s="138">
        <v>0</v>
      </c>
      <c r="I147" s="138">
        <f>G147</f>
        <v>23.9</v>
      </c>
    </row>
    <row r="148" spans="1:11" ht="27.75" customHeight="1" x14ac:dyDescent="0.2">
      <c r="A148" s="58" t="s">
        <v>100</v>
      </c>
      <c r="B148" s="111">
        <v>650</v>
      </c>
      <c r="C148" s="55">
        <v>3</v>
      </c>
      <c r="D148" s="55">
        <v>14</v>
      </c>
      <c r="E148" s="56" t="s">
        <v>385</v>
      </c>
      <c r="F148" s="57"/>
      <c r="G148" s="137">
        <f t="shared" ref="G148:I149" si="43">G149</f>
        <v>0</v>
      </c>
      <c r="H148" s="138">
        <f t="shared" si="43"/>
        <v>3.7499999999999999E-2</v>
      </c>
      <c r="I148" s="138">
        <f t="shared" si="43"/>
        <v>3.7499999999999999E-2</v>
      </c>
    </row>
    <row r="149" spans="1:11" ht="27.75" customHeight="1" x14ac:dyDescent="0.2">
      <c r="A149" s="58" t="s">
        <v>124</v>
      </c>
      <c r="B149" s="111" t="s">
        <v>319</v>
      </c>
      <c r="C149" s="55">
        <v>3</v>
      </c>
      <c r="D149" s="55">
        <v>14</v>
      </c>
      <c r="E149" s="56" t="s">
        <v>385</v>
      </c>
      <c r="F149" s="57"/>
      <c r="G149" s="137">
        <f t="shared" si="43"/>
        <v>0</v>
      </c>
      <c r="H149" s="138">
        <f t="shared" si="43"/>
        <v>3.7499999999999999E-2</v>
      </c>
      <c r="I149" s="138">
        <f t="shared" si="43"/>
        <v>3.7499999999999999E-2</v>
      </c>
    </row>
    <row r="150" spans="1:11" ht="27" customHeight="1" x14ac:dyDescent="0.2">
      <c r="A150" s="58" t="s">
        <v>66</v>
      </c>
      <c r="B150" s="111">
        <v>650</v>
      </c>
      <c r="C150" s="55">
        <v>3</v>
      </c>
      <c r="D150" s="55">
        <v>14</v>
      </c>
      <c r="E150" s="56" t="s">
        <v>385</v>
      </c>
      <c r="F150" s="57">
        <v>240</v>
      </c>
      <c r="G150" s="137">
        <f>G151</f>
        <v>0</v>
      </c>
      <c r="H150" s="138">
        <f t="shared" ref="H150" si="44">I150-G150</f>
        <v>3.7499999999999999E-2</v>
      </c>
      <c r="I150" s="138">
        <f>I151</f>
        <v>3.7499999999999999E-2</v>
      </c>
    </row>
    <row r="151" spans="1:11" ht="31.5" customHeight="1" x14ac:dyDescent="0.2">
      <c r="A151" s="58" t="s">
        <v>57</v>
      </c>
      <c r="B151" s="111">
        <v>650</v>
      </c>
      <c r="C151" s="55">
        <v>3</v>
      </c>
      <c r="D151" s="55">
        <v>14</v>
      </c>
      <c r="E151" s="56" t="s">
        <v>385</v>
      </c>
      <c r="F151" s="57">
        <v>244</v>
      </c>
      <c r="G151" s="137">
        <v>0</v>
      </c>
      <c r="H151" s="138">
        <f>I151-G151</f>
        <v>3.7499999999999999E-2</v>
      </c>
      <c r="I151" s="138">
        <v>3.7499999999999999E-2</v>
      </c>
    </row>
    <row r="152" spans="1:11" ht="38.25" x14ac:dyDescent="0.2">
      <c r="A152" s="58" t="s">
        <v>178</v>
      </c>
      <c r="B152" s="111">
        <v>650</v>
      </c>
      <c r="C152" s="55">
        <v>3</v>
      </c>
      <c r="D152" s="55">
        <v>14</v>
      </c>
      <c r="E152" s="56" t="s">
        <v>207</v>
      </c>
      <c r="F152" s="57"/>
      <c r="G152" s="138">
        <f>G153</f>
        <v>6</v>
      </c>
      <c r="H152" s="138">
        <f t="shared" ref="H152:I154" si="45">H153</f>
        <v>0</v>
      </c>
      <c r="I152" s="138">
        <f t="shared" si="45"/>
        <v>5.9625000000000004</v>
      </c>
    </row>
    <row r="153" spans="1:11" ht="63.75" x14ac:dyDescent="0.2">
      <c r="A153" s="58" t="s">
        <v>68</v>
      </c>
      <c r="B153" s="111">
        <v>650</v>
      </c>
      <c r="C153" s="55">
        <v>3</v>
      </c>
      <c r="D153" s="55">
        <v>14</v>
      </c>
      <c r="E153" s="56" t="s">
        <v>207</v>
      </c>
      <c r="F153" s="57">
        <v>100</v>
      </c>
      <c r="G153" s="138">
        <f>G154</f>
        <v>6</v>
      </c>
      <c r="H153" s="138">
        <f t="shared" si="45"/>
        <v>0</v>
      </c>
      <c r="I153" s="138">
        <f t="shared" si="45"/>
        <v>5.9625000000000004</v>
      </c>
    </row>
    <row r="154" spans="1:11" x14ac:dyDescent="0.2">
      <c r="A154" s="58" t="s">
        <v>70</v>
      </c>
      <c r="B154" s="111">
        <v>650</v>
      </c>
      <c r="C154" s="55">
        <v>3</v>
      </c>
      <c r="D154" s="55">
        <v>14</v>
      </c>
      <c r="E154" s="56" t="s">
        <v>207</v>
      </c>
      <c r="F154" s="57">
        <v>110</v>
      </c>
      <c r="G154" s="137">
        <f>G155</f>
        <v>6</v>
      </c>
      <c r="H154" s="137">
        <f t="shared" si="45"/>
        <v>0</v>
      </c>
      <c r="I154" s="137">
        <f t="shared" si="45"/>
        <v>5.9625000000000004</v>
      </c>
    </row>
    <row r="155" spans="1:11" ht="38.25" x14ac:dyDescent="0.2">
      <c r="A155" s="58" t="s">
        <v>258</v>
      </c>
      <c r="B155" s="111">
        <v>650</v>
      </c>
      <c r="C155" s="55">
        <v>3</v>
      </c>
      <c r="D155" s="55">
        <v>14</v>
      </c>
      <c r="E155" s="56" t="s">
        <v>207</v>
      </c>
      <c r="F155" s="57">
        <v>113</v>
      </c>
      <c r="G155" s="138">
        <v>6</v>
      </c>
      <c r="H155" s="138">
        <v>0</v>
      </c>
      <c r="I155" s="138">
        <v>5.9625000000000004</v>
      </c>
    </row>
    <row r="156" spans="1:11" s="109" customFormat="1" ht="16.5" customHeight="1" x14ac:dyDescent="0.2">
      <c r="A156" s="102" t="s">
        <v>34</v>
      </c>
      <c r="B156" s="103">
        <v>650</v>
      </c>
      <c r="C156" s="104">
        <v>4</v>
      </c>
      <c r="D156" s="113">
        <v>0</v>
      </c>
      <c r="E156" s="105" t="s">
        <v>64</v>
      </c>
      <c r="F156" s="106" t="s">
        <v>64</v>
      </c>
      <c r="G156" s="145">
        <f>G164+G172+G179+G157</f>
        <v>7329.7999999999993</v>
      </c>
      <c r="H156" s="145">
        <f>H164+H172+H179+H157</f>
        <v>-9.9999999999454303E-2</v>
      </c>
      <c r="I156" s="145">
        <f>I164+I172+I179+I157</f>
        <v>7329.7</v>
      </c>
      <c r="J156" s="108"/>
    </row>
    <row r="157" spans="1:11" s="109" customFormat="1" ht="16.5" customHeight="1" x14ac:dyDescent="0.2">
      <c r="A157" s="49" t="s">
        <v>349</v>
      </c>
      <c r="B157" s="110" t="s">
        <v>319</v>
      </c>
      <c r="C157" s="50">
        <v>4</v>
      </c>
      <c r="D157" s="50">
        <v>5</v>
      </c>
      <c r="E157" s="51"/>
      <c r="F157" s="52"/>
      <c r="G157" s="146">
        <f t="shared" ref="G157:G162" si="46">G158</f>
        <v>15.7</v>
      </c>
      <c r="H157" s="146">
        <f t="shared" ref="H157:I162" si="47">H158</f>
        <v>0</v>
      </c>
      <c r="I157" s="146">
        <f t="shared" si="47"/>
        <v>15.7</v>
      </c>
      <c r="J157" s="108"/>
      <c r="K157" s="114"/>
    </row>
    <row r="158" spans="1:11" s="109" customFormat="1" ht="29.25" customHeight="1" x14ac:dyDescent="0.2">
      <c r="A158" s="60" t="s">
        <v>345</v>
      </c>
      <c r="B158" s="111" t="s">
        <v>319</v>
      </c>
      <c r="C158" s="55">
        <v>4</v>
      </c>
      <c r="D158" s="55">
        <v>5</v>
      </c>
      <c r="E158" s="56" t="s">
        <v>219</v>
      </c>
      <c r="F158" s="57"/>
      <c r="G158" s="141">
        <f t="shared" si="46"/>
        <v>15.7</v>
      </c>
      <c r="H158" s="141">
        <f t="shared" si="47"/>
        <v>0</v>
      </c>
      <c r="I158" s="141">
        <f t="shared" si="47"/>
        <v>15.7</v>
      </c>
      <c r="J158" s="108"/>
    </row>
    <row r="159" spans="1:11" s="109" customFormat="1" ht="44.25" customHeight="1" x14ac:dyDescent="0.2">
      <c r="A159" s="60" t="s">
        <v>347</v>
      </c>
      <c r="B159" s="111" t="s">
        <v>319</v>
      </c>
      <c r="C159" s="55">
        <v>4</v>
      </c>
      <c r="D159" s="55">
        <v>5</v>
      </c>
      <c r="E159" s="56" t="s">
        <v>348</v>
      </c>
      <c r="F159" s="57"/>
      <c r="G159" s="141">
        <f t="shared" si="46"/>
        <v>15.7</v>
      </c>
      <c r="H159" s="141">
        <f t="shared" si="47"/>
        <v>0</v>
      </c>
      <c r="I159" s="141">
        <f t="shared" si="47"/>
        <v>15.7</v>
      </c>
      <c r="J159" s="108"/>
    </row>
    <row r="160" spans="1:11" s="109" customFormat="1" ht="30" customHeight="1" x14ac:dyDescent="0.2">
      <c r="A160" s="60" t="s">
        <v>346</v>
      </c>
      <c r="B160" s="111" t="s">
        <v>319</v>
      </c>
      <c r="C160" s="55">
        <v>4</v>
      </c>
      <c r="D160" s="55">
        <v>5</v>
      </c>
      <c r="E160" s="56" t="s">
        <v>344</v>
      </c>
      <c r="F160" s="57"/>
      <c r="G160" s="141">
        <f t="shared" si="46"/>
        <v>15.7</v>
      </c>
      <c r="H160" s="141">
        <f t="shared" si="47"/>
        <v>0</v>
      </c>
      <c r="I160" s="141">
        <f t="shared" si="47"/>
        <v>15.7</v>
      </c>
      <c r="J160" s="108"/>
    </row>
    <row r="161" spans="1:10" s="109" customFormat="1" ht="23.25" customHeight="1" x14ac:dyDescent="0.2">
      <c r="A161" s="58" t="s">
        <v>124</v>
      </c>
      <c r="B161" s="111" t="s">
        <v>319</v>
      </c>
      <c r="C161" s="55">
        <v>4</v>
      </c>
      <c r="D161" s="55">
        <v>5</v>
      </c>
      <c r="E161" s="56" t="s">
        <v>344</v>
      </c>
      <c r="F161" s="57">
        <v>200</v>
      </c>
      <c r="G161" s="141">
        <f t="shared" si="46"/>
        <v>15.7</v>
      </c>
      <c r="H161" s="141">
        <f t="shared" si="47"/>
        <v>0</v>
      </c>
      <c r="I161" s="141">
        <f t="shared" si="47"/>
        <v>15.7</v>
      </c>
      <c r="J161" s="108"/>
    </row>
    <row r="162" spans="1:10" s="109" customFormat="1" ht="28.5" customHeight="1" x14ac:dyDescent="0.2">
      <c r="A162" s="58" t="s">
        <v>66</v>
      </c>
      <c r="B162" s="111" t="s">
        <v>319</v>
      </c>
      <c r="C162" s="55">
        <v>4</v>
      </c>
      <c r="D162" s="55">
        <v>5</v>
      </c>
      <c r="E162" s="56" t="s">
        <v>344</v>
      </c>
      <c r="F162" s="57">
        <v>240</v>
      </c>
      <c r="G162" s="141">
        <f t="shared" si="46"/>
        <v>15.7</v>
      </c>
      <c r="H162" s="141">
        <f t="shared" si="47"/>
        <v>0</v>
      </c>
      <c r="I162" s="141">
        <f t="shared" si="47"/>
        <v>15.7</v>
      </c>
      <c r="J162" s="108"/>
    </row>
    <row r="163" spans="1:10" s="109" customFormat="1" ht="23.25" customHeight="1" x14ac:dyDescent="0.2">
      <c r="A163" s="58" t="s">
        <v>57</v>
      </c>
      <c r="B163" s="111" t="s">
        <v>319</v>
      </c>
      <c r="C163" s="55">
        <v>4</v>
      </c>
      <c r="D163" s="55">
        <v>5</v>
      </c>
      <c r="E163" s="56" t="s">
        <v>344</v>
      </c>
      <c r="F163" s="57">
        <v>244</v>
      </c>
      <c r="G163" s="141">
        <v>15.7</v>
      </c>
      <c r="H163" s="141">
        <v>0</v>
      </c>
      <c r="I163" s="141">
        <v>15.7</v>
      </c>
      <c r="J163" s="108"/>
    </row>
    <row r="164" spans="1:10" ht="18" customHeight="1" x14ac:dyDescent="0.2">
      <c r="A164" s="59" t="s">
        <v>164</v>
      </c>
      <c r="B164" s="110">
        <v>650</v>
      </c>
      <c r="C164" s="50">
        <v>4</v>
      </c>
      <c r="D164" s="50">
        <v>9</v>
      </c>
      <c r="E164" s="51"/>
      <c r="F164" s="52"/>
      <c r="G164" s="53">
        <f t="shared" ref="G164:I170" si="48">G165</f>
        <v>6854.7</v>
      </c>
      <c r="H164" s="53">
        <f t="shared" si="48"/>
        <v>-9.9999999999454303E-2</v>
      </c>
      <c r="I164" s="53">
        <f t="shared" si="48"/>
        <v>6854.6</v>
      </c>
    </row>
    <row r="165" spans="1:10" ht="38.25" x14ac:dyDescent="0.2">
      <c r="A165" s="58" t="s">
        <v>309</v>
      </c>
      <c r="B165" s="111">
        <v>650</v>
      </c>
      <c r="C165" s="55">
        <v>4</v>
      </c>
      <c r="D165" s="55">
        <v>9</v>
      </c>
      <c r="E165" s="68">
        <v>8400000000</v>
      </c>
      <c r="F165" s="57"/>
      <c r="G165" s="137">
        <f t="shared" si="48"/>
        <v>6854.7</v>
      </c>
      <c r="H165" s="137">
        <f t="shared" si="48"/>
        <v>-9.9999999999454303E-2</v>
      </c>
      <c r="I165" s="137">
        <f t="shared" si="48"/>
        <v>6854.6</v>
      </c>
    </row>
    <row r="166" spans="1:10" x14ac:dyDescent="0.2">
      <c r="A166" s="58" t="s">
        <v>162</v>
      </c>
      <c r="B166" s="111">
        <v>650</v>
      </c>
      <c r="C166" s="55">
        <v>4</v>
      </c>
      <c r="D166" s="55">
        <v>9</v>
      </c>
      <c r="E166" s="68">
        <v>8410000000</v>
      </c>
      <c r="F166" s="57"/>
      <c r="G166" s="137">
        <f t="shared" si="48"/>
        <v>6854.7</v>
      </c>
      <c r="H166" s="137">
        <f t="shared" si="48"/>
        <v>-9.9999999999454303E-2</v>
      </c>
      <c r="I166" s="137">
        <f t="shared" si="48"/>
        <v>6854.6</v>
      </c>
    </row>
    <row r="167" spans="1:10" ht="25.5" x14ac:dyDescent="0.2">
      <c r="A167" s="58" t="s">
        <v>163</v>
      </c>
      <c r="B167" s="111">
        <v>650</v>
      </c>
      <c r="C167" s="55">
        <v>4</v>
      </c>
      <c r="D167" s="55">
        <v>9</v>
      </c>
      <c r="E167" s="68">
        <v>8410100000</v>
      </c>
      <c r="F167" s="57"/>
      <c r="G167" s="137">
        <f t="shared" si="48"/>
        <v>6854.7</v>
      </c>
      <c r="H167" s="137">
        <f t="shared" si="48"/>
        <v>-9.9999999999454303E-2</v>
      </c>
      <c r="I167" s="137">
        <f t="shared" si="48"/>
        <v>6854.6</v>
      </c>
    </row>
    <row r="168" spans="1:10" ht="30" customHeight="1" x14ac:dyDescent="0.2">
      <c r="A168" s="58" t="s">
        <v>100</v>
      </c>
      <c r="B168" s="111">
        <v>650</v>
      </c>
      <c r="C168" s="55">
        <v>4</v>
      </c>
      <c r="D168" s="55">
        <v>9</v>
      </c>
      <c r="E168" s="68">
        <v>8410199990</v>
      </c>
      <c r="F168" s="57"/>
      <c r="G168" s="137">
        <f t="shared" si="48"/>
        <v>6854.7</v>
      </c>
      <c r="H168" s="137">
        <f t="shared" si="48"/>
        <v>-9.9999999999454303E-2</v>
      </c>
      <c r="I168" s="137">
        <f t="shared" si="48"/>
        <v>6854.6</v>
      </c>
    </row>
    <row r="169" spans="1:10" ht="25.5" x14ac:dyDescent="0.2">
      <c r="A169" s="58" t="s">
        <v>124</v>
      </c>
      <c r="B169" s="111">
        <v>650</v>
      </c>
      <c r="C169" s="55">
        <v>4</v>
      </c>
      <c r="D169" s="55">
        <v>9</v>
      </c>
      <c r="E169" s="68">
        <v>8410199990</v>
      </c>
      <c r="F169" s="57">
        <v>200</v>
      </c>
      <c r="G169" s="137">
        <f t="shared" si="48"/>
        <v>6854.7</v>
      </c>
      <c r="H169" s="137">
        <f t="shared" si="48"/>
        <v>-9.9999999999454303E-2</v>
      </c>
      <c r="I169" s="137">
        <f t="shared" si="48"/>
        <v>6854.6</v>
      </c>
    </row>
    <row r="170" spans="1:10" ht="25.5" x14ac:dyDescent="0.2">
      <c r="A170" s="58" t="s">
        <v>66</v>
      </c>
      <c r="B170" s="111">
        <v>650</v>
      </c>
      <c r="C170" s="55">
        <v>4</v>
      </c>
      <c r="D170" s="55">
        <v>9</v>
      </c>
      <c r="E170" s="68">
        <v>8410199990</v>
      </c>
      <c r="F170" s="57">
        <v>240</v>
      </c>
      <c r="G170" s="137">
        <f t="shared" si="48"/>
        <v>6854.7</v>
      </c>
      <c r="H170" s="137">
        <f t="shared" si="48"/>
        <v>-9.9999999999454303E-2</v>
      </c>
      <c r="I170" s="137">
        <f t="shared" si="48"/>
        <v>6854.6</v>
      </c>
    </row>
    <row r="171" spans="1:10" ht="25.5" x14ac:dyDescent="0.2">
      <c r="A171" s="58" t="s">
        <v>57</v>
      </c>
      <c r="B171" s="111">
        <v>650</v>
      </c>
      <c r="C171" s="55">
        <v>4</v>
      </c>
      <c r="D171" s="55">
        <v>9</v>
      </c>
      <c r="E171" s="68">
        <v>8410199990</v>
      </c>
      <c r="F171" s="57">
        <v>244</v>
      </c>
      <c r="G171" s="137">
        <v>6854.7</v>
      </c>
      <c r="H171" s="138">
        <f>I171-G171</f>
        <v>-9.9999999999454303E-2</v>
      </c>
      <c r="I171" s="138">
        <v>6854.6</v>
      </c>
    </row>
    <row r="172" spans="1:10" ht="15.75" customHeight="1" x14ac:dyDescent="0.2">
      <c r="A172" s="49" t="s">
        <v>35</v>
      </c>
      <c r="B172" s="110">
        <v>650</v>
      </c>
      <c r="C172" s="50">
        <v>4</v>
      </c>
      <c r="D172" s="50">
        <v>10</v>
      </c>
      <c r="E172" s="51" t="s">
        <v>64</v>
      </c>
      <c r="F172" s="52" t="s">
        <v>64</v>
      </c>
      <c r="G172" s="53">
        <f t="shared" ref="G172:I177" si="49">G173</f>
        <v>452.7</v>
      </c>
      <c r="H172" s="53">
        <f t="shared" si="49"/>
        <v>0</v>
      </c>
      <c r="I172" s="53">
        <f t="shared" si="49"/>
        <v>452.7</v>
      </c>
    </row>
    <row r="173" spans="1:10" ht="37.5" customHeight="1" x14ac:dyDescent="0.2">
      <c r="A173" s="54" t="s">
        <v>310</v>
      </c>
      <c r="B173" s="111">
        <v>650</v>
      </c>
      <c r="C173" s="55">
        <v>4</v>
      </c>
      <c r="D173" s="55">
        <v>10</v>
      </c>
      <c r="E173" s="56" t="s">
        <v>185</v>
      </c>
      <c r="F173" s="57" t="s">
        <v>64</v>
      </c>
      <c r="G173" s="137">
        <f t="shared" si="49"/>
        <v>452.7</v>
      </c>
      <c r="H173" s="137">
        <f t="shared" si="49"/>
        <v>0</v>
      </c>
      <c r="I173" s="137">
        <f t="shared" si="49"/>
        <v>452.7</v>
      </c>
    </row>
    <row r="174" spans="1:10" ht="38.25" x14ac:dyDescent="0.2">
      <c r="A174" s="54" t="s">
        <v>296</v>
      </c>
      <c r="B174" s="111">
        <v>650</v>
      </c>
      <c r="C174" s="55">
        <v>4</v>
      </c>
      <c r="D174" s="55">
        <v>10</v>
      </c>
      <c r="E174" s="56" t="s">
        <v>208</v>
      </c>
      <c r="F174" s="57" t="s">
        <v>64</v>
      </c>
      <c r="G174" s="137">
        <f t="shared" si="49"/>
        <v>452.7</v>
      </c>
      <c r="H174" s="137">
        <f t="shared" si="49"/>
        <v>0</v>
      </c>
      <c r="I174" s="137">
        <f t="shared" si="49"/>
        <v>452.7</v>
      </c>
    </row>
    <row r="175" spans="1:10" ht="11.25" customHeight="1" x14ac:dyDescent="0.2">
      <c r="A175" s="54" t="s">
        <v>60</v>
      </c>
      <c r="B175" s="111">
        <v>650</v>
      </c>
      <c r="C175" s="55">
        <v>4</v>
      </c>
      <c r="D175" s="55">
        <v>10</v>
      </c>
      <c r="E175" s="56" t="s">
        <v>209</v>
      </c>
      <c r="F175" s="57"/>
      <c r="G175" s="137">
        <f t="shared" si="49"/>
        <v>452.7</v>
      </c>
      <c r="H175" s="137">
        <f t="shared" si="49"/>
        <v>0</v>
      </c>
      <c r="I175" s="137">
        <f t="shared" si="49"/>
        <v>452.7</v>
      </c>
    </row>
    <row r="176" spans="1:10" ht="26.25" customHeight="1" x14ac:dyDescent="0.2">
      <c r="A176" s="58" t="s">
        <v>124</v>
      </c>
      <c r="B176" s="111">
        <v>650</v>
      </c>
      <c r="C176" s="55">
        <v>4</v>
      </c>
      <c r="D176" s="55">
        <v>10</v>
      </c>
      <c r="E176" s="56" t="s">
        <v>209</v>
      </c>
      <c r="F176" s="57" t="s">
        <v>65</v>
      </c>
      <c r="G176" s="137">
        <f t="shared" si="49"/>
        <v>452.7</v>
      </c>
      <c r="H176" s="137">
        <f t="shared" si="49"/>
        <v>0</v>
      </c>
      <c r="I176" s="137">
        <f t="shared" si="49"/>
        <v>452.7</v>
      </c>
    </row>
    <row r="177" spans="1:10" ht="26.25" customHeight="1" x14ac:dyDescent="0.2">
      <c r="A177" s="58" t="s">
        <v>66</v>
      </c>
      <c r="B177" s="111">
        <v>650</v>
      </c>
      <c r="C177" s="55">
        <v>4</v>
      </c>
      <c r="D177" s="55">
        <v>10</v>
      </c>
      <c r="E177" s="56" t="s">
        <v>209</v>
      </c>
      <c r="F177" s="57" t="s">
        <v>67</v>
      </c>
      <c r="G177" s="137">
        <f t="shared" si="49"/>
        <v>452.7</v>
      </c>
      <c r="H177" s="137">
        <f t="shared" si="49"/>
        <v>0</v>
      </c>
      <c r="I177" s="137">
        <f t="shared" si="49"/>
        <v>452.7</v>
      </c>
    </row>
    <row r="178" spans="1:10" ht="26.25" customHeight="1" x14ac:dyDescent="0.2">
      <c r="A178" s="58" t="s">
        <v>57</v>
      </c>
      <c r="B178" s="111">
        <v>650</v>
      </c>
      <c r="C178" s="55">
        <v>4</v>
      </c>
      <c r="D178" s="55">
        <v>10</v>
      </c>
      <c r="E178" s="56" t="s">
        <v>209</v>
      </c>
      <c r="F178" s="57">
        <v>244</v>
      </c>
      <c r="G178" s="137">
        <v>452.7</v>
      </c>
      <c r="H178" s="138">
        <v>0</v>
      </c>
      <c r="I178" s="138">
        <f>G178</f>
        <v>452.7</v>
      </c>
    </row>
    <row r="179" spans="1:10" ht="12.75" customHeight="1" x14ac:dyDescent="0.2">
      <c r="A179" s="59" t="s">
        <v>176</v>
      </c>
      <c r="B179" s="110">
        <v>650</v>
      </c>
      <c r="C179" s="50">
        <v>4</v>
      </c>
      <c r="D179" s="50">
        <v>12</v>
      </c>
      <c r="E179" s="51"/>
      <c r="F179" s="52"/>
      <c r="G179" s="53">
        <f>G180</f>
        <v>6.7</v>
      </c>
      <c r="H179" s="53">
        <f t="shared" ref="H179:I183" si="50">H180</f>
        <v>0</v>
      </c>
      <c r="I179" s="53">
        <f t="shared" si="50"/>
        <v>6.7</v>
      </c>
    </row>
    <row r="180" spans="1:10" ht="37.5" customHeight="1" x14ac:dyDescent="0.2">
      <c r="A180" s="54" t="s">
        <v>310</v>
      </c>
      <c r="B180" s="111">
        <v>650</v>
      </c>
      <c r="C180" s="55">
        <v>4</v>
      </c>
      <c r="D180" s="55">
        <v>12</v>
      </c>
      <c r="E180" s="56" t="s">
        <v>185</v>
      </c>
      <c r="F180" s="57"/>
      <c r="G180" s="137">
        <f>G181</f>
        <v>6.7</v>
      </c>
      <c r="H180" s="137">
        <f t="shared" si="50"/>
        <v>0</v>
      </c>
      <c r="I180" s="137">
        <f t="shared" si="50"/>
        <v>6.7</v>
      </c>
    </row>
    <row r="181" spans="1:10" ht="38.25" customHeight="1" x14ac:dyDescent="0.2">
      <c r="A181" s="54" t="s">
        <v>298</v>
      </c>
      <c r="B181" s="111">
        <v>650</v>
      </c>
      <c r="C181" s="55">
        <v>4</v>
      </c>
      <c r="D181" s="55">
        <v>12</v>
      </c>
      <c r="E181" s="56" t="s">
        <v>210</v>
      </c>
      <c r="F181" s="57"/>
      <c r="G181" s="137">
        <f>G182</f>
        <v>6.7</v>
      </c>
      <c r="H181" s="137">
        <f t="shared" si="50"/>
        <v>0</v>
      </c>
      <c r="I181" s="137">
        <f t="shared" si="50"/>
        <v>6.7</v>
      </c>
    </row>
    <row r="182" spans="1:10" ht="54" customHeight="1" x14ac:dyDescent="0.2">
      <c r="A182" s="58" t="s">
        <v>175</v>
      </c>
      <c r="B182" s="111">
        <v>650</v>
      </c>
      <c r="C182" s="55">
        <v>4</v>
      </c>
      <c r="D182" s="55">
        <v>12</v>
      </c>
      <c r="E182" s="61">
        <v>7700189020</v>
      </c>
      <c r="F182" s="57"/>
      <c r="G182" s="138">
        <f>G183</f>
        <v>6.7</v>
      </c>
      <c r="H182" s="138">
        <f t="shared" si="50"/>
        <v>0</v>
      </c>
      <c r="I182" s="138">
        <f t="shared" si="50"/>
        <v>6.7</v>
      </c>
    </row>
    <row r="183" spans="1:10" ht="12" customHeight="1" x14ac:dyDescent="0.2">
      <c r="A183" s="58" t="s">
        <v>80</v>
      </c>
      <c r="B183" s="111">
        <v>650</v>
      </c>
      <c r="C183" s="55">
        <v>4</v>
      </c>
      <c r="D183" s="55">
        <v>12</v>
      </c>
      <c r="E183" s="61">
        <v>7700189020</v>
      </c>
      <c r="F183" s="57">
        <v>500</v>
      </c>
      <c r="G183" s="137">
        <f>G184</f>
        <v>6.7</v>
      </c>
      <c r="H183" s="137">
        <f t="shared" si="50"/>
        <v>0</v>
      </c>
      <c r="I183" s="137">
        <f t="shared" si="50"/>
        <v>6.7</v>
      </c>
    </row>
    <row r="184" spans="1:10" ht="16.5" customHeight="1" x14ac:dyDescent="0.2">
      <c r="A184" s="58" t="s">
        <v>63</v>
      </c>
      <c r="B184" s="111">
        <v>650</v>
      </c>
      <c r="C184" s="55">
        <v>4</v>
      </c>
      <c r="D184" s="55">
        <v>12</v>
      </c>
      <c r="E184" s="61">
        <v>7700189020</v>
      </c>
      <c r="F184" s="57">
        <v>540</v>
      </c>
      <c r="G184" s="137">
        <v>6.7</v>
      </c>
      <c r="H184" s="138">
        <v>0</v>
      </c>
      <c r="I184" s="138">
        <f>G184</f>
        <v>6.7</v>
      </c>
    </row>
    <row r="185" spans="1:10" s="109" customFormat="1" ht="13.5" customHeight="1" x14ac:dyDescent="0.2">
      <c r="A185" s="102" t="s">
        <v>36</v>
      </c>
      <c r="B185" s="103">
        <v>650</v>
      </c>
      <c r="C185" s="104">
        <v>5</v>
      </c>
      <c r="D185" s="104">
        <v>0</v>
      </c>
      <c r="E185" s="105" t="s">
        <v>64</v>
      </c>
      <c r="F185" s="106" t="s">
        <v>64</v>
      </c>
      <c r="G185" s="147">
        <f>G186+G194+G215</f>
        <v>6624.3</v>
      </c>
      <c r="H185" s="147">
        <f t="shared" ref="H185:I185" si="51">H186+H194+H215</f>
        <v>0</v>
      </c>
      <c r="I185" s="147">
        <f t="shared" si="51"/>
        <v>6624.3</v>
      </c>
      <c r="J185" s="108"/>
    </row>
    <row r="186" spans="1:10" x14ac:dyDescent="0.2">
      <c r="A186" s="49" t="s">
        <v>61</v>
      </c>
      <c r="B186" s="110">
        <v>650</v>
      </c>
      <c r="C186" s="50">
        <v>5</v>
      </c>
      <c r="D186" s="50">
        <v>1</v>
      </c>
      <c r="E186" s="51" t="s">
        <v>64</v>
      </c>
      <c r="F186" s="52" t="s">
        <v>64</v>
      </c>
      <c r="G186" s="53">
        <f t="shared" ref="G186:I192" si="52">G187</f>
        <v>239.7</v>
      </c>
      <c r="H186" s="53">
        <f t="shared" si="52"/>
        <v>0</v>
      </c>
      <c r="I186" s="53">
        <f t="shared" si="52"/>
        <v>239.7</v>
      </c>
    </row>
    <row r="187" spans="1:10" ht="51" customHeight="1" x14ac:dyDescent="0.2">
      <c r="A187" s="54" t="s">
        <v>311</v>
      </c>
      <c r="B187" s="111">
        <v>650</v>
      </c>
      <c r="C187" s="55">
        <v>5</v>
      </c>
      <c r="D187" s="55">
        <v>1</v>
      </c>
      <c r="E187" s="56" t="s">
        <v>211</v>
      </c>
      <c r="F187" s="57" t="s">
        <v>64</v>
      </c>
      <c r="G187" s="137">
        <f t="shared" si="52"/>
        <v>239.7</v>
      </c>
      <c r="H187" s="137">
        <f t="shared" si="52"/>
        <v>0</v>
      </c>
      <c r="I187" s="137">
        <f t="shared" si="52"/>
        <v>239.7</v>
      </c>
    </row>
    <row r="188" spans="1:10" ht="26.25" customHeight="1" x14ac:dyDescent="0.2">
      <c r="A188" s="54" t="s">
        <v>212</v>
      </c>
      <c r="B188" s="111">
        <v>650</v>
      </c>
      <c r="C188" s="55">
        <v>5</v>
      </c>
      <c r="D188" s="55">
        <v>1</v>
      </c>
      <c r="E188" s="56" t="s">
        <v>213</v>
      </c>
      <c r="F188" s="57" t="s">
        <v>64</v>
      </c>
      <c r="G188" s="137">
        <f t="shared" si="52"/>
        <v>239.7</v>
      </c>
      <c r="H188" s="137">
        <f t="shared" si="52"/>
        <v>0</v>
      </c>
      <c r="I188" s="137">
        <f t="shared" si="52"/>
        <v>239.7</v>
      </c>
    </row>
    <row r="189" spans="1:10" ht="25.5" x14ac:dyDescent="0.2">
      <c r="A189" s="54" t="s">
        <v>105</v>
      </c>
      <c r="B189" s="111">
        <v>650</v>
      </c>
      <c r="C189" s="55">
        <v>5</v>
      </c>
      <c r="D189" s="55">
        <v>1</v>
      </c>
      <c r="E189" s="56" t="s">
        <v>214</v>
      </c>
      <c r="F189" s="57"/>
      <c r="G189" s="137">
        <f t="shared" si="52"/>
        <v>239.7</v>
      </c>
      <c r="H189" s="137">
        <f t="shared" si="52"/>
        <v>0</v>
      </c>
      <c r="I189" s="137">
        <f t="shared" si="52"/>
        <v>239.7</v>
      </c>
    </row>
    <row r="190" spans="1:10" ht="22.5" customHeight="1" x14ac:dyDescent="0.2">
      <c r="A190" s="54" t="s">
        <v>100</v>
      </c>
      <c r="B190" s="111">
        <v>650</v>
      </c>
      <c r="C190" s="55">
        <v>5</v>
      </c>
      <c r="D190" s="55">
        <v>1</v>
      </c>
      <c r="E190" s="56" t="s">
        <v>236</v>
      </c>
      <c r="F190" s="57"/>
      <c r="G190" s="137">
        <f t="shared" si="52"/>
        <v>239.7</v>
      </c>
      <c r="H190" s="137">
        <f t="shared" si="52"/>
        <v>0</v>
      </c>
      <c r="I190" s="137">
        <f t="shared" si="52"/>
        <v>239.7</v>
      </c>
    </row>
    <row r="191" spans="1:10" ht="22.5" customHeight="1" x14ac:dyDescent="0.2">
      <c r="A191" s="58" t="s">
        <v>124</v>
      </c>
      <c r="B191" s="111">
        <v>650</v>
      </c>
      <c r="C191" s="55">
        <v>5</v>
      </c>
      <c r="D191" s="55">
        <v>1</v>
      </c>
      <c r="E191" s="56" t="s">
        <v>236</v>
      </c>
      <c r="F191" s="57" t="s">
        <v>65</v>
      </c>
      <c r="G191" s="137">
        <f t="shared" si="52"/>
        <v>239.7</v>
      </c>
      <c r="H191" s="137">
        <f t="shared" si="52"/>
        <v>0</v>
      </c>
      <c r="I191" s="137">
        <f t="shared" si="52"/>
        <v>239.7</v>
      </c>
    </row>
    <row r="192" spans="1:10" ht="22.5" customHeight="1" x14ac:dyDescent="0.2">
      <c r="A192" s="58" t="s">
        <v>66</v>
      </c>
      <c r="B192" s="111">
        <v>650</v>
      </c>
      <c r="C192" s="55">
        <v>5</v>
      </c>
      <c r="D192" s="55">
        <v>1</v>
      </c>
      <c r="E192" s="56" t="s">
        <v>236</v>
      </c>
      <c r="F192" s="57" t="s">
        <v>67</v>
      </c>
      <c r="G192" s="137">
        <f t="shared" si="52"/>
        <v>239.7</v>
      </c>
      <c r="H192" s="137">
        <f t="shared" si="52"/>
        <v>0</v>
      </c>
      <c r="I192" s="137">
        <f t="shared" si="52"/>
        <v>239.7</v>
      </c>
    </row>
    <row r="193" spans="1:9" ht="25.5" x14ac:dyDescent="0.2">
      <c r="A193" s="58" t="s">
        <v>57</v>
      </c>
      <c r="B193" s="111">
        <v>650</v>
      </c>
      <c r="C193" s="55">
        <v>5</v>
      </c>
      <c r="D193" s="55">
        <v>1</v>
      </c>
      <c r="E193" s="56" t="s">
        <v>236</v>
      </c>
      <c r="F193" s="57">
        <v>244</v>
      </c>
      <c r="G193" s="138">
        <v>239.7</v>
      </c>
      <c r="H193" s="138">
        <v>0</v>
      </c>
      <c r="I193" s="138">
        <f>G193</f>
        <v>239.7</v>
      </c>
    </row>
    <row r="194" spans="1:9" x14ac:dyDescent="0.2">
      <c r="A194" s="49" t="s">
        <v>51</v>
      </c>
      <c r="B194" s="110">
        <v>650</v>
      </c>
      <c r="C194" s="50">
        <v>5</v>
      </c>
      <c r="D194" s="50">
        <v>2</v>
      </c>
      <c r="E194" s="51" t="s">
        <v>64</v>
      </c>
      <c r="F194" s="52" t="s">
        <v>64</v>
      </c>
      <c r="G194" s="53">
        <f>G195</f>
        <v>5840.6</v>
      </c>
      <c r="H194" s="53">
        <f t="shared" ref="H194:I194" si="53">H195</f>
        <v>0</v>
      </c>
      <c r="I194" s="53">
        <f t="shared" si="53"/>
        <v>5840.6</v>
      </c>
    </row>
    <row r="195" spans="1:9" ht="35.25" customHeight="1" x14ac:dyDescent="0.2">
      <c r="A195" s="54" t="s">
        <v>311</v>
      </c>
      <c r="B195" s="111">
        <v>650</v>
      </c>
      <c r="C195" s="55">
        <v>5</v>
      </c>
      <c r="D195" s="55">
        <v>2</v>
      </c>
      <c r="E195" s="56" t="s">
        <v>211</v>
      </c>
      <c r="F195" s="57" t="s">
        <v>64</v>
      </c>
      <c r="G195" s="137">
        <f>G196+G209</f>
        <v>5840.6</v>
      </c>
      <c r="H195" s="137">
        <f t="shared" ref="H195:I195" si="54">H196+H209</f>
        <v>0</v>
      </c>
      <c r="I195" s="137">
        <f t="shared" si="54"/>
        <v>5840.6</v>
      </c>
    </row>
    <row r="196" spans="1:9" ht="27.75" customHeight="1" x14ac:dyDescent="0.2">
      <c r="A196" s="54" t="s">
        <v>78</v>
      </c>
      <c r="B196" s="111">
        <v>650</v>
      </c>
      <c r="C196" s="55">
        <v>5</v>
      </c>
      <c r="D196" s="55">
        <v>2</v>
      </c>
      <c r="E196" s="56" t="s">
        <v>215</v>
      </c>
      <c r="F196" s="57" t="s">
        <v>64</v>
      </c>
      <c r="G196" s="137">
        <f>G197</f>
        <v>5590.6</v>
      </c>
      <c r="H196" s="137">
        <f t="shared" ref="H196:I196" si="55">H197</f>
        <v>0</v>
      </c>
      <c r="I196" s="137">
        <f t="shared" si="55"/>
        <v>5590.6</v>
      </c>
    </row>
    <row r="197" spans="1:9" ht="30.75" customHeight="1" x14ac:dyDescent="0.2">
      <c r="A197" s="54" t="s">
        <v>217</v>
      </c>
      <c r="B197" s="111">
        <v>650</v>
      </c>
      <c r="C197" s="55">
        <v>5</v>
      </c>
      <c r="D197" s="55">
        <v>2</v>
      </c>
      <c r="E197" s="56" t="s">
        <v>216</v>
      </c>
      <c r="F197" s="57" t="s">
        <v>64</v>
      </c>
      <c r="G197" s="137">
        <f>G198+G202+G205</f>
        <v>5590.6</v>
      </c>
      <c r="H197" s="137">
        <f t="shared" ref="H197:I197" si="56">H198+H202+H205</f>
        <v>0</v>
      </c>
      <c r="I197" s="137">
        <f t="shared" si="56"/>
        <v>5590.6</v>
      </c>
    </row>
    <row r="198" spans="1:9" ht="72.75" customHeight="1" x14ac:dyDescent="0.2">
      <c r="A198" s="54" t="s">
        <v>218</v>
      </c>
      <c r="B198" s="111">
        <v>650</v>
      </c>
      <c r="C198" s="55">
        <v>5</v>
      </c>
      <c r="D198" s="55">
        <v>2</v>
      </c>
      <c r="E198" s="56" t="s">
        <v>252</v>
      </c>
      <c r="F198" s="57"/>
      <c r="G198" s="138">
        <f>G199</f>
        <v>5000</v>
      </c>
      <c r="H198" s="138">
        <f t="shared" ref="H198:I200" si="57">H199</f>
        <v>0</v>
      </c>
      <c r="I198" s="138">
        <f t="shared" si="57"/>
        <v>5000</v>
      </c>
    </row>
    <row r="199" spans="1:9" ht="30" customHeight="1" x14ac:dyDescent="0.2">
      <c r="A199" s="58" t="s">
        <v>124</v>
      </c>
      <c r="B199" s="111">
        <v>650</v>
      </c>
      <c r="C199" s="55">
        <v>5</v>
      </c>
      <c r="D199" s="55">
        <v>2</v>
      </c>
      <c r="E199" s="56" t="s">
        <v>252</v>
      </c>
      <c r="F199" s="57" t="s">
        <v>65</v>
      </c>
      <c r="G199" s="138">
        <f>G200</f>
        <v>5000</v>
      </c>
      <c r="H199" s="138">
        <f t="shared" si="57"/>
        <v>0</v>
      </c>
      <c r="I199" s="138">
        <f t="shared" si="57"/>
        <v>5000</v>
      </c>
    </row>
    <row r="200" spans="1:9" ht="32.25" customHeight="1" x14ac:dyDescent="0.2">
      <c r="A200" s="58" t="s">
        <v>66</v>
      </c>
      <c r="B200" s="111">
        <v>650</v>
      </c>
      <c r="C200" s="55">
        <v>5</v>
      </c>
      <c r="D200" s="55">
        <v>2</v>
      </c>
      <c r="E200" s="56" t="s">
        <v>252</v>
      </c>
      <c r="F200" s="57" t="s">
        <v>67</v>
      </c>
      <c r="G200" s="138">
        <f>G201</f>
        <v>5000</v>
      </c>
      <c r="H200" s="138">
        <f t="shared" si="57"/>
        <v>0</v>
      </c>
      <c r="I200" s="138">
        <f t="shared" si="57"/>
        <v>5000</v>
      </c>
    </row>
    <row r="201" spans="1:9" ht="29.25" customHeight="1" x14ac:dyDescent="0.2">
      <c r="A201" s="58" t="s">
        <v>62</v>
      </c>
      <c r="B201" s="111">
        <v>650</v>
      </c>
      <c r="C201" s="55">
        <v>5</v>
      </c>
      <c r="D201" s="55">
        <v>2</v>
      </c>
      <c r="E201" s="56" t="s">
        <v>252</v>
      </c>
      <c r="F201" s="57">
        <v>243</v>
      </c>
      <c r="G201" s="138">
        <v>5000</v>
      </c>
      <c r="H201" s="138">
        <v>0</v>
      </c>
      <c r="I201" s="138">
        <v>5000</v>
      </c>
    </row>
    <row r="202" spans="1:9" ht="30" customHeight="1" x14ac:dyDescent="0.2">
      <c r="A202" s="58" t="s">
        <v>124</v>
      </c>
      <c r="B202" s="111">
        <v>650</v>
      </c>
      <c r="C202" s="55">
        <v>5</v>
      </c>
      <c r="D202" s="55">
        <v>2</v>
      </c>
      <c r="E202" s="56" t="s">
        <v>278</v>
      </c>
      <c r="F202" s="57">
        <v>200</v>
      </c>
      <c r="G202" s="138">
        <f>G203</f>
        <v>35</v>
      </c>
      <c r="H202" s="138">
        <f t="shared" ref="H202:I203" si="58">H203</f>
        <v>0</v>
      </c>
      <c r="I202" s="138">
        <f t="shared" si="58"/>
        <v>35</v>
      </c>
    </row>
    <row r="203" spans="1:9" ht="30" customHeight="1" x14ac:dyDescent="0.2">
      <c r="A203" s="58" t="s">
        <v>66</v>
      </c>
      <c r="B203" s="111">
        <v>650</v>
      </c>
      <c r="C203" s="55">
        <v>5</v>
      </c>
      <c r="D203" s="55">
        <v>2</v>
      </c>
      <c r="E203" s="56" t="s">
        <v>278</v>
      </c>
      <c r="F203" s="57">
        <v>240</v>
      </c>
      <c r="G203" s="138">
        <f>G204</f>
        <v>35</v>
      </c>
      <c r="H203" s="138">
        <f t="shared" si="58"/>
        <v>0</v>
      </c>
      <c r="I203" s="138">
        <f t="shared" si="58"/>
        <v>35</v>
      </c>
    </row>
    <row r="204" spans="1:9" ht="30" customHeight="1" x14ac:dyDescent="0.2">
      <c r="A204" s="58" t="s">
        <v>62</v>
      </c>
      <c r="B204" s="111">
        <v>650</v>
      </c>
      <c r="C204" s="55">
        <v>5</v>
      </c>
      <c r="D204" s="55">
        <v>2</v>
      </c>
      <c r="E204" s="56" t="s">
        <v>278</v>
      </c>
      <c r="F204" s="57">
        <v>243</v>
      </c>
      <c r="G204" s="138">
        <v>35</v>
      </c>
      <c r="H204" s="138">
        <v>0</v>
      </c>
      <c r="I204" s="138">
        <f>G204</f>
        <v>35</v>
      </c>
    </row>
    <row r="205" spans="1:9" ht="71.25" customHeight="1" x14ac:dyDescent="0.2">
      <c r="A205" s="58" t="s">
        <v>380</v>
      </c>
      <c r="B205" s="111">
        <v>650</v>
      </c>
      <c r="C205" s="55">
        <v>5</v>
      </c>
      <c r="D205" s="55">
        <v>2</v>
      </c>
      <c r="E205" s="56" t="s">
        <v>253</v>
      </c>
      <c r="F205" s="57"/>
      <c r="G205" s="138">
        <f>G206</f>
        <v>555.6</v>
      </c>
      <c r="H205" s="138">
        <f t="shared" ref="H205:I205" si="59">H206</f>
        <v>0</v>
      </c>
      <c r="I205" s="138">
        <f t="shared" si="59"/>
        <v>555.6</v>
      </c>
    </row>
    <row r="206" spans="1:9" ht="30" customHeight="1" x14ac:dyDescent="0.2">
      <c r="A206" s="58" t="s">
        <v>124</v>
      </c>
      <c r="B206" s="111">
        <v>650</v>
      </c>
      <c r="C206" s="55">
        <v>5</v>
      </c>
      <c r="D206" s="55">
        <v>2</v>
      </c>
      <c r="E206" s="56" t="s">
        <v>253</v>
      </c>
      <c r="F206" s="57">
        <v>200</v>
      </c>
      <c r="G206" s="138">
        <f>G207</f>
        <v>555.6</v>
      </c>
      <c r="H206" s="138">
        <f>H207</f>
        <v>0</v>
      </c>
      <c r="I206" s="138">
        <f>I207</f>
        <v>555.6</v>
      </c>
    </row>
    <row r="207" spans="1:9" ht="30" customHeight="1" x14ac:dyDescent="0.2">
      <c r="A207" s="58" t="s">
        <v>66</v>
      </c>
      <c r="B207" s="111">
        <v>650</v>
      </c>
      <c r="C207" s="55">
        <v>5</v>
      </c>
      <c r="D207" s="55">
        <v>2</v>
      </c>
      <c r="E207" s="56" t="s">
        <v>253</v>
      </c>
      <c r="F207" s="57">
        <v>240</v>
      </c>
      <c r="G207" s="138">
        <f>G208</f>
        <v>555.6</v>
      </c>
      <c r="H207" s="138">
        <f>H208</f>
        <v>0</v>
      </c>
      <c r="I207" s="138">
        <f>I208</f>
        <v>555.6</v>
      </c>
    </row>
    <row r="208" spans="1:9" ht="30" customHeight="1" x14ac:dyDescent="0.2">
      <c r="A208" s="58" t="s">
        <v>62</v>
      </c>
      <c r="B208" s="111">
        <v>650</v>
      </c>
      <c r="C208" s="55">
        <v>5</v>
      </c>
      <c r="D208" s="55">
        <v>2</v>
      </c>
      <c r="E208" s="56" t="s">
        <v>253</v>
      </c>
      <c r="F208" s="57">
        <v>243</v>
      </c>
      <c r="G208" s="138">
        <v>555.6</v>
      </c>
      <c r="H208" s="138">
        <v>0</v>
      </c>
      <c r="I208" s="138">
        <v>555.6</v>
      </c>
    </row>
    <row r="209" spans="1:10" ht="30" customHeight="1" x14ac:dyDescent="0.2">
      <c r="A209" s="58" t="s">
        <v>325</v>
      </c>
      <c r="B209" s="111">
        <v>650</v>
      </c>
      <c r="C209" s="55">
        <v>5</v>
      </c>
      <c r="D209" s="55">
        <v>2</v>
      </c>
      <c r="E209" s="56" t="s">
        <v>324</v>
      </c>
      <c r="F209" s="57"/>
      <c r="G209" s="138">
        <f t="shared" ref="G209:I213" si="60">G210</f>
        <v>250</v>
      </c>
      <c r="H209" s="138">
        <f t="shared" si="60"/>
        <v>0</v>
      </c>
      <c r="I209" s="138">
        <f t="shared" si="60"/>
        <v>250</v>
      </c>
    </row>
    <row r="210" spans="1:10" ht="30" customHeight="1" x14ac:dyDescent="0.2">
      <c r="A210" s="58" t="s">
        <v>326</v>
      </c>
      <c r="B210" s="111">
        <v>650</v>
      </c>
      <c r="C210" s="55">
        <v>5</v>
      </c>
      <c r="D210" s="55">
        <v>2</v>
      </c>
      <c r="E210" s="56" t="s">
        <v>323</v>
      </c>
      <c r="F210" s="57"/>
      <c r="G210" s="138">
        <f t="shared" si="60"/>
        <v>250</v>
      </c>
      <c r="H210" s="138">
        <f t="shared" si="60"/>
        <v>0</v>
      </c>
      <c r="I210" s="138">
        <f t="shared" si="60"/>
        <v>250</v>
      </c>
    </row>
    <row r="211" spans="1:10" ht="30" customHeight="1" x14ac:dyDescent="0.2">
      <c r="A211" s="58" t="s">
        <v>100</v>
      </c>
      <c r="B211" s="111">
        <v>650</v>
      </c>
      <c r="C211" s="55">
        <v>5</v>
      </c>
      <c r="D211" s="55">
        <v>2</v>
      </c>
      <c r="E211" s="56" t="s">
        <v>322</v>
      </c>
      <c r="F211" s="57"/>
      <c r="G211" s="138">
        <f t="shared" si="60"/>
        <v>250</v>
      </c>
      <c r="H211" s="138">
        <f t="shared" si="60"/>
        <v>0</v>
      </c>
      <c r="I211" s="138">
        <f t="shared" si="60"/>
        <v>250</v>
      </c>
    </row>
    <row r="212" spans="1:10" ht="30" customHeight="1" x14ac:dyDescent="0.2">
      <c r="A212" s="58" t="s">
        <v>124</v>
      </c>
      <c r="B212" s="111">
        <v>650</v>
      </c>
      <c r="C212" s="55">
        <v>5</v>
      </c>
      <c r="D212" s="55">
        <v>2</v>
      </c>
      <c r="E212" s="56" t="s">
        <v>322</v>
      </c>
      <c r="F212" s="57">
        <v>200</v>
      </c>
      <c r="G212" s="138">
        <f t="shared" si="60"/>
        <v>250</v>
      </c>
      <c r="H212" s="138">
        <f t="shared" si="60"/>
        <v>0</v>
      </c>
      <c r="I212" s="138">
        <f t="shared" si="60"/>
        <v>250</v>
      </c>
    </row>
    <row r="213" spans="1:10" ht="30" customHeight="1" x14ac:dyDescent="0.2">
      <c r="A213" s="58" t="s">
        <v>66</v>
      </c>
      <c r="B213" s="111">
        <v>650</v>
      </c>
      <c r="C213" s="55">
        <v>5</v>
      </c>
      <c r="D213" s="55">
        <v>2</v>
      </c>
      <c r="E213" s="56" t="s">
        <v>322</v>
      </c>
      <c r="F213" s="57">
        <v>240</v>
      </c>
      <c r="G213" s="138">
        <f t="shared" si="60"/>
        <v>250</v>
      </c>
      <c r="H213" s="138">
        <f t="shared" si="60"/>
        <v>0</v>
      </c>
      <c r="I213" s="138">
        <f t="shared" si="60"/>
        <v>250</v>
      </c>
    </row>
    <row r="214" spans="1:10" ht="30" customHeight="1" x14ac:dyDescent="0.2">
      <c r="A214" s="58" t="s">
        <v>57</v>
      </c>
      <c r="B214" s="111">
        <v>650</v>
      </c>
      <c r="C214" s="55">
        <v>5</v>
      </c>
      <c r="D214" s="55">
        <v>2</v>
      </c>
      <c r="E214" s="56" t="s">
        <v>322</v>
      </c>
      <c r="F214" s="57">
        <v>244</v>
      </c>
      <c r="G214" s="138">
        <v>250</v>
      </c>
      <c r="H214" s="138">
        <v>0</v>
      </c>
      <c r="I214" s="138">
        <f>G214</f>
        <v>250</v>
      </c>
    </row>
    <row r="215" spans="1:10" ht="16.5" customHeight="1" x14ac:dyDescent="0.2">
      <c r="A215" s="49" t="s">
        <v>37</v>
      </c>
      <c r="B215" s="110">
        <v>650</v>
      </c>
      <c r="C215" s="50">
        <v>5</v>
      </c>
      <c r="D215" s="50">
        <v>3</v>
      </c>
      <c r="E215" s="51" t="s">
        <v>64</v>
      </c>
      <c r="F215" s="52" t="s">
        <v>64</v>
      </c>
      <c r="G215" s="53">
        <f t="shared" ref="G215:I220" si="61">G216</f>
        <v>544</v>
      </c>
      <c r="H215" s="53">
        <f t="shared" si="61"/>
        <v>0</v>
      </c>
      <c r="I215" s="53">
        <f t="shared" si="61"/>
        <v>544</v>
      </c>
    </row>
    <row r="216" spans="1:10" ht="22.5" customHeight="1" x14ac:dyDescent="0.2">
      <c r="A216" s="54" t="s">
        <v>312</v>
      </c>
      <c r="B216" s="111">
        <v>650</v>
      </c>
      <c r="C216" s="55">
        <v>5</v>
      </c>
      <c r="D216" s="55">
        <v>3</v>
      </c>
      <c r="E216" s="56" t="s">
        <v>219</v>
      </c>
      <c r="F216" s="57" t="s">
        <v>64</v>
      </c>
      <c r="G216" s="137">
        <f t="shared" si="61"/>
        <v>544</v>
      </c>
      <c r="H216" s="137">
        <f t="shared" si="61"/>
        <v>0</v>
      </c>
      <c r="I216" s="137">
        <f t="shared" si="61"/>
        <v>544</v>
      </c>
    </row>
    <row r="217" spans="1:10" ht="38.25" x14ac:dyDescent="0.2">
      <c r="A217" s="58" t="s">
        <v>128</v>
      </c>
      <c r="B217" s="111">
        <v>650</v>
      </c>
      <c r="C217" s="55">
        <v>5</v>
      </c>
      <c r="D217" s="55">
        <v>3</v>
      </c>
      <c r="E217" s="56" t="s">
        <v>220</v>
      </c>
      <c r="F217" s="57"/>
      <c r="G217" s="137">
        <f t="shared" si="61"/>
        <v>544</v>
      </c>
      <c r="H217" s="137">
        <f t="shared" si="61"/>
        <v>0</v>
      </c>
      <c r="I217" s="137">
        <f t="shared" si="61"/>
        <v>544</v>
      </c>
    </row>
    <row r="218" spans="1:10" ht="25.5" x14ac:dyDescent="0.2">
      <c r="A218" s="58" t="s">
        <v>100</v>
      </c>
      <c r="B218" s="111">
        <v>650</v>
      </c>
      <c r="C218" s="55">
        <v>5</v>
      </c>
      <c r="D218" s="55">
        <v>3</v>
      </c>
      <c r="E218" s="56" t="s">
        <v>221</v>
      </c>
      <c r="F218" s="57"/>
      <c r="G218" s="137">
        <f t="shared" si="61"/>
        <v>544</v>
      </c>
      <c r="H218" s="137">
        <f t="shared" si="61"/>
        <v>0</v>
      </c>
      <c r="I218" s="137">
        <f t="shared" si="61"/>
        <v>544</v>
      </c>
    </row>
    <row r="219" spans="1:10" ht="29.25" customHeight="1" x14ac:dyDescent="0.2">
      <c r="A219" s="58" t="s">
        <v>124</v>
      </c>
      <c r="B219" s="111">
        <v>650</v>
      </c>
      <c r="C219" s="55">
        <v>5</v>
      </c>
      <c r="D219" s="55">
        <v>3</v>
      </c>
      <c r="E219" s="56" t="s">
        <v>221</v>
      </c>
      <c r="F219" s="57" t="s">
        <v>65</v>
      </c>
      <c r="G219" s="137">
        <f t="shared" si="61"/>
        <v>544</v>
      </c>
      <c r="H219" s="137">
        <f t="shared" si="61"/>
        <v>0</v>
      </c>
      <c r="I219" s="137">
        <f t="shared" si="61"/>
        <v>544</v>
      </c>
    </row>
    <row r="220" spans="1:10" ht="26.25" customHeight="1" x14ac:dyDescent="0.2">
      <c r="A220" s="58" t="s">
        <v>66</v>
      </c>
      <c r="B220" s="111">
        <v>650</v>
      </c>
      <c r="C220" s="55">
        <v>5</v>
      </c>
      <c r="D220" s="55">
        <v>3</v>
      </c>
      <c r="E220" s="56" t="s">
        <v>221</v>
      </c>
      <c r="F220" s="57" t="s">
        <v>67</v>
      </c>
      <c r="G220" s="137">
        <f t="shared" si="61"/>
        <v>544</v>
      </c>
      <c r="H220" s="137">
        <f t="shared" si="61"/>
        <v>0</v>
      </c>
      <c r="I220" s="137">
        <f t="shared" si="61"/>
        <v>544</v>
      </c>
    </row>
    <row r="221" spans="1:10" ht="22.5" customHeight="1" x14ac:dyDescent="0.2">
      <c r="A221" s="58" t="s">
        <v>57</v>
      </c>
      <c r="B221" s="111">
        <v>650</v>
      </c>
      <c r="C221" s="55">
        <v>5</v>
      </c>
      <c r="D221" s="55">
        <v>3</v>
      </c>
      <c r="E221" s="56" t="s">
        <v>221</v>
      </c>
      <c r="F221" s="57">
        <v>244</v>
      </c>
      <c r="G221" s="137">
        <v>544</v>
      </c>
      <c r="H221" s="138">
        <v>0</v>
      </c>
      <c r="I221" s="138">
        <f>G221</f>
        <v>544</v>
      </c>
    </row>
    <row r="222" spans="1:10" s="109" customFormat="1" ht="14.25" customHeight="1" x14ac:dyDescent="0.2">
      <c r="A222" s="115" t="s">
        <v>279</v>
      </c>
      <c r="B222" s="103">
        <v>650</v>
      </c>
      <c r="C222" s="104">
        <v>6</v>
      </c>
      <c r="D222" s="104"/>
      <c r="E222" s="105"/>
      <c r="F222" s="106"/>
      <c r="G222" s="107">
        <f t="shared" ref="G222:I228" si="62">G223</f>
        <v>298</v>
      </c>
      <c r="H222" s="107">
        <f t="shared" si="62"/>
        <v>0</v>
      </c>
      <c r="I222" s="107">
        <f t="shared" si="62"/>
        <v>298</v>
      </c>
      <c r="J222" s="108"/>
    </row>
    <row r="223" spans="1:10" ht="19.5" customHeight="1" x14ac:dyDescent="0.2">
      <c r="A223" s="59" t="s">
        <v>280</v>
      </c>
      <c r="B223" s="110">
        <v>650</v>
      </c>
      <c r="C223" s="50">
        <v>6</v>
      </c>
      <c r="D223" s="50">
        <v>5</v>
      </c>
      <c r="E223" s="51"/>
      <c r="F223" s="52"/>
      <c r="G223" s="53">
        <f>G224</f>
        <v>298</v>
      </c>
      <c r="H223" s="53">
        <f t="shared" si="62"/>
        <v>0</v>
      </c>
      <c r="I223" s="53">
        <f t="shared" si="62"/>
        <v>298</v>
      </c>
    </row>
    <row r="224" spans="1:10" ht="37.5" customHeight="1" x14ac:dyDescent="0.2">
      <c r="A224" s="60" t="s">
        <v>306</v>
      </c>
      <c r="B224" s="111">
        <v>650</v>
      </c>
      <c r="C224" s="55">
        <v>6</v>
      </c>
      <c r="D224" s="55">
        <v>5</v>
      </c>
      <c r="E224" s="56" t="s">
        <v>272</v>
      </c>
      <c r="F224" s="57"/>
      <c r="G224" s="137">
        <f>G225</f>
        <v>298</v>
      </c>
      <c r="H224" s="137">
        <f t="shared" si="62"/>
        <v>0</v>
      </c>
      <c r="I224" s="137">
        <f t="shared" si="62"/>
        <v>298</v>
      </c>
    </row>
    <row r="225" spans="1:10" ht="39" customHeight="1" x14ac:dyDescent="0.2">
      <c r="A225" s="60" t="s">
        <v>329</v>
      </c>
      <c r="B225" s="111" t="s">
        <v>319</v>
      </c>
      <c r="C225" s="55">
        <v>6</v>
      </c>
      <c r="D225" s="55">
        <v>5</v>
      </c>
      <c r="E225" s="56" t="s">
        <v>330</v>
      </c>
      <c r="F225" s="57"/>
      <c r="G225" s="137">
        <f>G226+G230</f>
        <v>298</v>
      </c>
      <c r="H225" s="137">
        <f t="shared" ref="H225:I225" si="63">H226+H230</f>
        <v>0</v>
      </c>
      <c r="I225" s="137">
        <f t="shared" si="63"/>
        <v>298</v>
      </c>
    </row>
    <row r="226" spans="1:10" ht="51.75" customHeight="1" x14ac:dyDescent="0.2">
      <c r="A226" s="60" t="s">
        <v>328</v>
      </c>
      <c r="B226" s="111">
        <v>650</v>
      </c>
      <c r="C226" s="55">
        <v>6</v>
      </c>
      <c r="D226" s="55">
        <v>5</v>
      </c>
      <c r="E226" s="56" t="s">
        <v>274</v>
      </c>
      <c r="F226" s="57"/>
      <c r="G226" s="137">
        <f>G227</f>
        <v>1.488</v>
      </c>
      <c r="H226" s="137">
        <f t="shared" ref="H226:I226" si="64">H227</f>
        <v>0</v>
      </c>
      <c r="I226" s="137">
        <f t="shared" si="64"/>
        <v>1.488</v>
      </c>
    </row>
    <row r="227" spans="1:10" ht="29.25" customHeight="1" x14ac:dyDescent="0.2">
      <c r="A227" s="58" t="s">
        <v>124</v>
      </c>
      <c r="B227" s="111">
        <v>650</v>
      </c>
      <c r="C227" s="55">
        <v>6</v>
      </c>
      <c r="D227" s="55">
        <v>5</v>
      </c>
      <c r="E227" s="56" t="s">
        <v>274</v>
      </c>
      <c r="F227" s="57">
        <v>200</v>
      </c>
      <c r="G227" s="137">
        <f t="shared" si="62"/>
        <v>1.488</v>
      </c>
      <c r="H227" s="137">
        <f t="shared" si="62"/>
        <v>0</v>
      </c>
      <c r="I227" s="137">
        <f t="shared" si="62"/>
        <v>1.488</v>
      </c>
    </row>
    <row r="228" spans="1:10" ht="24.75" customHeight="1" x14ac:dyDescent="0.2">
      <c r="A228" s="58" t="s">
        <v>66</v>
      </c>
      <c r="B228" s="111">
        <v>650</v>
      </c>
      <c r="C228" s="55">
        <v>6</v>
      </c>
      <c r="D228" s="55">
        <v>5</v>
      </c>
      <c r="E228" s="56" t="s">
        <v>274</v>
      </c>
      <c r="F228" s="57">
        <v>240</v>
      </c>
      <c r="G228" s="137">
        <f t="shared" si="62"/>
        <v>1.488</v>
      </c>
      <c r="H228" s="137">
        <f t="shared" si="62"/>
        <v>0</v>
      </c>
      <c r="I228" s="137">
        <f t="shared" si="62"/>
        <v>1.488</v>
      </c>
    </row>
    <row r="229" spans="1:10" ht="26.25" customHeight="1" x14ac:dyDescent="0.2">
      <c r="A229" s="58" t="s">
        <v>57</v>
      </c>
      <c r="B229" s="111">
        <v>650</v>
      </c>
      <c r="C229" s="55">
        <v>6</v>
      </c>
      <c r="D229" s="55">
        <v>5</v>
      </c>
      <c r="E229" s="56" t="s">
        <v>274</v>
      </c>
      <c r="F229" s="57">
        <v>244</v>
      </c>
      <c r="G229" s="137">
        <v>1.488</v>
      </c>
      <c r="H229" s="138">
        <v>0</v>
      </c>
      <c r="I229" s="138">
        <f>G229</f>
        <v>1.488</v>
      </c>
    </row>
    <row r="230" spans="1:10" ht="26.25" customHeight="1" x14ac:dyDescent="0.2">
      <c r="A230" s="58" t="s">
        <v>100</v>
      </c>
      <c r="B230" s="111">
        <v>650</v>
      </c>
      <c r="C230" s="55">
        <v>6</v>
      </c>
      <c r="D230" s="55">
        <v>5</v>
      </c>
      <c r="E230" s="56" t="s">
        <v>327</v>
      </c>
      <c r="F230" s="57"/>
      <c r="G230" s="137">
        <f>G231</f>
        <v>296.512</v>
      </c>
      <c r="H230" s="137">
        <f t="shared" ref="H230:I232" si="65">H231</f>
        <v>0</v>
      </c>
      <c r="I230" s="137">
        <f t="shared" si="65"/>
        <v>296.512</v>
      </c>
    </row>
    <row r="231" spans="1:10" ht="26.25" customHeight="1" x14ac:dyDescent="0.2">
      <c r="A231" s="58" t="s">
        <v>124</v>
      </c>
      <c r="B231" s="111">
        <v>650</v>
      </c>
      <c r="C231" s="55">
        <v>6</v>
      </c>
      <c r="D231" s="55">
        <v>5</v>
      </c>
      <c r="E231" s="56" t="s">
        <v>327</v>
      </c>
      <c r="F231" s="57">
        <v>200</v>
      </c>
      <c r="G231" s="137">
        <f>G232</f>
        <v>296.512</v>
      </c>
      <c r="H231" s="137">
        <f t="shared" si="65"/>
        <v>0</v>
      </c>
      <c r="I231" s="137">
        <f t="shared" si="65"/>
        <v>296.512</v>
      </c>
    </row>
    <row r="232" spans="1:10" ht="26.25" customHeight="1" x14ac:dyDescent="0.2">
      <c r="A232" s="58" t="s">
        <v>66</v>
      </c>
      <c r="B232" s="111">
        <v>650</v>
      </c>
      <c r="C232" s="55">
        <v>6</v>
      </c>
      <c r="D232" s="55">
        <v>5</v>
      </c>
      <c r="E232" s="56" t="s">
        <v>327</v>
      </c>
      <c r="F232" s="57">
        <v>240</v>
      </c>
      <c r="G232" s="137">
        <f>G233</f>
        <v>296.512</v>
      </c>
      <c r="H232" s="137">
        <f t="shared" si="65"/>
        <v>0</v>
      </c>
      <c r="I232" s="137">
        <f t="shared" si="65"/>
        <v>296.512</v>
      </c>
    </row>
    <row r="233" spans="1:10" ht="26.25" customHeight="1" x14ac:dyDescent="0.2">
      <c r="A233" s="58" t="s">
        <v>57</v>
      </c>
      <c r="B233" s="111">
        <v>650</v>
      </c>
      <c r="C233" s="55">
        <v>6</v>
      </c>
      <c r="D233" s="55">
        <v>5</v>
      </c>
      <c r="E233" s="56" t="s">
        <v>327</v>
      </c>
      <c r="F233" s="57">
        <v>244</v>
      </c>
      <c r="G233" s="137">
        <v>296.512</v>
      </c>
      <c r="H233" s="138">
        <v>0</v>
      </c>
      <c r="I233" s="138">
        <f>G233</f>
        <v>296.512</v>
      </c>
    </row>
    <row r="234" spans="1:10" s="109" customFormat="1" ht="18" customHeight="1" x14ac:dyDescent="0.2">
      <c r="A234" s="102" t="s">
        <v>53</v>
      </c>
      <c r="B234" s="103">
        <v>650</v>
      </c>
      <c r="C234" s="104">
        <v>8</v>
      </c>
      <c r="D234" s="104">
        <v>0</v>
      </c>
      <c r="E234" s="105" t="s">
        <v>64</v>
      </c>
      <c r="F234" s="106"/>
      <c r="G234" s="107">
        <f>G235</f>
        <v>1253.8</v>
      </c>
      <c r="H234" s="107">
        <f t="shared" ref="H234:I235" si="66">H235</f>
        <v>12.700000000000003</v>
      </c>
      <c r="I234" s="107">
        <f t="shared" si="66"/>
        <v>1266.5</v>
      </c>
      <c r="J234" s="108"/>
    </row>
    <row r="235" spans="1:10" ht="15" customHeight="1" x14ac:dyDescent="0.2">
      <c r="A235" s="49" t="s">
        <v>38</v>
      </c>
      <c r="B235" s="110">
        <v>650</v>
      </c>
      <c r="C235" s="50">
        <v>8</v>
      </c>
      <c r="D235" s="50">
        <v>1</v>
      </c>
      <c r="E235" s="51" t="s">
        <v>64</v>
      </c>
      <c r="F235" s="52"/>
      <c r="G235" s="53">
        <f>G236</f>
        <v>1253.8</v>
      </c>
      <c r="H235" s="53">
        <f t="shared" si="66"/>
        <v>12.700000000000003</v>
      </c>
      <c r="I235" s="53">
        <f t="shared" si="66"/>
        <v>1266.5</v>
      </c>
    </row>
    <row r="236" spans="1:10" ht="42.75" customHeight="1" x14ac:dyDescent="0.2">
      <c r="A236" s="54" t="s">
        <v>313</v>
      </c>
      <c r="B236" s="111">
        <v>650</v>
      </c>
      <c r="C236" s="55">
        <v>8</v>
      </c>
      <c r="D236" s="55">
        <v>1</v>
      </c>
      <c r="E236" s="56" t="s">
        <v>222</v>
      </c>
      <c r="F236" s="57"/>
      <c r="G236" s="137">
        <f>G237+G256</f>
        <v>1253.8</v>
      </c>
      <c r="H236" s="137">
        <f t="shared" ref="H236:I236" si="67">H237+H256</f>
        <v>12.700000000000003</v>
      </c>
      <c r="I236" s="137">
        <f t="shared" si="67"/>
        <v>1266.5</v>
      </c>
    </row>
    <row r="237" spans="1:10" ht="38.25" x14ac:dyDescent="0.2">
      <c r="A237" s="54" t="s">
        <v>224</v>
      </c>
      <c r="B237" s="111">
        <v>650</v>
      </c>
      <c r="C237" s="55">
        <v>8</v>
      </c>
      <c r="D237" s="55">
        <v>1</v>
      </c>
      <c r="E237" s="56" t="s">
        <v>223</v>
      </c>
      <c r="F237" s="57" t="s">
        <v>64</v>
      </c>
      <c r="G237" s="137">
        <f>G238</f>
        <v>1228.8</v>
      </c>
      <c r="H237" s="137">
        <f t="shared" ref="H237:I237" si="68">H238</f>
        <v>-11.299999999999997</v>
      </c>
      <c r="I237" s="137">
        <f t="shared" si="68"/>
        <v>1217.5</v>
      </c>
    </row>
    <row r="238" spans="1:10" x14ac:dyDescent="0.2">
      <c r="A238" s="54" t="s">
        <v>103</v>
      </c>
      <c r="B238" s="111">
        <v>650</v>
      </c>
      <c r="C238" s="55">
        <v>8</v>
      </c>
      <c r="D238" s="55">
        <v>1</v>
      </c>
      <c r="E238" s="56" t="s">
        <v>225</v>
      </c>
      <c r="F238" s="57"/>
      <c r="G238" s="137">
        <f>G239+G248+G252</f>
        <v>1228.8</v>
      </c>
      <c r="H238" s="137">
        <f t="shared" ref="H238:I238" si="69">H239+H248+H252</f>
        <v>-11.299999999999997</v>
      </c>
      <c r="I238" s="137">
        <f t="shared" si="69"/>
        <v>1217.5</v>
      </c>
    </row>
    <row r="239" spans="1:10" ht="25.5" x14ac:dyDescent="0.2">
      <c r="A239" s="54" t="s">
        <v>227</v>
      </c>
      <c r="B239" s="111">
        <v>650</v>
      </c>
      <c r="C239" s="55">
        <v>8</v>
      </c>
      <c r="D239" s="55">
        <v>1</v>
      </c>
      <c r="E239" s="56" t="s">
        <v>226</v>
      </c>
      <c r="F239" s="57" t="s">
        <v>64</v>
      </c>
      <c r="G239" s="137">
        <f>G240+G245</f>
        <v>1216.8</v>
      </c>
      <c r="H239" s="137">
        <f t="shared" ref="H239:I239" si="70">H240+H245</f>
        <v>-11.299999999999997</v>
      </c>
      <c r="I239" s="137">
        <f t="shared" si="70"/>
        <v>1205.5</v>
      </c>
    </row>
    <row r="240" spans="1:10" ht="63.75" x14ac:dyDescent="0.2">
      <c r="A240" s="58" t="s">
        <v>68</v>
      </c>
      <c r="B240" s="111">
        <v>650</v>
      </c>
      <c r="C240" s="55">
        <v>8</v>
      </c>
      <c r="D240" s="55">
        <v>1</v>
      </c>
      <c r="E240" s="56" t="s">
        <v>226</v>
      </c>
      <c r="F240" s="57" t="s">
        <v>69</v>
      </c>
      <c r="G240" s="138">
        <f>G241</f>
        <v>937</v>
      </c>
      <c r="H240" s="138">
        <f t="shared" ref="H240:I240" si="71">H241</f>
        <v>-11.299999999999997</v>
      </c>
      <c r="I240" s="138">
        <f t="shared" si="71"/>
        <v>925.7</v>
      </c>
    </row>
    <row r="241" spans="1:9" ht="22.5" customHeight="1" x14ac:dyDescent="0.2">
      <c r="A241" s="58" t="s">
        <v>70</v>
      </c>
      <c r="B241" s="111">
        <v>650</v>
      </c>
      <c r="C241" s="55">
        <v>8</v>
      </c>
      <c r="D241" s="55">
        <v>1</v>
      </c>
      <c r="E241" s="56" t="s">
        <v>226</v>
      </c>
      <c r="F241" s="57" t="s">
        <v>71</v>
      </c>
      <c r="G241" s="138">
        <f>G242+G244+G243</f>
        <v>937</v>
      </c>
      <c r="H241" s="138">
        <f t="shared" ref="H241:I241" si="72">H242+H244+H243</f>
        <v>-11.299999999999997</v>
      </c>
      <c r="I241" s="138">
        <f t="shared" si="72"/>
        <v>925.7</v>
      </c>
    </row>
    <row r="242" spans="1:9" x14ac:dyDescent="0.2">
      <c r="A242" s="58" t="s">
        <v>111</v>
      </c>
      <c r="B242" s="111">
        <v>650</v>
      </c>
      <c r="C242" s="55">
        <v>8</v>
      </c>
      <c r="D242" s="55">
        <v>1</v>
      </c>
      <c r="E242" s="56" t="s">
        <v>226</v>
      </c>
      <c r="F242" s="57">
        <v>111</v>
      </c>
      <c r="G242" s="137">
        <v>666</v>
      </c>
      <c r="H242" s="137">
        <v>0</v>
      </c>
      <c r="I242" s="138">
        <f>G242</f>
        <v>666</v>
      </c>
    </row>
    <row r="243" spans="1:9" ht="31.5" customHeight="1" x14ac:dyDescent="0.2">
      <c r="A243" s="58" t="s">
        <v>59</v>
      </c>
      <c r="B243" s="111">
        <v>650</v>
      </c>
      <c r="C243" s="55">
        <v>8</v>
      </c>
      <c r="D243" s="55">
        <v>1</v>
      </c>
      <c r="E243" s="56" t="s">
        <v>226</v>
      </c>
      <c r="F243" s="57">
        <v>112</v>
      </c>
      <c r="G243" s="137">
        <v>70</v>
      </c>
      <c r="H243" s="137">
        <f>I243-G243</f>
        <v>-11.299999999999997</v>
      </c>
      <c r="I243" s="138">
        <v>58.7</v>
      </c>
    </row>
    <row r="244" spans="1:9" ht="38.25" x14ac:dyDescent="0.2">
      <c r="A244" s="58" t="s">
        <v>112</v>
      </c>
      <c r="B244" s="111">
        <v>650</v>
      </c>
      <c r="C244" s="55">
        <v>8</v>
      </c>
      <c r="D244" s="55">
        <v>1</v>
      </c>
      <c r="E244" s="56" t="s">
        <v>226</v>
      </c>
      <c r="F244" s="57">
        <v>119</v>
      </c>
      <c r="G244" s="137">
        <v>201</v>
      </c>
      <c r="H244" s="137">
        <v>0</v>
      </c>
      <c r="I244" s="138">
        <f>G244</f>
        <v>201</v>
      </c>
    </row>
    <row r="245" spans="1:9" ht="27" customHeight="1" x14ac:dyDescent="0.2">
      <c r="A245" s="58" t="s">
        <v>124</v>
      </c>
      <c r="B245" s="111">
        <v>650</v>
      </c>
      <c r="C245" s="55">
        <v>8</v>
      </c>
      <c r="D245" s="55">
        <v>1</v>
      </c>
      <c r="E245" s="56" t="s">
        <v>226</v>
      </c>
      <c r="F245" s="57" t="s">
        <v>65</v>
      </c>
      <c r="G245" s="137">
        <f>G246</f>
        <v>279.8</v>
      </c>
      <c r="H245" s="137">
        <f t="shared" ref="H245:I246" si="73">H246</f>
        <v>0</v>
      </c>
      <c r="I245" s="137">
        <f t="shared" si="73"/>
        <v>279.8</v>
      </c>
    </row>
    <row r="246" spans="1:9" ht="25.5" x14ac:dyDescent="0.2">
      <c r="A246" s="58" t="s">
        <v>66</v>
      </c>
      <c r="B246" s="111">
        <v>650</v>
      </c>
      <c r="C246" s="55">
        <v>8</v>
      </c>
      <c r="D246" s="55">
        <v>1</v>
      </c>
      <c r="E246" s="56" t="s">
        <v>226</v>
      </c>
      <c r="F246" s="57" t="s">
        <v>67</v>
      </c>
      <c r="G246" s="137">
        <f>G247</f>
        <v>279.8</v>
      </c>
      <c r="H246" s="137">
        <f t="shared" si="73"/>
        <v>0</v>
      </c>
      <c r="I246" s="137">
        <f t="shared" si="73"/>
        <v>279.8</v>
      </c>
    </row>
    <row r="247" spans="1:9" ht="25.5" x14ac:dyDescent="0.2">
      <c r="A247" s="58" t="s">
        <v>57</v>
      </c>
      <c r="B247" s="111">
        <v>650</v>
      </c>
      <c r="C247" s="55">
        <v>8</v>
      </c>
      <c r="D247" s="55">
        <v>1</v>
      </c>
      <c r="E247" s="56" t="s">
        <v>226</v>
      </c>
      <c r="F247" s="57">
        <v>244</v>
      </c>
      <c r="G247" s="138">
        <v>279.8</v>
      </c>
      <c r="H247" s="138">
        <v>0</v>
      </c>
      <c r="I247" s="138">
        <f t="shared" ref="I247" si="74">1+24.5+68.8+8.5+40+60+5+60+12</f>
        <v>279.8</v>
      </c>
    </row>
    <row r="248" spans="1:9" ht="25.5" x14ac:dyDescent="0.2">
      <c r="A248" s="58" t="s">
        <v>281</v>
      </c>
      <c r="B248" s="111">
        <v>650</v>
      </c>
      <c r="C248" s="55">
        <v>8</v>
      </c>
      <c r="D248" s="55">
        <v>1</v>
      </c>
      <c r="E248" s="116" t="s">
        <v>282</v>
      </c>
      <c r="F248" s="57"/>
      <c r="G248" s="138">
        <f>G249</f>
        <v>11.4</v>
      </c>
      <c r="H248" s="138">
        <f t="shared" ref="H248:I250" si="75">H249</f>
        <v>0</v>
      </c>
      <c r="I248" s="138">
        <f t="shared" si="75"/>
        <v>11.4</v>
      </c>
    </row>
    <row r="249" spans="1:9" ht="25.5" x14ac:dyDescent="0.2">
      <c r="A249" s="58" t="s">
        <v>124</v>
      </c>
      <c r="B249" s="111">
        <v>650</v>
      </c>
      <c r="C249" s="55">
        <v>8</v>
      </c>
      <c r="D249" s="55">
        <v>1</v>
      </c>
      <c r="E249" s="116" t="s">
        <v>282</v>
      </c>
      <c r="F249" s="57">
        <v>200</v>
      </c>
      <c r="G249" s="138">
        <f>G250</f>
        <v>11.4</v>
      </c>
      <c r="H249" s="138">
        <f t="shared" si="75"/>
        <v>0</v>
      </c>
      <c r="I249" s="138">
        <f t="shared" si="75"/>
        <v>11.4</v>
      </c>
    </row>
    <row r="250" spans="1:9" ht="30.75" customHeight="1" x14ac:dyDescent="0.2">
      <c r="A250" s="58" t="s">
        <v>66</v>
      </c>
      <c r="B250" s="111">
        <v>650</v>
      </c>
      <c r="C250" s="55">
        <v>8</v>
      </c>
      <c r="D250" s="55">
        <v>1</v>
      </c>
      <c r="E250" s="116" t="s">
        <v>282</v>
      </c>
      <c r="F250" s="57">
        <v>240</v>
      </c>
      <c r="G250" s="138">
        <f>G251</f>
        <v>11.4</v>
      </c>
      <c r="H250" s="138">
        <f t="shared" si="75"/>
        <v>0</v>
      </c>
      <c r="I250" s="138">
        <f t="shared" si="75"/>
        <v>11.4</v>
      </c>
    </row>
    <row r="251" spans="1:9" ht="25.5" x14ac:dyDescent="0.2">
      <c r="A251" s="58" t="s">
        <v>57</v>
      </c>
      <c r="B251" s="111">
        <v>650</v>
      </c>
      <c r="C251" s="55">
        <v>8</v>
      </c>
      <c r="D251" s="55">
        <v>1</v>
      </c>
      <c r="E251" s="116" t="s">
        <v>282</v>
      </c>
      <c r="F251" s="57">
        <v>244</v>
      </c>
      <c r="G251" s="138">
        <v>11.4</v>
      </c>
      <c r="H251" s="138">
        <v>0</v>
      </c>
      <c r="I251" s="138">
        <f>G251</f>
        <v>11.4</v>
      </c>
    </row>
    <row r="252" spans="1:9" ht="38.25" x14ac:dyDescent="0.2">
      <c r="A252" s="58" t="s">
        <v>283</v>
      </c>
      <c r="B252" s="111">
        <v>650</v>
      </c>
      <c r="C252" s="55">
        <v>8</v>
      </c>
      <c r="D252" s="55">
        <v>1</v>
      </c>
      <c r="E252" s="116" t="s">
        <v>284</v>
      </c>
      <c r="F252" s="57"/>
      <c r="G252" s="137">
        <f>G253</f>
        <v>0.6</v>
      </c>
      <c r="H252" s="137">
        <f t="shared" ref="H252:I254" si="76">H253</f>
        <v>0</v>
      </c>
      <c r="I252" s="137">
        <f t="shared" si="76"/>
        <v>0.6</v>
      </c>
    </row>
    <row r="253" spans="1:9" s="71" customFormat="1" ht="25.5" x14ac:dyDescent="0.2">
      <c r="A253" s="58" t="s">
        <v>124</v>
      </c>
      <c r="B253" s="111">
        <v>650</v>
      </c>
      <c r="C253" s="55">
        <v>8</v>
      </c>
      <c r="D253" s="55">
        <v>1</v>
      </c>
      <c r="E253" s="116" t="s">
        <v>284</v>
      </c>
      <c r="F253" s="57">
        <v>200</v>
      </c>
      <c r="G253" s="138">
        <f>G254</f>
        <v>0.6</v>
      </c>
      <c r="H253" s="138">
        <f t="shared" si="76"/>
        <v>0</v>
      </c>
      <c r="I253" s="138">
        <f t="shared" si="76"/>
        <v>0.6</v>
      </c>
    </row>
    <row r="254" spans="1:9" ht="25.5" x14ac:dyDescent="0.2">
      <c r="A254" s="58" t="s">
        <v>66</v>
      </c>
      <c r="B254" s="111">
        <v>650</v>
      </c>
      <c r="C254" s="55">
        <v>8</v>
      </c>
      <c r="D254" s="55">
        <v>1</v>
      </c>
      <c r="E254" s="116" t="s">
        <v>284</v>
      </c>
      <c r="F254" s="57">
        <v>240</v>
      </c>
      <c r="G254" s="138">
        <f>G255</f>
        <v>0.6</v>
      </c>
      <c r="H254" s="138">
        <f t="shared" si="76"/>
        <v>0</v>
      </c>
      <c r="I254" s="138">
        <f t="shared" si="76"/>
        <v>0.6</v>
      </c>
    </row>
    <row r="255" spans="1:9" ht="25.5" x14ac:dyDescent="0.2">
      <c r="A255" s="58" t="s">
        <v>57</v>
      </c>
      <c r="B255" s="111">
        <v>650</v>
      </c>
      <c r="C255" s="55">
        <v>8</v>
      </c>
      <c r="D255" s="55">
        <v>1</v>
      </c>
      <c r="E255" s="116" t="s">
        <v>284</v>
      </c>
      <c r="F255" s="57">
        <v>244</v>
      </c>
      <c r="G255" s="138">
        <v>0.6</v>
      </c>
      <c r="H255" s="138">
        <v>0</v>
      </c>
      <c r="I255" s="138">
        <f>G255</f>
        <v>0.6</v>
      </c>
    </row>
    <row r="256" spans="1:9" ht="25.5" x14ac:dyDescent="0.2">
      <c r="A256" s="54" t="s">
        <v>104</v>
      </c>
      <c r="B256" s="111">
        <v>650</v>
      </c>
      <c r="C256" s="55">
        <v>8</v>
      </c>
      <c r="D256" s="55">
        <v>1</v>
      </c>
      <c r="E256" s="56" t="s">
        <v>229</v>
      </c>
      <c r="F256" s="57" t="s">
        <v>64</v>
      </c>
      <c r="G256" s="138">
        <f>G257</f>
        <v>25</v>
      </c>
      <c r="H256" s="138">
        <f t="shared" ref="H256:I260" si="77">H257</f>
        <v>24</v>
      </c>
      <c r="I256" s="138">
        <f t="shared" si="77"/>
        <v>49</v>
      </c>
    </row>
    <row r="257" spans="1:10" ht="25.5" x14ac:dyDescent="0.2">
      <c r="A257" s="54" t="s">
        <v>230</v>
      </c>
      <c r="B257" s="111">
        <v>650</v>
      </c>
      <c r="C257" s="55">
        <v>8</v>
      </c>
      <c r="D257" s="55">
        <v>1</v>
      </c>
      <c r="E257" s="56" t="s">
        <v>231</v>
      </c>
      <c r="F257" s="57" t="s">
        <v>64</v>
      </c>
      <c r="G257" s="138">
        <f>G258</f>
        <v>25</v>
      </c>
      <c r="H257" s="138">
        <f t="shared" si="77"/>
        <v>24</v>
      </c>
      <c r="I257" s="138">
        <f t="shared" si="77"/>
        <v>49</v>
      </c>
    </row>
    <row r="258" spans="1:10" ht="25.5" x14ac:dyDescent="0.2">
      <c r="A258" s="58" t="s">
        <v>227</v>
      </c>
      <c r="B258" s="111">
        <v>650</v>
      </c>
      <c r="C258" s="55">
        <v>8</v>
      </c>
      <c r="D258" s="55">
        <v>1</v>
      </c>
      <c r="E258" s="61" t="s">
        <v>228</v>
      </c>
      <c r="F258" s="57"/>
      <c r="G258" s="138">
        <f>G259</f>
        <v>25</v>
      </c>
      <c r="H258" s="138">
        <f t="shared" si="77"/>
        <v>24</v>
      </c>
      <c r="I258" s="138">
        <f t="shared" si="77"/>
        <v>49</v>
      </c>
    </row>
    <row r="259" spans="1:10" ht="25.5" x14ac:dyDescent="0.2">
      <c r="A259" s="58" t="s">
        <v>124</v>
      </c>
      <c r="B259" s="111">
        <v>650</v>
      </c>
      <c r="C259" s="55">
        <v>8</v>
      </c>
      <c r="D259" s="55">
        <v>1</v>
      </c>
      <c r="E259" s="61" t="s">
        <v>228</v>
      </c>
      <c r="F259" s="57">
        <v>200</v>
      </c>
      <c r="G259" s="138">
        <f>G260</f>
        <v>25</v>
      </c>
      <c r="H259" s="138">
        <f t="shared" si="77"/>
        <v>24</v>
      </c>
      <c r="I259" s="138">
        <f t="shared" si="77"/>
        <v>49</v>
      </c>
    </row>
    <row r="260" spans="1:10" ht="25.5" x14ac:dyDescent="0.2">
      <c r="A260" s="58" t="s">
        <v>66</v>
      </c>
      <c r="B260" s="111">
        <v>650</v>
      </c>
      <c r="C260" s="55">
        <v>8</v>
      </c>
      <c r="D260" s="55">
        <v>1</v>
      </c>
      <c r="E260" s="61" t="s">
        <v>228</v>
      </c>
      <c r="F260" s="57">
        <v>240</v>
      </c>
      <c r="G260" s="138">
        <f>G261</f>
        <v>25</v>
      </c>
      <c r="H260" s="138">
        <f t="shared" si="77"/>
        <v>24</v>
      </c>
      <c r="I260" s="138">
        <f t="shared" si="77"/>
        <v>49</v>
      </c>
    </row>
    <row r="261" spans="1:10" ht="25.5" x14ac:dyDescent="0.2">
      <c r="A261" s="58" t="s">
        <v>57</v>
      </c>
      <c r="B261" s="111">
        <v>650</v>
      </c>
      <c r="C261" s="55">
        <v>8</v>
      </c>
      <c r="D261" s="55">
        <v>1</v>
      </c>
      <c r="E261" s="61" t="s">
        <v>228</v>
      </c>
      <c r="F261" s="57">
        <v>244</v>
      </c>
      <c r="G261" s="138">
        <f>25</f>
        <v>25</v>
      </c>
      <c r="H261" s="138">
        <f>I261-G261</f>
        <v>24</v>
      </c>
      <c r="I261" s="138">
        <v>49</v>
      </c>
    </row>
    <row r="262" spans="1:10" s="109" customFormat="1" ht="15.75" customHeight="1" x14ac:dyDescent="0.2">
      <c r="A262" s="102" t="s">
        <v>54</v>
      </c>
      <c r="B262" s="103">
        <v>650</v>
      </c>
      <c r="C262" s="104">
        <v>11</v>
      </c>
      <c r="D262" s="104">
        <v>0</v>
      </c>
      <c r="E262" s="105" t="s">
        <v>64</v>
      </c>
      <c r="F262" s="106" t="s">
        <v>64</v>
      </c>
      <c r="G262" s="107">
        <f t="shared" ref="G262:I266" si="78">G263</f>
        <v>7373.6</v>
      </c>
      <c r="H262" s="107">
        <f t="shared" si="78"/>
        <v>387.29999999999927</v>
      </c>
      <c r="I262" s="107">
        <f t="shared" si="78"/>
        <v>7760.9</v>
      </c>
      <c r="J262" s="108"/>
    </row>
    <row r="263" spans="1:10" ht="16.5" customHeight="1" x14ac:dyDescent="0.2">
      <c r="A263" s="49" t="s">
        <v>39</v>
      </c>
      <c r="B263" s="110">
        <v>650</v>
      </c>
      <c r="C263" s="50">
        <v>11</v>
      </c>
      <c r="D263" s="50">
        <v>1</v>
      </c>
      <c r="E263" s="51" t="s">
        <v>64</v>
      </c>
      <c r="F263" s="52" t="s">
        <v>64</v>
      </c>
      <c r="G263" s="53">
        <f t="shared" si="78"/>
        <v>7373.6</v>
      </c>
      <c r="H263" s="53">
        <f t="shared" si="78"/>
        <v>387.29999999999927</v>
      </c>
      <c r="I263" s="53">
        <f t="shared" si="78"/>
        <v>7760.9</v>
      </c>
    </row>
    <row r="264" spans="1:10" ht="38.25" x14ac:dyDescent="0.2">
      <c r="A264" s="54" t="s">
        <v>313</v>
      </c>
      <c r="B264" s="111">
        <v>650</v>
      </c>
      <c r="C264" s="55">
        <v>11</v>
      </c>
      <c r="D264" s="55">
        <v>1</v>
      </c>
      <c r="E264" s="56" t="s">
        <v>222</v>
      </c>
      <c r="F264" s="57" t="s">
        <v>64</v>
      </c>
      <c r="G264" s="137">
        <f t="shared" si="78"/>
        <v>7373.6</v>
      </c>
      <c r="H264" s="137">
        <f t="shared" si="78"/>
        <v>387.29999999999927</v>
      </c>
      <c r="I264" s="137">
        <f t="shared" si="78"/>
        <v>7760.9</v>
      </c>
    </row>
    <row r="265" spans="1:10" x14ac:dyDescent="0.2">
      <c r="A265" s="54" t="s">
        <v>232</v>
      </c>
      <c r="B265" s="111">
        <v>650</v>
      </c>
      <c r="C265" s="55">
        <v>11</v>
      </c>
      <c r="D265" s="55">
        <v>1</v>
      </c>
      <c r="E265" s="56" t="s">
        <v>233</v>
      </c>
      <c r="F265" s="57" t="s">
        <v>64</v>
      </c>
      <c r="G265" s="137">
        <f>G266+G279</f>
        <v>7373.6</v>
      </c>
      <c r="H265" s="137">
        <f t="shared" si="78"/>
        <v>387.29999999999927</v>
      </c>
      <c r="I265" s="137">
        <f t="shared" si="78"/>
        <v>7760.9</v>
      </c>
    </row>
    <row r="266" spans="1:10" ht="38.25" x14ac:dyDescent="0.2">
      <c r="A266" s="54" t="s">
        <v>299</v>
      </c>
      <c r="B266" s="111">
        <v>650</v>
      </c>
      <c r="C266" s="55">
        <v>11</v>
      </c>
      <c r="D266" s="55">
        <v>1</v>
      </c>
      <c r="E266" s="56" t="s">
        <v>234</v>
      </c>
      <c r="F266" s="57"/>
      <c r="G266" s="137">
        <f t="shared" si="78"/>
        <v>7373.6</v>
      </c>
      <c r="H266" s="137">
        <f>I266-G266</f>
        <v>387.29999999999927</v>
      </c>
      <c r="I266" s="137">
        <f>I267+I279</f>
        <v>7760.9</v>
      </c>
    </row>
    <row r="267" spans="1:10" ht="25.5" x14ac:dyDescent="0.2">
      <c r="A267" s="54" t="s">
        <v>227</v>
      </c>
      <c r="B267" s="111">
        <v>650</v>
      </c>
      <c r="C267" s="55">
        <v>11</v>
      </c>
      <c r="D267" s="55">
        <v>1</v>
      </c>
      <c r="E267" s="56" t="s">
        <v>235</v>
      </c>
      <c r="F267" s="57" t="s">
        <v>64</v>
      </c>
      <c r="G267" s="137">
        <f>G268+G273+G276</f>
        <v>7373.6</v>
      </c>
      <c r="H267" s="137">
        <f>H268+H273+H276</f>
        <v>-12.700000000000003</v>
      </c>
      <c r="I267" s="137">
        <f>I268+I273+I276</f>
        <v>7360.9</v>
      </c>
    </row>
    <row r="268" spans="1:10" ht="63.75" x14ac:dyDescent="0.2">
      <c r="A268" s="58" t="s">
        <v>68</v>
      </c>
      <c r="B268" s="111">
        <v>650</v>
      </c>
      <c r="C268" s="55">
        <v>11</v>
      </c>
      <c r="D268" s="55">
        <v>1</v>
      </c>
      <c r="E268" s="56" t="s">
        <v>235</v>
      </c>
      <c r="F268" s="57" t="s">
        <v>69</v>
      </c>
      <c r="G268" s="137">
        <f>G269</f>
        <v>6061</v>
      </c>
      <c r="H268" s="137">
        <f>H269</f>
        <v>-42.7</v>
      </c>
      <c r="I268" s="137">
        <f>I269</f>
        <v>6018.3</v>
      </c>
    </row>
    <row r="269" spans="1:10" x14ac:dyDescent="0.2">
      <c r="A269" s="58" t="s">
        <v>70</v>
      </c>
      <c r="B269" s="111">
        <v>650</v>
      </c>
      <c r="C269" s="55">
        <v>11</v>
      </c>
      <c r="D269" s="55">
        <v>1</v>
      </c>
      <c r="E269" s="56" t="s">
        <v>235</v>
      </c>
      <c r="F269" s="57" t="s">
        <v>71</v>
      </c>
      <c r="G269" s="138">
        <f>G270+G271+G272</f>
        <v>6061</v>
      </c>
      <c r="H269" s="138">
        <f>H270+H271+H272</f>
        <v>-42.7</v>
      </c>
      <c r="I269" s="138">
        <f>I270+I271+I272</f>
        <v>6018.3</v>
      </c>
    </row>
    <row r="270" spans="1:10" x14ac:dyDescent="0.2">
      <c r="A270" s="58" t="s">
        <v>111</v>
      </c>
      <c r="B270" s="111">
        <v>650</v>
      </c>
      <c r="C270" s="55">
        <v>11</v>
      </c>
      <c r="D270" s="55">
        <v>1</v>
      </c>
      <c r="E270" s="56" t="s">
        <v>235</v>
      </c>
      <c r="F270" s="57">
        <v>111</v>
      </c>
      <c r="G270" s="137">
        <v>4567</v>
      </c>
      <c r="H270" s="137">
        <v>0</v>
      </c>
      <c r="I270" s="137">
        <f>G270</f>
        <v>4567</v>
      </c>
    </row>
    <row r="271" spans="1:10" ht="25.5" x14ac:dyDescent="0.2">
      <c r="A271" s="58" t="s">
        <v>59</v>
      </c>
      <c r="B271" s="111">
        <v>650</v>
      </c>
      <c r="C271" s="55">
        <v>11</v>
      </c>
      <c r="D271" s="55">
        <v>1</v>
      </c>
      <c r="E271" s="56" t="s">
        <v>235</v>
      </c>
      <c r="F271" s="57">
        <v>112</v>
      </c>
      <c r="G271" s="137">
        <v>115</v>
      </c>
      <c r="H271" s="137">
        <f>I271-G271</f>
        <v>-42.7</v>
      </c>
      <c r="I271" s="137">
        <v>72.3</v>
      </c>
    </row>
    <row r="272" spans="1:10" ht="38.25" x14ac:dyDescent="0.2">
      <c r="A272" s="58" t="s">
        <v>112</v>
      </c>
      <c r="B272" s="111">
        <v>650</v>
      </c>
      <c r="C272" s="55">
        <v>11</v>
      </c>
      <c r="D272" s="55">
        <v>1</v>
      </c>
      <c r="E272" s="56" t="s">
        <v>235</v>
      </c>
      <c r="F272" s="57">
        <v>119</v>
      </c>
      <c r="G272" s="137">
        <v>1379</v>
      </c>
      <c r="H272" s="137">
        <v>0</v>
      </c>
      <c r="I272" s="137">
        <f>G272</f>
        <v>1379</v>
      </c>
    </row>
    <row r="273" spans="1:10" ht="25.5" x14ac:dyDescent="0.2">
      <c r="A273" s="58" t="s">
        <v>124</v>
      </c>
      <c r="B273" s="111">
        <v>650</v>
      </c>
      <c r="C273" s="55">
        <v>11</v>
      </c>
      <c r="D273" s="55">
        <v>1</v>
      </c>
      <c r="E273" s="56" t="s">
        <v>235</v>
      </c>
      <c r="F273" s="57" t="s">
        <v>65</v>
      </c>
      <c r="G273" s="138">
        <f t="shared" ref="G273:I274" si="79">G274</f>
        <v>1310.0999999999999</v>
      </c>
      <c r="H273" s="138">
        <f t="shared" si="79"/>
        <v>30</v>
      </c>
      <c r="I273" s="138">
        <f t="shared" si="79"/>
        <v>1340.1</v>
      </c>
    </row>
    <row r="274" spans="1:10" ht="25.5" x14ac:dyDescent="0.2">
      <c r="A274" s="58" t="s">
        <v>66</v>
      </c>
      <c r="B274" s="111">
        <v>650</v>
      </c>
      <c r="C274" s="55">
        <v>11</v>
      </c>
      <c r="D274" s="55">
        <v>1</v>
      </c>
      <c r="E274" s="56" t="s">
        <v>235</v>
      </c>
      <c r="F274" s="57" t="s">
        <v>67</v>
      </c>
      <c r="G274" s="138">
        <f t="shared" si="79"/>
        <v>1310.0999999999999</v>
      </c>
      <c r="H274" s="138">
        <f t="shared" si="79"/>
        <v>30</v>
      </c>
      <c r="I274" s="138">
        <f t="shared" si="79"/>
        <v>1340.1</v>
      </c>
    </row>
    <row r="275" spans="1:10" ht="25.5" x14ac:dyDescent="0.2">
      <c r="A275" s="58" t="s">
        <v>57</v>
      </c>
      <c r="B275" s="111">
        <v>650</v>
      </c>
      <c r="C275" s="55">
        <v>11</v>
      </c>
      <c r="D275" s="55">
        <v>1</v>
      </c>
      <c r="E275" s="56" t="s">
        <v>235</v>
      </c>
      <c r="F275" s="57">
        <v>244</v>
      </c>
      <c r="G275" s="138">
        <v>1310.0999999999999</v>
      </c>
      <c r="H275" s="138">
        <f>I275-G275</f>
        <v>30</v>
      </c>
      <c r="I275" s="138">
        <v>1340.1</v>
      </c>
    </row>
    <row r="276" spans="1:10" x14ac:dyDescent="0.2">
      <c r="A276" s="58" t="s">
        <v>74</v>
      </c>
      <c r="B276" s="111">
        <v>650</v>
      </c>
      <c r="C276" s="55">
        <v>11</v>
      </c>
      <c r="D276" s="55">
        <v>1</v>
      </c>
      <c r="E276" s="56" t="s">
        <v>235</v>
      </c>
      <c r="F276" s="57" t="s">
        <v>75</v>
      </c>
      <c r="G276" s="138">
        <f t="shared" ref="G276:I277" si="80">G277</f>
        <v>2.5</v>
      </c>
      <c r="H276" s="138">
        <f t="shared" si="80"/>
        <v>0</v>
      </c>
      <c r="I276" s="138">
        <f t="shared" si="80"/>
        <v>2.5</v>
      </c>
    </row>
    <row r="277" spans="1:10" x14ac:dyDescent="0.2">
      <c r="A277" s="58" t="s">
        <v>76</v>
      </c>
      <c r="B277" s="111">
        <v>650</v>
      </c>
      <c r="C277" s="55">
        <v>11</v>
      </c>
      <c r="D277" s="55">
        <v>1</v>
      </c>
      <c r="E277" s="56" t="s">
        <v>235</v>
      </c>
      <c r="F277" s="57" t="s">
        <v>77</v>
      </c>
      <c r="G277" s="138">
        <f t="shared" si="80"/>
        <v>2.5</v>
      </c>
      <c r="H277" s="138">
        <f t="shared" si="80"/>
        <v>0</v>
      </c>
      <c r="I277" s="138">
        <f t="shared" si="80"/>
        <v>2.5</v>
      </c>
    </row>
    <row r="278" spans="1:10" x14ac:dyDescent="0.2">
      <c r="A278" s="58" t="s">
        <v>114</v>
      </c>
      <c r="B278" s="111">
        <v>650</v>
      </c>
      <c r="C278" s="55">
        <v>11</v>
      </c>
      <c r="D278" s="55">
        <v>1</v>
      </c>
      <c r="E278" s="56" t="s">
        <v>235</v>
      </c>
      <c r="F278" s="57">
        <v>853</v>
      </c>
      <c r="G278" s="138">
        <v>2.5</v>
      </c>
      <c r="H278" s="138">
        <v>0</v>
      </c>
      <c r="I278" s="138">
        <v>2.5</v>
      </c>
    </row>
    <row r="279" spans="1:10" ht="40.5" customHeight="1" x14ac:dyDescent="0.2">
      <c r="A279" s="58" t="s">
        <v>384</v>
      </c>
      <c r="B279" s="111">
        <v>650</v>
      </c>
      <c r="C279" s="55">
        <v>11</v>
      </c>
      <c r="D279" s="55">
        <v>1</v>
      </c>
      <c r="E279" s="56" t="s">
        <v>383</v>
      </c>
      <c r="F279" s="57"/>
      <c r="G279" s="138">
        <f t="shared" ref="G279:I281" si="81">G280</f>
        <v>0</v>
      </c>
      <c r="H279" s="138">
        <f t="shared" si="81"/>
        <v>400</v>
      </c>
      <c r="I279" s="138">
        <f t="shared" si="81"/>
        <v>400</v>
      </c>
    </row>
    <row r="280" spans="1:10" ht="25.5" x14ac:dyDescent="0.2">
      <c r="A280" s="58" t="s">
        <v>124</v>
      </c>
      <c r="B280" s="111">
        <v>650</v>
      </c>
      <c r="C280" s="55">
        <v>11</v>
      </c>
      <c r="D280" s="55">
        <v>1</v>
      </c>
      <c r="E280" s="56" t="s">
        <v>383</v>
      </c>
      <c r="F280" s="57">
        <v>200</v>
      </c>
      <c r="G280" s="138">
        <f t="shared" si="81"/>
        <v>0</v>
      </c>
      <c r="H280" s="138">
        <f t="shared" si="81"/>
        <v>400</v>
      </c>
      <c r="I280" s="138">
        <f t="shared" si="81"/>
        <v>400</v>
      </c>
    </row>
    <row r="281" spans="1:10" ht="25.5" x14ac:dyDescent="0.2">
      <c r="A281" s="58" t="s">
        <v>66</v>
      </c>
      <c r="B281" s="111">
        <v>650</v>
      </c>
      <c r="C281" s="55">
        <v>11</v>
      </c>
      <c r="D281" s="55">
        <v>1</v>
      </c>
      <c r="E281" s="56" t="s">
        <v>383</v>
      </c>
      <c r="F281" s="57">
        <v>240</v>
      </c>
      <c r="G281" s="138">
        <f t="shared" si="81"/>
        <v>0</v>
      </c>
      <c r="H281" s="138">
        <f t="shared" si="81"/>
        <v>400</v>
      </c>
      <c r="I281" s="138">
        <f t="shared" si="81"/>
        <v>400</v>
      </c>
    </row>
    <row r="282" spans="1:10" ht="25.5" x14ac:dyDescent="0.2">
      <c r="A282" s="58" t="s">
        <v>57</v>
      </c>
      <c r="B282" s="111">
        <v>650</v>
      </c>
      <c r="C282" s="55">
        <v>11</v>
      </c>
      <c r="D282" s="55">
        <v>1</v>
      </c>
      <c r="E282" s="56" t="s">
        <v>383</v>
      </c>
      <c r="F282" s="57">
        <v>244</v>
      </c>
      <c r="G282" s="138">
        <v>0</v>
      </c>
      <c r="H282" s="138">
        <f>I282-G282</f>
        <v>400</v>
      </c>
      <c r="I282" s="138">
        <v>400</v>
      </c>
    </row>
    <row r="283" spans="1:10" ht="13.5" customHeight="1" x14ac:dyDescent="0.2">
      <c r="A283" s="84" t="s">
        <v>115</v>
      </c>
      <c r="B283" s="117"/>
      <c r="C283" s="118"/>
      <c r="D283" s="118"/>
      <c r="E283" s="119"/>
      <c r="F283" s="86"/>
      <c r="G283" s="87">
        <f>G262+G234+G222+G185+G156+G117+G105+G8</f>
        <v>42140.7</v>
      </c>
      <c r="H283" s="87">
        <f>H262+H234+H222+H185+H156+H117+H105+H8</f>
        <v>421.89999999999981</v>
      </c>
      <c r="I283" s="87">
        <f t="shared" ref="I283" si="82">I262+I234+I222+I185+I156+I117+I105+I8</f>
        <v>42562.5625</v>
      </c>
    </row>
    <row r="284" spans="1:10" x14ac:dyDescent="0.2">
      <c r="A284" s="120"/>
      <c r="I284" s="121"/>
    </row>
    <row r="285" spans="1:10" x14ac:dyDescent="0.2">
      <c r="A285" s="120"/>
      <c r="G285" s="148"/>
      <c r="H285" s="149"/>
      <c r="I285" s="150"/>
      <c r="J285" s="148"/>
    </row>
    <row r="286" spans="1:10" x14ac:dyDescent="0.2">
      <c r="A286" s="120"/>
      <c r="G286" s="195"/>
      <c r="H286" s="150"/>
      <c r="I286" s="149"/>
      <c r="J286" s="148"/>
    </row>
    <row r="287" spans="1:10" x14ac:dyDescent="0.2">
      <c r="A287" s="120"/>
      <c r="G287" s="195"/>
      <c r="H287" s="149"/>
      <c r="I287" s="149"/>
      <c r="J287" s="148"/>
    </row>
    <row r="288" spans="1:10" x14ac:dyDescent="0.2">
      <c r="G288" s="148"/>
      <c r="H288" s="149"/>
      <c r="I288" s="149"/>
      <c r="J288" s="148"/>
    </row>
    <row r="289" spans="7:10" x14ac:dyDescent="0.2">
      <c r="G289" s="148"/>
      <c r="H289" s="149"/>
      <c r="I289" s="148"/>
      <c r="J289" s="148"/>
    </row>
    <row r="290" spans="7:10" x14ac:dyDescent="0.2">
      <c r="G290" s="148"/>
      <c r="H290" s="149"/>
      <c r="I290" s="149"/>
      <c r="J290" s="148"/>
    </row>
    <row r="291" spans="7:10" x14ac:dyDescent="0.2">
      <c r="G291" s="196"/>
      <c r="H291" s="197"/>
      <c r="I291" s="149"/>
      <c r="J291" s="148"/>
    </row>
  </sheetData>
  <autoFilter ref="A7:G283"/>
  <mergeCells count="3">
    <mergeCell ref="H3:I3"/>
    <mergeCell ref="A4:G4"/>
    <mergeCell ref="H1:I1"/>
  </mergeCells>
  <pageMargins left="0" right="0" top="0" bottom="0" header="0" footer="0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WhiteSpace="0" view="pageLayout" zoomScale="73" zoomScaleNormal="110" zoomScalePageLayoutView="73" workbookViewId="0">
      <selection activeCell="E1" sqref="E1"/>
    </sheetView>
  </sheetViews>
  <sheetFormatPr defaultRowHeight="15.75" x14ac:dyDescent="0.25"/>
  <cols>
    <col min="1" max="1" width="5.42578125" style="7" customWidth="1"/>
    <col min="2" max="2" width="80.42578125" style="8" customWidth="1"/>
    <col min="3" max="3" width="17.7109375" style="10" customWidth="1"/>
    <col min="4" max="4" width="13.28515625" style="9" customWidth="1"/>
    <col min="5" max="5" width="20.85546875" style="9" customWidth="1"/>
    <col min="6" max="6" width="7.28515625" style="9" customWidth="1"/>
    <col min="7" max="16384" width="9.140625" style="9"/>
  </cols>
  <sheetData>
    <row r="1" spans="1:5" s="189" customFormat="1" ht="93" customHeight="1" x14ac:dyDescent="0.25">
      <c r="A1" s="71"/>
      <c r="B1" s="188"/>
      <c r="C1" s="42"/>
      <c r="D1" s="42"/>
      <c r="E1" s="139" t="s">
        <v>403</v>
      </c>
    </row>
    <row r="2" spans="1:5" s="189" customFormat="1" x14ac:dyDescent="0.25">
      <c r="A2" s="71"/>
      <c r="B2" s="188"/>
      <c r="C2" s="42"/>
      <c r="D2" s="42"/>
      <c r="E2" s="121"/>
    </row>
    <row r="3" spans="1:5" s="189" customFormat="1" ht="72.75" customHeight="1" x14ac:dyDescent="0.25">
      <c r="A3" s="71"/>
      <c r="B3" s="190"/>
      <c r="C3" s="42"/>
      <c r="D3" s="42"/>
      <c r="E3" s="139" t="s">
        <v>338</v>
      </c>
    </row>
    <row r="4" spans="1:5" s="189" customFormat="1" ht="42.75" customHeight="1" x14ac:dyDescent="0.25">
      <c r="A4" s="209" t="s">
        <v>294</v>
      </c>
      <c r="B4" s="209"/>
      <c r="C4" s="209"/>
      <c r="D4" s="209"/>
      <c r="E4" s="209"/>
    </row>
    <row r="5" spans="1:5" s="189" customFormat="1" ht="12.75" customHeight="1" x14ac:dyDescent="0.25">
      <c r="A5" s="42"/>
      <c r="B5" s="191"/>
      <c r="C5" s="42"/>
      <c r="D5" s="42"/>
      <c r="E5" s="192" t="s">
        <v>130</v>
      </c>
    </row>
    <row r="6" spans="1:5" s="1" customFormat="1" ht="87.75" customHeight="1" x14ac:dyDescent="0.25">
      <c r="A6" s="177" t="s">
        <v>131</v>
      </c>
      <c r="B6" s="140" t="s">
        <v>132</v>
      </c>
      <c r="C6" s="131" t="s">
        <v>381</v>
      </c>
      <c r="D6" s="140" t="s">
        <v>340</v>
      </c>
      <c r="E6" s="140" t="s">
        <v>341</v>
      </c>
    </row>
    <row r="7" spans="1:5" s="1" customFormat="1" ht="15" x14ac:dyDescent="0.25">
      <c r="A7" s="140">
        <v>1</v>
      </c>
      <c r="B7" s="140">
        <v>2</v>
      </c>
      <c r="C7" s="140">
        <v>3</v>
      </c>
      <c r="D7" s="178">
        <v>4</v>
      </c>
      <c r="E7" s="178">
        <v>5</v>
      </c>
    </row>
    <row r="8" spans="1:5" x14ac:dyDescent="0.25">
      <c r="A8" s="179" t="s">
        <v>133</v>
      </c>
      <c r="B8" s="180" t="s">
        <v>134</v>
      </c>
      <c r="C8" s="181">
        <v>4810.8999999999996</v>
      </c>
      <c r="D8" s="181">
        <v>-0.1</v>
      </c>
      <c r="E8" s="182">
        <f>C8+D8</f>
        <v>4810.7999999999993</v>
      </c>
    </row>
    <row r="9" spans="1:5" x14ac:dyDescent="0.25">
      <c r="A9" s="179" t="s">
        <v>135</v>
      </c>
      <c r="B9" s="180" t="s">
        <v>136</v>
      </c>
      <c r="C9" s="182">
        <f>C10+C11+C12+C13+C14+C15+C16+C17+C18</f>
        <v>2043.9</v>
      </c>
      <c r="D9" s="182">
        <f t="shared" ref="D9:E9" si="0">D10+D11+D12+D13+D14+D15+D16+D17+D18</f>
        <v>-0.1</v>
      </c>
      <c r="E9" s="182">
        <f t="shared" si="0"/>
        <v>2043.8000000000002</v>
      </c>
    </row>
    <row r="10" spans="1:5" ht="66.75" customHeight="1" x14ac:dyDescent="0.25">
      <c r="A10" s="179" t="s">
        <v>145</v>
      </c>
      <c r="B10" s="183" t="s">
        <v>150</v>
      </c>
      <c r="C10" s="182">
        <v>0</v>
      </c>
      <c r="D10" s="182">
        <v>0</v>
      </c>
      <c r="E10" s="182">
        <f t="shared" ref="E10:E18" si="1">C10+D10</f>
        <v>0</v>
      </c>
    </row>
    <row r="11" spans="1:5" ht="42.75" customHeight="1" x14ac:dyDescent="0.25">
      <c r="A11" s="184" t="s">
        <v>386</v>
      </c>
      <c r="B11" s="183" t="s">
        <v>387</v>
      </c>
      <c r="C11" s="182">
        <v>0</v>
      </c>
      <c r="D11" s="182">
        <v>0</v>
      </c>
      <c r="E11" s="182">
        <f t="shared" si="1"/>
        <v>0</v>
      </c>
    </row>
    <row r="12" spans="1:5" ht="47.25" x14ac:dyDescent="0.25">
      <c r="A12" s="179" t="s">
        <v>146</v>
      </c>
      <c r="B12" s="183" t="s">
        <v>151</v>
      </c>
      <c r="C12" s="182">
        <v>0</v>
      </c>
      <c r="D12" s="182">
        <v>0</v>
      </c>
      <c r="E12" s="182">
        <f t="shared" si="1"/>
        <v>0</v>
      </c>
    </row>
    <row r="13" spans="1:5" ht="63" x14ac:dyDescent="0.25">
      <c r="A13" s="179" t="s">
        <v>147</v>
      </c>
      <c r="B13" s="183" t="s">
        <v>152</v>
      </c>
      <c r="C13" s="182">
        <v>0</v>
      </c>
      <c r="D13" s="182">
        <v>0</v>
      </c>
      <c r="E13" s="182">
        <f t="shared" si="1"/>
        <v>0</v>
      </c>
    </row>
    <row r="14" spans="1:5" ht="102.75" customHeight="1" x14ac:dyDescent="0.25">
      <c r="A14" s="184" t="s">
        <v>388</v>
      </c>
      <c r="B14" s="183" t="s">
        <v>153</v>
      </c>
      <c r="C14" s="182">
        <v>0</v>
      </c>
      <c r="D14" s="182">
        <v>0</v>
      </c>
      <c r="E14" s="182">
        <f t="shared" si="1"/>
        <v>0</v>
      </c>
    </row>
    <row r="15" spans="1:5" ht="102.75" customHeight="1" x14ac:dyDescent="0.25">
      <c r="A15" s="184" t="s">
        <v>389</v>
      </c>
      <c r="B15" s="183" t="s">
        <v>154</v>
      </c>
      <c r="C15" s="182">
        <v>0</v>
      </c>
      <c r="D15" s="182">
        <v>0</v>
      </c>
      <c r="E15" s="182">
        <f t="shared" si="1"/>
        <v>0</v>
      </c>
    </row>
    <row r="16" spans="1:5" ht="47.25" x14ac:dyDescent="0.25">
      <c r="A16" s="179" t="s">
        <v>148</v>
      </c>
      <c r="B16" s="183" t="s">
        <v>149</v>
      </c>
      <c r="C16" s="181">
        <v>1986.4</v>
      </c>
      <c r="D16" s="182">
        <f>E16-C16</f>
        <v>0</v>
      </c>
      <c r="E16" s="182">
        <v>1986.4</v>
      </c>
    </row>
    <row r="17" spans="1:5" x14ac:dyDescent="0.25">
      <c r="A17" s="179" t="s">
        <v>315</v>
      </c>
      <c r="B17" s="183" t="s">
        <v>390</v>
      </c>
      <c r="C17" s="181">
        <v>2.5</v>
      </c>
      <c r="D17" s="182">
        <v>-0.1</v>
      </c>
      <c r="E17" s="181">
        <f t="shared" si="1"/>
        <v>2.4</v>
      </c>
    </row>
    <row r="18" spans="1:5" x14ac:dyDescent="0.25">
      <c r="A18" s="179" t="s">
        <v>316</v>
      </c>
      <c r="B18" s="183" t="s">
        <v>317</v>
      </c>
      <c r="C18" s="202">
        <v>55</v>
      </c>
      <c r="D18" s="202">
        <v>0</v>
      </c>
      <c r="E18" s="202">
        <f t="shared" si="1"/>
        <v>55</v>
      </c>
    </row>
    <row r="19" spans="1:5" x14ac:dyDescent="0.25">
      <c r="A19" s="179"/>
      <c r="B19" s="185" t="s">
        <v>137</v>
      </c>
      <c r="C19" s="193">
        <f>C8+C9</f>
        <v>6854.7999999999993</v>
      </c>
      <c r="D19" s="193">
        <f t="shared" ref="D19:E19" si="2">D8+D9</f>
        <v>-0.2</v>
      </c>
      <c r="E19" s="193">
        <f t="shared" si="2"/>
        <v>6854.5999999999995</v>
      </c>
    </row>
    <row r="20" spans="1:5" x14ac:dyDescent="0.25">
      <c r="A20" s="186"/>
      <c r="B20" s="185" t="s">
        <v>138</v>
      </c>
      <c r="C20" s="194">
        <f>C22+C23+C24+C25+C26+C27+C28+C29+C30</f>
        <v>6854.7</v>
      </c>
      <c r="D20" s="193">
        <f t="shared" ref="D20:E20" si="3">D22+D23+D24+D25+D26+D27+D28+D29+D30</f>
        <v>-0.1</v>
      </c>
      <c r="E20" s="194">
        <f t="shared" si="3"/>
        <v>6854.6</v>
      </c>
    </row>
    <row r="21" spans="1:5" x14ac:dyDescent="0.25">
      <c r="A21" s="186"/>
      <c r="B21" s="180" t="s">
        <v>139</v>
      </c>
      <c r="C21" s="181"/>
      <c r="D21" s="181"/>
      <c r="E21" s="181"/>
    </row>
    <row r="22" spans="1:5" ht="47.25" x14ac:dyDescent="0.25">
      <c r="A22" s="179" t="s">
        <v>133</v>
      </c>
      <c r="B22" s="183" t="s">
        <v>155</v>
      </c>
      <c r="C22" s="182">
        <v>0</v>
      </c>
      <c r="D22" s="182">
        <v>0</v>
      </c>
      <c r="E22" s="182">
        <f>C22+D22</f>
        <v>0</v>
      </c>
    </row>
    <row r="23" spans="1:5" ht="47.25" x14ac:dyDescent="0.25">
      <c r="A23" s="179" t="s">
        <v>135</v>
      </c>
      <c r="B23" s="183" t="s">
        <v>156</v>
      </c>
      <c r="C23" s="182">
        <v>0</v>
      </c>
      <c r="D23" s="182">
        <v>0</v>
      </c>
      <c r="E23" s="182">
        <f t="shared" ref="E23:E30" si="4">C23+D23</f>
        <v>0</v>
      </c>
    </row>
    <row r="24" spans="1:5" ht="47.25" x14ac:dyDescent="0.25">
      <c r="A24" s="179" t="s">
        <v>140</v>
      </c>
      <c r="B24" s="183" t="s">
        <v>157</v>
      </c>
      <c r="C24" s="182">
        <v>0</v>
      </c>
      <c r="D24" s="182">
        <v>0</v>
      </c>
      <c r="E24" s="182">
        <f t="shared" si="4"/>
        <v>0</v>
      </c>
    </row>
    <row r="25" spans="1:5" x14ac:dyDescent="0.25">
      <c r="A25" s="179" t="s">
        <v>141</v>
      </c>
      <c r="B25" s="183" t="s">
        <v>158</v>
      </c>
      <c r="C25" s="182">
        <v>0</v>
      </c>
      <c r="D25" s="182">
        <v>0</v>
      </c>
      <c r="E25" s="182">
        <f t="shared" si="4"/>
        <v>0</v>
      </c>
    </row>
    <row r="26" spans="1:5" ht="47.25" x14ac:dyDescent="0.25">
      <c r="A26" s="179" t="s">
        <v>142</v>
      </c>
      <c r="B26" s="183" t="s">
        <v>161</v>
      </c>
      <c r="C26" s="182">
        <v>0</v>
      </c>
      <c r="D26" s="182">
        <v>0</v>
      </c>
      <c r="E26" s="182">
        <f t="shared" si="4"/>
        <v>0</v>
      </c>
    </row>
    <row r="27" spans="1:5" ht="47.25" x14ac:dyDescent="0.25">
      <c r="A27" s="179" t="s">
        <v>143</v>
      </c>
      <c r="B27" s="183" t="s">
        <v>159</v>
      </c>
      <c r="C27" s="182">
        <v>0</v>
      </c>
      <c r="D27" s="182">
        <v>0</v>
      </c>
      <c r="E27" s="182">
        <f t="shared" si="4"/>
        <v>0</v>
      </c>
    </row>
    <row r="28" spans="1:5" ht="31.5" x14ac:dyDescent="0.25">
      <c r="A28" s="179" t="s">
        <v>144</v>
      </c>
      <c r="B28" s="183" t="s">
        <v>160</v>
      </c>
      <c r="C28" s="182">
        <v>1854.7</v>
      </c>
      <c r="D28" s="182">
        <v>-0.1</v>
      </c>
      <c r="E28" s="182">
        <f t="shared" si="4"/>
        <v>1854.6000000000001</v>
      </c>
    </row>
    <row r="29" spans="1:5" ht="72.75" customHeight="1" x14ac:dyDescent="0.25">
      <c r="A29" s="179" t="s">
        <v>391</v>
      </c>
      <c r="B29" s="183" t="s">
        <v>392</v>
      </c>
      <c r="C29" s="182">
        <v>5000</v>
      </c>
      <c r="D29" s="182">
        <v>0</v>
      </c>
      <c r="E29" s="182">
        <f t="shared" si="4"/>
        <v>5000</v>
      </c>
    </row>
    <row r="30" spans="1:5" ht="90" customHeight="1" x14ac:dyDescent="0.25">
      <c r="A30" s="187" t="s">
        <v>393</v>
      </c>
      <c r="B30" s="183" t="s">
        <v>394</v>
      </c>
      <c r="C30" s="182">
        <v>0</v>
      </c>
      <c r="D30" s="182">
        <v>0</v>
      </c>
      <c r="E30" s="182">
        <f t="shared" si="4"/>
        <v>0</v>
      </c>
    </row>
  </sheetData>
  <mergeCells count="1">
    <mergeCell ref="A4:E4"/>
  </mergeCells>
  <pageMargins left="1.0236220472440944" right="0.23622047244094491" top="0.74803149606299213" bottom="0.74803149606299213" header="0.31496062992125984" footer="0.31496062992125984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workbookViewId="0">
      <selection activeCell="D1" sqref="D1"/>
    </sheetView>
  </sheetViews>
  <sheetFormatPr defaultRowHeight="12.75" x14ac:dyDescent="0.2"/>
  <cols>
    <col min="1" max="1" width="54.28515625" style="88" customWidth="1"/>
    <col min="2" max="2" width="16.28515625" style="88" customWidth="1"/>
    <col min="3" max="3" width="10" style="88" customWidth="1"/>
    <col min="4" max="4" width="20.7109375" style="88" customWidth="1"/>
    <col min="5" max="16384" width="9.140625" style="88"/>
  </cols>
  <sheetData>
    <row r="1" spans="1:4" ht="63.75" x14ac:dyDescent="0.2">
      <c r="D1" s="6" t="s">
        <v>404</v>
      </c>
    </row>
    <row r="3" spans="1:4" ht="72.75" customHeight="1" x14ac:dyDescent="0.2">
      <c r="D3" s="6" t="s">
        <v>371</v>
      </c>
    </row>
    <row r="4" spans="1:4" ht="36" customHeight="1" x14ac:dyDescent="0.2">
      <c r="A4" s="209" t="s">
        <v>372</v>
      </c>
      <c r="B4" s="209"/>
      <c r="C4" s="209"/>
      <c r="D4" s="209"/>
    </row>
    <row r="5" spans="1:4" x14ac:dyDescent="0.2">
      <c r="D5" s="123" t="s">
        <v>286</v>
      </c>
    </row>
    <row r="6" spans="1:4" ht="89.25" x14ac:dyDescent="0.2">
      <c r="A6" s="118" t="s">
        <v>20</v>
      </c>
      <c r="B6" s="131" t="s">
        <v>381</v>
      </c>
      <c r="C6" s="131" t="s">
        <v>340</v>
      </c>
      <c r="D6" s="131" t="s">
        <v>341</v>
      </c>
    </row>
    <row r="7" spans="1:4" s="124" customFormat="1" x14ac:dyDescent="0.2">
      <c r="A7" s="131" t="s">
        <v>63</v>
      </c>
      <c r="B7" s="164">
        <v>5035.25</v>
      </c>
      <c r="C7" s="165">
        <f>C13+C14</f>
        <v>900</v>
      </c>
      <c r="D7" s="164">
        <f>5035.25+D13+D14</f>
        <v>5935.25</v>
      </c>
    </row>
    <row r="8" spans="1:4" x14ac:dyDescent="0.2">
      <c r="A8" s="214" t="s">
        <v>373</v>
      </c>
      <c r="B8" s="210">
        <v>11.4</v>
      </c>
      <c r="C8" s="211">
        <v>0</v>
      </c>
      <c r="D8" s="210">
        <v>11.4</v>
      </c>
    </row>
    <row r="9" spans="1:4" x14ac:dyDescent="0.2">
      <c r="A9" s="214"/>
      <c r="B9" s="210"/>
      <c r="C9" s="212"/>
      <c r="D9" s="210"/>
    </row>
    <row r="10" spans="1:4" x14ac:dyDescent="0.2">
      <c r="A10" s="214"/>
      <c r="B10" s="210"/>
      <c r="C10" s="213"/>
      <c r="D10" s="210"/>
    </row>
    <row r="11" spans="1:4" x14ac:dyDescent="0.2">
      <c r="A11" s="125" t="s">
        <v>374</v>
      </c>
      <c r="B11" s="166">
        <v>23.9</v>
      </c>
      <c r="C11" s="167">
        <v>0</v>
      </c>
      <c r="D11" s="166">
        <v>23.85</v>
      </c>
    </row>
    <row r="12" spans="1:4" ht="63.75" x14ac:dyDescent="0.2">
      <c r="A12" s="168" t="s">
        <v>375</v>
      </c>
      <c r="B12" s="166">
        <v>5000</v>
      </c>
      <c r="C12" s="167">
        <v>0</v>
      </c>
      <c r="D12" s="166">
        <v>5000</v>
      </c>
    </row>
    <row r="13" spans="1:4" ht="45" customHeight="1" x14ac:dyDescent="0.2">
      <c r="A13" s="35" t="s">
        <v>395</v>
      </c>
      <c r="B13" s="166">
        <v>0</v>
      </c>
      <c r="C13" s="167">
        <v>500</v>
      </c>
      <c r="D13" s="166">
        <v>500</v>
      </c>
    </row>
    <row r="14" spans="1:4" ht="24.75" customHeight="1" x14ac:dyDescent="0.2">
      <c r="A14" s="35" t="s">
        <v>396</v>
      </c>
      <c r="B14" s="166">
        <v>0</v>
      </c>
      <c r="C14" s="167">
        <v>400</v>
      </c>
      <c r="D14" s="166">
        <v>400</v>
      </c>
    </row>
    <row r="15" spans="1:4" s="124" customFormat="1" x14ac:dyDescent="0.2">
      <c r="A15" s="131" t="s">
        <v>364</v>
      </c>
      <c r="B15" s="164">
        <v>7718.9</v>
      </c>
      <c r="C15" s="165">
        <v>0</v>
      </c>
      <c r="D15" s="164">
        <v>7718.9</v>
      </c>
    </row>
    <row r="16" spans="1:4" x14ac:dyDescent="0.2">
      <c r="A16" s="169" t="s">
        <v>365</v>
      </c>
      <c r="B16" s="166">
        <v>7718.9</v>
      </c>
      <c r="C16" s="167">
        <v>0</v>
      </c>
      <c r="D16" s="166">
        <v>7718.9</v>
      </c>
    </row>
    <row r="17" spans="1:4" s="124" customFormat="1" x14ac:dyDescent="0.2">
      <c r="A17" s="131" t="s">
        <v>366</v>
      </c>
      <c r="B17" s="170">
        <f>B18+B19+B20+B21</f>
        <v>463.2</v>
      </c>
      <c r="C17" s="165">
        <f>C18+C19+C20+C21</f>
        <v>22</v>
      </c>
      <c r="D17" s="165">
        <f>D18+D19+D20+D21</f>
        <v>485.18799999999999</v>
      </c>
    </row>
    <row r="18" spans="1:4" ht="25.5" x14ac:dyDescent="0.2">
      <c r="A18" s="125" t="s">
        <v>367</v>
      </c>
      <c r="B18" s="171">
        <v>438</v>
      </c>
      <c r="C18" s="167">
        <v>0</v>
      </c>
      <c r="D18" s="166">
        <v>438</v>
      </c>
    </row>
    <row r="19" spans="1:4" ht="89.25" x14ac:dyDescent="0.2">
      <c r="A19" s="125" t="s">
        <v>368</v>
      </c>
      <c r="B19" s="171">
        <v>8</v>
      </c>
      <c r="C19" s="167">
        <v>22</v>
      </c>
      <c r="D19" s="166">
        <v>30</v>
      </c>
    </row>
    <row r="20" spans="1:4" ht="38.25" x14ac:dyDescent="0.2">
      <c r="A20" s="125" t="s">
        <v>369</v>
      </c>
      <c r="B20" s="171">
        <v>1.5</v>
      </c>
      <c r="C20" s="167">
        <v>0</v>
      </c>
      <c r="D20" s="166">
        <v>1.488</v>
      </c>
    </row>
    <row r="21" spans="1:4" ht="29.25" customHeight="1" x14ac:dyDescent="0.2">
      <c r="A21" s="125" t="s">
        <v>376</v>
      </c>
      <c r="B21" s="171">
        <v>15.7</v>
      </c>
      <c r="C21" s="172">
        <v>0</v>
      </c>
      <c r="D21" s="166">
        <v>15.7</v>
      </c>
    </row>
    <row r="22" spans="1:4" x14ac:dyDescent="0.2">
      <c r="A22" s="131" t="s">
        <v>370</v>
      </c>
      <c r="B22" s="164">
        <f>B17+B15+B7</f>
        <v>13217.349999999999</v>
      </c>
      <c r="C22" s="173">
        <f>C7+C15+C17</f>
        <v>922</v>
      </c>
      <c r="D22" s="164">
        <f>B22+C22</f>
        <v>14139.349999999999</v>
      </c>
    </row>
    <row r="23" spans="1:4" x14ac:dyDescent="0.2">
      <c r="A23" s="42"/>
      <c r="B23" s="42"/>
      <c r="C23" s="42"/>
      <c r="D23" s="121"/>
    </row>
    <row r="24" spans="1:4" x14ac:dyDescent="0.2">
      <c r="B24" s="122"/>
    </row>
  </sheetData>
  <mergeCells count="5">
    <mergeCell ref="D8:D10"/>
    <mergeCell ref="C8:C10"/>
    <mergeCell ref="A4:D4"/>
    <mergeCell ref="A8:A10"/>
    <mergeCell ref="B8:B10"/>
  </mergeCells>
  <pageMargins left="0.7" right="0.7" top="0.75" bottom="0.75" header="0.3" footer="0.3"/>
  <pageSetup paperSize="9"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Layout" zoomScaleNormal="100" workbookViewId="0">
      <selection activeCell="G2" sqref="G2:I2"/>
    </sheetView>
  </sheetViews>
  <sheetFormatPr defaultRowHeight="11.25" x14ac:dyDescent="0.2"/>
  <cols>
    <col min="1" max="1" width="9.85546875" style="3" customWidth="1"/>
    <col min="2" max="2" width="18.42578125" style="3" customWidth="1"/>
    <col min="3" max="3" width="31.28515625" style="3" customWidth="1"/>
    <col min="4" max="4" width="6.7109375" style="3" customWidth="1"/>
    <col min="5" max="5" width="9.7109375" style="3" customWidth="1"/>
    <col min="6" max="7" width="6.5703125" style="18" customWidth="1"/>
    <col min="8" max="16384" width="9.140625" style="3"/>
  </cols>
  <sheetData>
    <row r="1" spans="1:10" s="18" customFormat="1" ht="11.25" customHeight="1" x14ac:dyDescent="0.2">
      <c r="A1" s="42"/>
      <c r="B1" s="42"/>
      <c r="C1" s="42"/>
      <c r="D1" s="42"/>
      <c r="E1" s="42"/>
      <c r="F1" s="42"/>
      <c r="G1" s="42"/>
      <c r="H1" s="6"/>
      <c r="I1" s="6"/>
      <c r="J1" s="19"/>
    </row>
    <row r="2" spans="1:10" s="18" customFormat="1" ht="69" customHeight="1" x14ac:dyDescent="0.2">
      <c r="A2" s="42"/>
      <c r="B2" s="42"/>
      <c r="C2" s="42"/>
      <c r="D2" s="42"/>
      <c r="E2" s="42"/>
      <c r="F2" s="42"/>
      <c r="G2" s="204" t="s">
        <v>397</v>
      </c>
      <c r="H2" s="204"/>
      <c r="I2" s="204"/>
    </row>
    <row r="3" spans="1:10" ht="57" customHeight="1" x14ac:dyDescent="0.2">
      <c r="A3" s="42"/>
      <c r="B3" s="42"/>
      <c r="C3" s="204"/>
      <c r="D3" s="204"/>
      <c r="E3" s="204"/>
      <c r="F3" s="6"/>
      <c r="G3" s="204" t="s">
        <v>339</v>
      </c>
      <c r="H3" s="204"/>
      <c r="I3" s="204"/>
    </row>
    <row r="4" spans="1:10" ht="12.75" x14ac:dyDescent="0.2">
      <c r="A4" s="42"/>
      <c r="B4" s="42"/>
      <c r="C4" s="42"/>
      <c r="D4" s="42"/>
      <c r="E4" s="42"/>
      <c r="F4" s="42"/>
      <c r="G4" s="42"/>
      <c r="H4" s="42"/>
      <c r="I4" s="42"/>
    </row>
    <row r="5" spans="1:10" ht="32.25" customHeight="1" x14ac:dyDescent="0.2">
      <c r="A5" s="209" t="s">
        <v>291</v>
      </c>
      <c r="B5" s="209"/>
      <c r="C5" s="209"/>
      <c r="D5" s="209"/>
      <c r="E5" s="209"/>
      <c r="F5" s="209"/>
      <c r="G5" s="209"/>
      <c r="H5" s="209"/>
      <c r="I5" s="209"/>
    </row>
    <row r="6" spans="1:10" ht="19.5" customHeight="1" x14ac:dyDescent="0.2">
      <c r="A6" s="42"/>
      <c r="B6" s="42"/>
      <c r="C6" s="42"/>
      <c r="D6" s="42"/>
      <c r="E6" s="42"/>
      <c r="F6" s="126"/>
      <c r="G6" s="126"/>
      <c r="H6" s="220" t="s">
        <v>271</v>
      </c>
      <c r="I6" s="220"/>
    </row>
    <row r="7" spans="1:10" ht="117.75" customHeight="1" x14ac:dyDescent="0.2">
      <c r="A7" s="127" t="s">
        <v>42</v>
      </c>
      <c r="B7" s="127" t="s">
        <v>41</v>
      </c>
      <c r="C7" s="127" t="s">
        <v>43</v>
      </c>
      <c r="D7" s="217" t="s">
        <v>381</v>
      </c>
      <c r="E7" s="218"/>
      <c r="F7" s="215" t="s">
        <v>340</v>
      </c>
      <c r="G7" s="215"/>
      <c r="H7" s="215" t="s">
        <v>341</v>
      </c>
      <c r="I7" s="215"/>
    </row>
    <row r="8" spans="1:10" ht="12.75" x14ac:dyDescent="0.2">
      <c r="A8" s="128">
        <v>1</v>
      </c>
      <c r="B8" s="128">
        <v>2</v>
      </c>
      <c r="C8" s="128">
        <v>3</v>
      </c>
      <c r="D8" s="223">
        <v>4</v>
      </c>
      <c r="E8" s="223"/>
      <c r="F8" s="215">
        <v>5</v>
      </c>
      <c r="G8" s="215"/>
      <c r="H8" s="215">
        <v>6</v>
      </c>
      <c r="I8" s="215"/>
    </row>
    <row r="9" spans="1:10" ht="31.5" customHeight="1" x14ac:dyDescent="0.2">
      <c r="A9" s="131">
        <v>650</v>
      </c>
      <c r="B9" s="131" t="s">
        <v>125</v>
      </c>
      <c r="C9" s="130" t="s">
        <v>40</v>
      </c>
      <c r="D9" s="216"/>
      <c r="E9" s="216"/>
      <c r="F9" s="216"/>
      <c r="G9" s="216"/>
      <c r="H9" s="216"/>
      <c r="I9" s="216"/>
    </row>
    <row r="10" spans="1:10" ht="25.5" x14ac:dyDescent="0.2">
      <c r="A10" s="132" t="s">
        <v>49</v>
      </c>
      <c r="B10" s="129" t="s">
        <v>44</v>
      </c>
      <c r="C10" s="130" t="s">
        <v>45</v>
      </c>
      <c r="D10" s="219">
        <f>D11+D12</f>
        <v>5370.3</v>
      </c>
      <c r="E10" s="219"/>
      <c r="F10" s="219">
        <f>F12-F11</f>
        <v>-506.2</v>
      </c>
      <c r="G10" s="219"/>
      <c r="H10" s="219">
        <f>D10+F10</f>
        <v>4864.1000000000004</v>
      </c>
      <c r="I10" s="219"/>
    </row>
    <row r="11" spans="1:10" ht="25.5" x14ac:dyDescent="0.2">
      <c r="A11" s="129">
        <v>650</v>
      </c>
      <c r="B11" s="129" t="s">
        <v>86</v>
      </c>
      <c r="C11" s="125" t="s">
        <v>46</v>
      </c>
      <c r="D11" s="210">
        <v>0</v>
      </c>
      <c r="E11" s="210"/>
      <c r="F11" s="221">
        <v>506.2</v>
      </c>
      <c r="G11" s="222"/>
      <c r="H11" s="210">
        <f>F11</f>
        <v>506.2</v>
      </c>
      <c r="I11" s="223"/>
    </row>
    <row r="12" spans="1:10" ht="25.5" x14ac:dyDescent="0.2">
      <c r="A12" s="129">
        <v>650</v>
      </c>
      <c r="B12" s="129" t="s">
        <v>87</v>
      </c>
      <c r="C12" s="35" t="s">
        <v>47</v>
      </c>
      <c r="D12" s="210">
        <v>5370.3</v>
      </c>
      <c r="E12" s="210"/>
      <c r="F12" s="210">
        <v>0</v>
      </c>
      <c r="G12" s="210"/>
      <c r="H12" s="210">
        <f>D12+F12</f>
        <v>5370.3</v>
      </c>
      <c r="I12" s="223"/>
    </row>
    <row r="13" spans="1:10" ht="25.5" x14ac:dyDescent="0.2">
      <c r="A13" s="129"/>
      <c r="B13" s="129"/>
      <c r="C13" s="38" t="s">
        <v>48</v>
      </c>
      <c r="D13" s="219">
        <f>D10</f>
        <v>5370.3</v>
      </c>
      <c r="E13" s="219"/>
      <c r="F13" s="219">
        <f>F10</f>
        <v>-506.2</v>
      </c>
      <c r="G13" s="219"/>
      <c r="H13" s="219">
        <f t="shared" ref="H13" si="0">H10</f>
        <v>4864.1000000000004</v>
      </c>
      <c r="I13" s="219"/>
    </row>
    <row r="14" spans="1:10" ht="12.75" x14ac:dyDescent="0.2">
      <c r="A14" s="133"/>
      <c r="B14" s="42"/>
      <c r="C14" s="42"/>
      <c r="D14" s="42"/>
      <c r="E14" s="42"/>
      <c r="F14" s="42"/>
      <c r="G14" s="42"/>
      <c r="H14" s="42"/>
      <c r="I14" s="42"/>
    </row>
    <row r="15" spans="1:10" ht="12.75" x14ac:dyDescent="0.2">
      <c r="A15" s="42"/>
      <c r="B15" s="42"/>
      <c r="C15" s="42"/>
      <c r="D15" s="42"/>
      <c r="E15" s="42"/>
      <c r="F15" s="42"/>
      <c r="G15" s="42"/>
      <c r="H15" s="42"/>
      <c r="I15" s="121"/>
    </row>
    <row r="16" spans="1:10" ht="12.75" x14ac:dyDescent="0.2">
      <c r="A16" s="42"/>
      <c r="B16" s="42"/>
      <c r="C16" s="42"/>
      <c r="D16" s="42"/>
      <c r="E16" s="42"/>
      <c r="F16" s="42"/>
      <c r="G16" s="42"/>
      <c r="H16" s="42"/>
      <c r="I16" s="42"/>
    </row>
    <row r="17" spans="1:9" ht="12.75" x14ac:dyDescent="0.2">
      <c r="A17" s="42"/>
      <c r="B17" s="42"/>
      <c r="C17" s="42"/>
      <c r="D17" s="42"/>
      <c r="E17" s="42"/>
      <c r="F17" s="42"/>
      <c r="G17" s="42"/>
      <c r="H17" s="42"/>
      <c r="I17" s="42"/>
    </row>
    <row r="18" spans="1:9" ht="12.75" x14ac:dyDescent="0.2">
      <c r="A18" s="42"/>
      <c r="B18" s="42"/>
      <c r="C18" s="42"/>
      <c r="D18" s="42"/>
      <c r="E18" s="42"/>
      <c r="F18" s="42"/>
      <c r="G18" s="42"/>
      <c r="H18" s="121"/>
      <c r="I18" s="42"/>
    </row>
  </sheetData>
  <mergeCells count="26">
    <mergeCell ref="D10:E10"/>
    <mergeCell ref="D11:E11"/>
    <mergeCell ref="D12:E12"/>
    <mergeCell ref="D13:E13"/>
    <mergeCell ref="H6:I6"/>
    <mergeCell ref="F13:G13"/>
    <mergeCell ref="H13:I13"/>
    <mergeCell ref="F11:G11"/>
    <mergeCell ref="F10:G10"/>
    <mergeCell ref="H10:I10"/>
    <mergeCell ref="F12:G12"/>
    <mergeCell ref="H11:I11"/>
    <mergeCell ref="H12:I12"/>
    <mergeCell ref="D8:E8"/>
    <mergeCell ref="D9:E9"/>
    <mergeCell ref="F8:G8"/>
    <mergeCell ref="G2:I2"/>
    <mergeCell ref="F7:G7"/>
    <mergeCell ref="H7:I7"/>
    <mergeCell ref="A5:I5"/>
    <mergeCell ref="D7:E7"/>
    <mergeCell ref="H8:I8"/>
    <mergeCell ref="F9:G9"/>
    <mergeCell ref="H9:I9"/>
    <mergeCell ref="C3:E3"/>
    <mergeCell ref="G3:I3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доходы 2020</vt:lpstr>
      <vt:lpstr>расходы 2020</vt:lpstr>
      <vt:lpstr>программы 2020</vt:lpstr>
      <vt:lpstr>разделы 2020</vt:lpstr>
      <vt:lpstr>расходы по структуре 2020 </vt:lpstr>
      <vt:lpstr>ДФ 2020</vt:lpstr>
      <vt:lpstr>межбюджет.трансф</vt:lpstr>
      <vt:lpstr>дефицит 2020</vt:lpstr>
      <vt:lpstr>'доходы 2020'!Область_печати</vt:lpstr>
      <vt:lpstr>'разделы 2020'!Область_печати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Yurist</cp:lastModifiedBy>
  <cp:lastPrinted>2020-10-27T07:15:09Z</cp:lastPrinted>
  <dcterms:created xsi:type="dcterms:W3CDTF">2013-11-27T09:07:44Z</dcterms:created>
  <dcterms:modified xsi:type="dcterms:W3CDTF">2020-10-27T10:10:26Z</dcterms:modified>
</cp:coreProperties>
</file>