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35" windowHeight="7425" tabRatio="996" activeTab="2"/>
  </bookViews>
  <sheets>
    <sheet name="доходы 2016" sheetId="4" r:id="rId1"/>
    <sheet name="разделы 2016" sheetId="23" r:id="rId2"/>
    <sheet name="дефицит" sheetId="29" r:id="rId3"/>
  </sheets>
  <definedNames>
    <definedName name="_xlnm._FilterDatabase" localSheetId="1" hidden="1">'разделы 2016'!$A$6:$F$30</definedName>
    <definedName name="_xlnm.Print_Area" localSheetId="2">дефицит!$A$1:$G$20</definedName>
    <definedName name="_xlnm.Print_Area" localSheetId="0">'доходы 2016'!$A$1:$H$33</definedName>
    <definedName name="_xlnm.Print_Area" localSheetId="1">'разделы 2016'!$A$1:$I$30</definedName>
  </definedNames>
  <calcPr calcId="144525"/>
  <fileRecoveryPr autoRecover="0"/>
</workbook>
</file>

<file path=xl/calcChain.xml><?xml version="1.0" encoding="utf-8"?>
<calcChain xmlns="http://schemas.openxmlformats.org/spreadsheetml/2006/main">
  <c r="G7" i="29" l="1"/>
  <c r="G10" i="29" s="1"/>
  <c r="F7" i="29"/>
  <c r="F10" i="29" s="1"/>
  <c r="E7" i="29"/>
  <c r="E10" i="29" s="1"/>
  <c r="D7" i="29"/>
  <c r="D10" i="29" s="1"/>
  <c r="F29" i="23"/>
  <c r="I29" i="23" s="1"/>
  <c r="I28" i="23" s="1"/>
  <c r="G28" i="23"/>
  <c r="F28" i="23"/>
  <c r="H28" i="23" s="1"/>
  <c r="E28" i="23"/>
  <c r="D28" i="23"/>
  <c r="I27" i="23"/>
  <c r="H27" i="23"/>
  <c r="I26" i="23"/>
  <c r="G26" i="23"/>
  <c r="F26" i="23"/>
  <c r="H26" i="23" s="1"/>
  <c r="E26" i="23"/>
  <c r="D26" i="23"/>
  <c r="I25" i="23"/>
  <c r="H25" i="23"/>
  <c r="I24" i="23"/>
  <c r="H24" i="23"/>
  <c r="H23" i="23"/>
  <c r="F23" i="23"/>
  <c r="I23" i="23" s="1"/>
  <c r="I22" i="23" s="1"/>
  <c r="G22" i="23"/>
  <c r="H22" i="23" s="1"/>
  <c r="F22" i="23"/>
  <c r="E22" i="23"/>
  <c r="D22" i="23"/>
  <c r="F21" i="23"/>
  <c r="I21" i="23" s="1"/>
  <c r="I19" i="23" s="1"/>
  <c r="I20" i="23"/>
  <c r="H20" i="23"/>
  <c r="G19" i="23"/>
  <c r="H19" i="23" s="1"/>
  <c r="F19" i="23"/>
  <c r="E19" i="23"/>
  <c r="D19" i="23"/>
  <c r="F18" i="23"/>
  <c r="H18" i="23" s="1"/>
  <c r="I17" i="23"/>
  <c r="H17" i="23"/>
  <c r="F16" i="23"/>
  <c r="I16" i="23" s="1"/>
  <c r="G15" i="23"/>
  <c r="H15" i="23" s="1"/>
  <c r="F15" i="23"/>
  <c r="E15" i="23"/>
  <c r="D15" i="23"/>
  <c r="F14" i="23"/>
  <c r="H14" i="23" s="1"/>
  <c r="G13" i="23"/>
  <c r="F13" i="23"/>
  <c r="H13" i="23" s="1"/>
  <c r="E13" i="23"/>
  <c r="D13" i="23"/>
  <c r="I12" i="23"/>
  <c r="H12" i="23"/>
  <c r="H11" i="23"/>
  <c r="F11" i="23"/>
  <c r="I11" i="23" s="1"/>
  <c r="F10" i="23"/>
  <c r="H10" i="23" s="1"/>
  <c r="I9" i="23"/>
  <c r="H9" i="23"/>
  <c r="I8" i="23"/>
  <c r="H8" i="23"/>
  <c r="G7" i="23"/>
  <c r="G30" i="23" s="1"/>
  <c r="H30" i="23" s="1"/>
  <c r="F7" i="23"/>
  <c r="F30" i="23" s="1"/>
  <c r="E7" i="23"/>
  <c r="E30" i="23" s="1"/>
  <c r="D7" i="23"/>
  <c r="D30" i="23" s="1"/>
  <c r="H35" i="4"/>
  <c r="F35" i="4"/>
  <c r="E35" i="4"/>
  <c r="H34" i="4"/>
  <c r="G34" i="4"/>
  <c r="C34" i="4"/>
  <c r="H33" i="4"/>
  <c r="F33" i="4"/>
  <c r="G33" i="4" s="1"/>
  <c r="E33" i="4"/>
  <c r="D33" i="4"/>
  <c r="C33" i="4"/>
  <c r="E32" i="4"/>
  <c r="H32" i="4" s="1"/>
  <c r="F31" i="4"/>
  <c r="G31" i="4" s="1"/>
  <c r="E31" i="4"/>
  <c r="F30" i="4"/>
  <c r="G30" i="4" s="1"/>
  <c r="E30" i="4"/>
  <c r="D30" i="4"/>
  <c r="C30" i="4"/>
  <c r="E29" i="4"/>
  <c r="G29" i="4" s="1"/>
  <c r="F28" i="4"/>
  <c r="E28" i="4"/>
  <c r="G28" i="4" s="1"/>
  <c r="D28" i="4"/>
  <c r="C28" i="4"/>
  <c r="F27" i="4"/>
  <c r="E27" i="4"/>
  <c r="G27" i="4" s="1"/>
  <c r="D27" i="4"/>
  <c r="C27" i="4"/>
  <c r="E26" i="4"/>
  <c r="H26" i="4" s="1"/>
  <c r="F25" i="4"/>
  <c r="D25" i="4"/>
  <c r="C25" i="4"/>
  <c r="F24" i="4"/>
  <c r="D24" i="4"/>
  <c r="C24" i="4"/>
  <c r="G23" i="4"/>
  <c r="E23" i="4"/>
  <c r="H23" i="4" s="1"/>
  <c r="H22" i="4" s="1"/>
  <c r="F22" i="4"/>
  <c r="G22" i="4" s="1"/>
  <c r="E22" i="4"/>
  <c r="D22" i="4"/>
  <c r="C22" i="4"/>
  <c r="H20" i="4"/>
  <c r="F20" i="4"/>
  <c r="E20" i="4"/>
  <c r="C19" i="4"/>
  <c r="E19" i="4" s="1"/>
  <c r="G18" i="4"/>
  <c r="E18" i="4"/>
  <c r="H18" i="4" s="1"/>
  <c r="H17" i="4"/>
  <c r="G17" i="4"/>
  <c r="F16" i="4"/>
  <c r="D16" i="4"/>
  <c r="C16" i="4"/>
  <c r="E15" i="4"/>
  <c r="G15" i="4" s="1"/>
  <c r="F14" i="4"/>
  <c r="E14" i="4"/>
  <c r="G14" i="4" s="1"/>
  <c r="D14" i="4"/>
  <c r="C14" i="4"/>
  <c r="G13" i="4"/>
  <c r="E13" i="4"/>
  <c r="H13" i="4" s="1"/>
  <c r="E12" i="4"/>
  <c r="G12" i="4" s="1"/>
  <c r="F11" i="4"/>
  <c r="E11" i="4"/>
  <c r="E9" i="4" s="1"/>
  <c r="D11" i="4"/>
  <c r="C11" i="4"/>
  <c r="C9" i="4" s="1"/>
  <c r="C5" i="4" s="1"/>
  <c r="C37" i="4" s="1"/>
  <c r="G10" i="4"/>
  <c r="E10" i="4"/>
  <c r="H10" i="4" s="1"/>
  <c r="F9" i="4"/>
  <c r="D9" i="4"/>
  <c r="H8" i="4"/>
  <c r="G8" i="4"/>
  <c r="H7" i="4"/>
  <c r="F7" i="4"/>
  <c r="G7" i="4" s="1"/>
  <c r="E7" i="4"/>
  <c r="D7" i="4"/>
  <c r="C7" i="4"/>
  <c r="H6" i="4"/>
  <c r="F6" i="4"/>
  <c r="G6" i="4" s="1"/>
  <c r="E6" i="4"/>
  <c r="D6" i="4"/>
  <c r="C6" i="4"/>
  <c r="F5" i="4"/>
  <c r="F37" i="4" s="1"/>
  <c r="D5" i="4"/>
  <c r="D37" i="4" s="1"/>
  <c r="I15" i="23" l="1"/>
  <c r="H7" i="23"/>
  <c r="I10" i="23"/>
  <c r="I7" i="23" s="1"/>
  <c r="I30" i="23" s="1"/>
  <c r="I14" i="23"/>
  <c r="I13" i="23" s="1"/>
  <c r="H16" i="23"/>
  <c r="I18" i="23"/>
  <c r="H21" i="23"/>
  <c r="H29" i="23"/>
  <c r="G9" i="4"/>
  <c r="H16" i="4"/>
  <c r="H19" i="4"/>
  <c r="E16" i="4"/>
  <c r="G19" i="4"/>
  <c r="H9" i="4"/>
  <c r="G16" i="4"/>
  <c r="G11" i="4"/>
  <c r="H12" i="4"/>
  <c r="H11" i="4" s="1"/>
  <c r="H15" i="4"/>
  <c r="H14" i="4" s="1"/>
  <c r="H29" i="4"/>
  <c r="H28" i="4" s="1"/>
  <c r="H31" i="4"/>
  <c r="H30" i="4" s="1"/>
  <c r="G32" i="4"/>
  <c r="E25" i="4"/>
  <c r="E24" i="4" s="1"/>
  <c r="H24" i="4" s="1"/>
  <c r="E5" i="4" l="1"/>
  <c r="H27" i="4"/>
  <c r="H25" i="4"/>
  <c r="H5" i="4"/>
  <c r="H37" i="4" s="1"/>
  <c r="E37" i="4" l="1"/>
  <c r="G37" i="4" s="1"/>
  <c r="G5" i="4"/>
</calcChain>
</file>

<file path=xl/sharedStrings.xml><?xml version="1.0" encoding="utf-8"?>
<sst xmlns="http://schemas.openxmlformats.org/spreadsheetml/2006/main" count="131" uniqueCount="121">
  <si>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</si>
  <si>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</si>
  <si>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</si>
  <si>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</si>
  <si>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</si>
  <si>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</si>
  <si>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</si>
  <si>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</si>
  <si>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</si>
  <si>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</si>
  <si>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</si>
  <si>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</si>
  <si>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</si>
  <si>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</si>
  <si>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</si>
  <si>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</si>
  <si>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</si>
  <si>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</si>
  <si>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</si>
  <si>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</si>
  <si>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</si>
  <si>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</si>
  <si>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</si>
  <si>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</si>
  <si>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650 202 01001 10 0000 151</t>
  </si>
  <si>
    <t>650 202 03003 10 0000 151</t>
  </si>
  <si>
    <t>650 202 03015 10 0000 151</t>
  </si>
  <si>
    <t>Всего доходов:</t>
  </si>
  <si>
    <t>Наименование показателя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</si>
  <si>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</si>
  <si>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</si>
  <si>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</si>
  <si>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</si>
  <si>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</si>
  <si>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</si>
  <si>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</si>
  <si>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</si>
  <si>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</si>
  <si>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</si>
  <si>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</si>
  <si>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</si>
  <si>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</si>
  <si>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</si>
  <si>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</si>
  <si>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</si>
  <si>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</si>
  <si>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</si>
  <si>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</si>
  <si>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</si>
  <si>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</si>
  <si>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</si>
  <si>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</si>
  <si>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</si>
  <si>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</si>
  <si>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>000 202 01000 00 0000 151</t>
  </si>
  <si>
    <t>000 202 03000 00 0000 151</t>
  </si>
  <si>
    <t>000 202 04000 00 0000 151</t>
  </si>
  <si>
    <t>650 202 04999 10 0000 151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</si>
  <si>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</si>
  <si>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</si>
  <si>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</si>
  <si>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</si>
  <si>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</si>
  <si>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</si>
  <si>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</si>
  <si>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</si>
  <si>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</si>
  <si>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</si>
  <si>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</si>
  <si>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</si>
  <si>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</si>
  <si>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</si>
  <si>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</si>
  <si>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</si>
  <si>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</si>
  <si>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</si>
  <si>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</si>
  <si>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650 114 02053 10 0000 410</t>
  </si>
  <si>
    <t>Уточнение</t>
  </si>
  <si>
    <t>Уточненный план</t>
  </si>
  <si>
    <t>000 114 00000 00 0000 000</t>
  </si>
  <si>
    <t>ДОХОДЫ ОТ ПРОДАЖИ МАТЕРИАЛЬНЫХ И НЕМАТЕРИАЛЬНЫХ АКТИВОВ</t>
  </si>
  <si>
    <t>Утвержденно решением Совета депутатов сельского поселения Светлый                               от 25.03.2016 № 136</t>
  </si>
  <si>
    <t>итого</t>
  </si>
  <si>
    <t>Общеэкономические вопросы</t>
  </si>
  <si>
    <t xml:space="preserve">Утвержденно решением Совета депутатов сельского поселения Светлый                               от 29.12.2015 № 128  </t>
  </si>
  <si>
    <t>% исполнения</t>
  </si>
  <si>
    <t>Отклонение от плана в абсолютном выражении</t>
  </si>
  <si>
    <t>000 116 00000 00 0000 000</t>
  </si>
  <si>
    <t>ШТРАФЫ, САНКЦИИ, ВОЗМЕЩЕНИЕ УЩЕРБА</t>
  </si>
  <si>
    <t>650 116 90000 00 0000 000</t>
  </si>
  <si>
    <t>Прочие поступления от денежных взысканий (штрафов) и иных сумм в возмещение ущерба</t>
  </si>
  <si>
    <t>650 116 90050 10 0000 140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</si>
  <si>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</si>
  <si>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</si>
  <si>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</si>
  <si>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</si>
  <si>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</si>
  <si>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</si>
  <si>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</si>
  <si>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</si>
  <si>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</si>
  <si>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</si>
  <si>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</si>
  <si>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</si>
  <si>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</si>
  <si>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Исполнено за  9 месяцев</t>
  </si>
  <si>
    <t>Исполнено за 9 месяцев</t>
  </si>
  <si>
    <t xml:space="preserve"> Исполнение доходов бюджета сельского поселения Светлый за 9 месяцев 2016 года</t>
  </si>
  <si>
    <t>650 113 0000000 0000 000</t>
  </si>
  <si>
    <t>Прочие доходы от оказания платных услуг (работ) получателями средств бюджетов сельских поселений</t>
  </si>
  <si>
    <t>651 113 2995100 0000 130</t>
  </si>
  <si>
    <t>Прочие доходы от компенсации затрат бюджетов сельских поселений</t>
  </si>
  <si>
    <t>650 218 0501010 0000 151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</si>
  <si>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</si>
  <si>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651 218 0501010 0000 151</t>
  </si>
  <si>
    <t>Исполнение бюджетных ассигнований по разделам, подразделам классификации расходов бюджета сельского поселения Светлый за 9 месяцев 2016 год</t>
  </si>
  <si>
    <t xml:space="preserve">Исполнение бюджета сельского поселения Светлый за  9 месяцев 2016 года по источникам внутреннего финансирования дефицита </t>
  </si>
  <si>
    <t>Приложение 1                                           к Решению Совета Депутатов  сельского поселения Светлый  от10.02.2017 №188</t>
  </si>
  <si>
    <t>Приложение 2                                           к Решению Совета Депутатов  сельского поселения Светлый  от 10.02.2017 №188</t>
  </si>
  <si>
    <t>Приложение 3                                           к Решению Совета Депутатов  сельского поселения Светлый  от 10.02.2017  №188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</si>
</sst>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0"/>
    <numFmt numFmtId="168" formatCode="#,##0.0_ ;[Red]\-#,##0.0\ "/>
    <numFmt numFmtId="169" formatCode="0.0000"/>
    <numFmt numFmtId="170" formatCode="#,##0.0000"/>
    <numFmt numFmtId="171" formatCode="#,##0.0;[Red]\-#,##0.0;0.0"/>
    <numFmt numFmtId="172" formatCode="0.0"/>
    <numFmt numFmtId="173" formatCode="#,##0;[Red]\-#,##0;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171" fontId="3" fillId="0" borderId="2" xfId="9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170" fontId="5" fillId="0" borderId="0" xfId="0" applyNumberFormat="1" applyFont="1"/>
    <xf numFmtId="169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71" fontId="5" fillId="0" borderId="3" xfId="0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/>
    </xf>
    <xf numFmtId="172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3" fillId="2" borderId="2" xfId="5" applyNumberFormat="1" applyFont="1" applyFill="1" applyBorder="1" applyAlignment="1" applyProtection="1">
      <alignment horizontal="center" vertical="center"/>
      <protection hidden="1"/>
    </xf>
    <xf numFmtId="167" fontId="3" fillId="2" borderId="2" xfId="5" applyNumberFormat="1" applyFont="1" applyFill="1" applyBorder="1" applyAlignment="1" applyProtection="1">
      <alignment wrapText="1"/>
      <protection hidden="1"/>
    </xf>
    <xf numFmtId="166" fontId="3" fillId="2" borderId="2" xfId="5" applyNumberFormat="1" applyFont="1" applyFill="1" applyBorder="1" applyAlignment="1" applyProtection="1">
      <alignment horizontal="center"/>
      <protection hidden="1"/>
    </xf>
    <xf numFmtId="171" fontId="3" fillId="2" borderId="2" xfId="5" applyNumberFormat="1" applyFont="1" applyFill="1" applyBorder="1" applyAlignment="1" applyProtection="1">
      <alignment horizontal="center"/>
      <protection hidden="1"/>
    </xf>
    <xf numFmtId="171" fontId="3" fillId="2" borderId="3" xfId="5" applyNumberFormat="1" applyFont="1" applyFill="1" applyBorder="1" applyAlignment="1" applyProtection="1">
      <alignment horizontal="center"/>
      <protection hidden="1"/>
    </xf>
    <xf numFmtId="173" fontId="3" fillId="2" borderId="3" xfId="5" applyNumberFormat="1" applyFont="1" applyFill="1" applyBorder="1" applyAlignment="1" applyProtection="1">
      <alignment horizontal="center"/>
      <protection hidden="1"/>
    </xf>
    <xf numFmtId="171" fontId="3" fillId="0" borderId="2" xfId="5" applyNumberFormat="1" applyFont="1" applyFill="1" applyBorder="1" applyAlignment="1" applyProtection="1">
      <alignment horizontal="center" vertical="center"/>
      <protection hidden="1"/>
    </xf>
    <xf numFmtId="165" fontId="3" fillId="2" borderId="2" xfId="5" applyNumberFormat="1" applyFont="1" applyFill="1" applyBorder="1" applyAlignment="1" applyProtection="1">
      <alignment horizontal="left" vertical="center" wrapText="1"/>
      <protection hidden="1"/>
    </xf>
    <xf numFmtId="167" fontId="3" fillId="2" borderId="6" xfId="5" applyNumberFormat="1" applyFont="1" applyFill="1" applyBorder="1" applyAlignment="1" applyProtection="1">
      <alignment wrapText="1"/>
      <protection hidden="1"/>
    </xf>
    <xf numFmtId="166" fontId="3" fillId="2" borderId="3" xfId="5" applyNumberFormat="1" applyFont="1" applyFill="1" applyBorder="1" applyAlignment="1" applyProtection="1">
      <alignment horizontal="center"/>
      <protection hidden="1"/>
    </xf>
    <xf numFmtId="165" fontId="3" fillId="2" borderId="8" xfId="5" applyNumberFormat="1" applyFont="1" applyFill="1" applyBorder="1" applyAlignment="1" applyProtection="1">
      <alignment horizontal="left" vertical="center" wrapText="1"/>
      <protection hidden="1"/>
    </xf>
    <xf numFmtId="0" fontId="3" fillId="2" borderId="7" xfId="5" applyNumberFormat="1" applyFont="1" applyFill="1" applyBorder="1" applyAlignment="1" applyProtection="1">
      <protection hidden="1"/>
    </xf>
    <xf numFmtId="0" fontId="3" fillId="2" borderId="4" xfId="5" applyNumberFormat="1" applyFont="1" applyFill="1" applyBorder="1" applyAlignment="1" applyProtection="1">
      <protection hidden="1"/>
    </xf>
    <xf numFmtId="0" fontId="3" fillId="2" borderId="5" xfId="5" applyNumberFormat="1" applyFont="1" applyFill="1" applyBorder="1" applyAlignment="1" applyProtection="1">
      <protection hidden="1"/>
    </xf>
    <xf numFmtId="171" fontId="3" fillId="2" borderId="1" xfId="5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0"/>
  <sheetViews>
    <sheetView workbookViewId="0">
      <selection activeCell="F1" sqref="F1:H1"/>
    </sheetView>
  </sheetViews>
  <sheetFormatPr defaultRowHeight="11.25" x14ac:dyDescent="0.2"/>
  <cols>
    <col min="1" max="1" width="20.85546875" style="16" customWidth="1"/>
    <col min="2" max="2" width="44.5703125" style="16" customWidth="1"/>
    <col min="3" max="3" width="20.42578125" style="16" hidden="1" customWidth="1"/>
    <col min="4" max="4" width="10.140625" style="16" hidden="1" customWidth="1"/>
    <col min="5" max="5" width="13.42578125" style="16" customWidth="1"/>
    <col min="6" max="6" width="9.140625" style="16"/>
    <col min="7" max="7" width="10.140625" style="16" customWidth="1"/>
    <col min="8" max="8" width="10.5703125" style="16" customWidth="1"/>
    <col min="9" max="16384" width="9.140625" style="16"/>
  </cols>
  <sheetData>
    <row r="1" spans="1:8" ht="74.25" customHeight="1" x14ac:dyDescent="0.2">
      <c r="D1" s="34"/>
      <c r="E1" s="34"/>
      <c r="F1" s="62" t="s">
        <v>118</v>
      </c>
      <c r="G1" s="62"/>
      <c r="H1" s="62"/>
    </row>
    <row r="2" spans="1:8" ht="25.5" customHeight="1" x14ac:dyDescent="0.2">
      <c r="A2" s="61" t="s">
        <v>108</v>
      </c>
      <c r="B2" s="61"/>
      <c r="C2" s="61"/>
      <c r="D2" s="61"/>
      <c r="E2" s="61"/>
      <c r="F2" s="61"/>
      <c r="G2" s="61"/>
      <c r="H2" s="61"/>
    </row>
    <row r="3" spans="1:8" x14ac:dyDescent="0.2">
      <c r="A3" s="63"/>
      <c r="B3" s="63"/>
      <c r="C3" s="63"/>
      <c r="D3" s="27"/>
      <c r="E3" s="27"/>
    </row>
    <row r="4" spans="1:8" ht="54" customHeight="1" x14ac:dyDescent="0.2">
      <c r="A4" s="20" t="s">
        <v>0</v>
      </c>
      <c r="B4" s="1" t="s">
        <v>1</v>
      </c>
      <c r="C4" s="11" t="s">
        <v>85</v>
      </c>
      <c r="D4" s="11" t="s">
        <v>78</v>
      </c>
      <c r="E4" s="11" t="s">
        <v>79</v>
      </c>
      <c r="F4" s="28" t="s">
        <v>106</v>
      </c>
      <c r="G4" s="11" t="s">
        <v>86</v>
      </c>
      <c r="H4" s="11" t="s">
        <v>87</v>
      </c>
    </row>
    <row r="5" spans="1:8" ht="17.25" customHeight="1" x14ac:dyDescent="0.2">
      <c r="A5" s="1" t="s">
        <v>2</v>
      </c>
      <c r="B5" s="20" t="s">
        <v>3</v>
      </c>
      <c r="C5" s="3">
        <f>C6+C9+C14+C16+C22+C24</f>
        <v>18711</v>
      </c>
      <c r="D5" s="3">
        <f t="shared" ref="D5:H5" si="0">D6+D9+D14+D16+D22+D24</f>
        <v>1401.1</v>
      </c>
      <c r="E5" s="3">
        <f>E6+E9+E14+E16+E22+E24+E20</f>
        <v>21681.200000000001</v>
      </c>
      <c r="F5" s="3">
        <f>F6+F9+F14+F16+F22+F24+F20</f>
        <v>17248.486779999999</v>
      </c>
      <c r="G5" s="35">
        <f>F5/E5*100</f>
        <v>79.555037451801553</v>
      </c>
      <c r="H5" s="3">
        <f t="shared" si="0"/>
        <v>4539.5396300000002</v>
      </c>
    </row>
    <row r="6" spans="1:8" ht="20.25" customHeight="1" x14ac:dyDescent="0.2">
      <c r="A6" s="1" t="s">
        <v>4</v>
      </c>
      <c r="B6" s="2" t="s">
        <v>5</v>
      </c>
      <c r="C6" s="3">
        <f>C7</f>
        <v>15525</v>
      </c>
      <c r="D6" s="3">
        <f t="shared" ref="D6:H7" si="1">D7</f>
        <v>0</v>
      </c>
      <c r="E6" s="3">
        <f>E7</f>
        <v>17025</v>
      </c>
      <c r="F6" s="3">
        <f>F7</f>
        <v>15048.67699</v>
      </c>
      <c r="G6" s="35">
        <f t="shared" ref="G6:G37" si="2">F6/E6*100</f>
        <v>88.391641644640245</v>
      </c>
      <c r="H6" s="3">
        <f>H7</f>
        <v>1976.3230100000001</v>
      </c>
    </row>
    <row r="7" spans="1:8" ht="18.75" customHeight="1" x14ac:dyDescent="0.2">
      <c r="A7" s="1" t="s">
        <v>6</v>
      </c>
      <c r="B7" s="2" t="s">
        <v>7</v>
      </c>
      <c r="C7" s="3">
        <f>C8</f>
        <v>15525</v>
      </c>
      <c r="D7" s="3">
        <f t="shared" si="1"/>
        <v>0</v>
      </c>
      <c r="E7" s="3">
        <f t="shared" si="1"/>
        <v>17025</v>
      </c>
      <c r="F7" s="3">
        <f t="shared" si="1"/>
        <v>15048.67699</v>
      </c>
      <c r="G7" s="35">
        <f t="shared" si="2"/>
        <v>88.391641644640245</v>
      </c>
      <c r="H7" s="3">
        <f t="shared" si="1"/>
        <v>1976.3230100000001</v>
      </c>
    </row>
    <row r="8" spans="1:8" ht="56.25" customHeight="1" x14ac:dyDescent="0.2">
      <c r="A8" s="1" t="s">
        <v>8</v>
      </c>
      <c r="B8" s="2" t="s">
        <v>9</v>
      </c>
      <c r="C8" s="3">
        <v>15525</v>
      </c>
      <c r="D8" s="4"/>
      <c r="E8" s="5">
        <v>17025</v>
      </c>
      <c r="F8" s="5">
        <v>15048.67699</v>
      </c>
      <c r="G8" s="35">
        <f t="shared" si="2"/>
        <v>88.391641644640245</v>
      </c>
      <c r="H8" s="5">
        <f>E8-F8</f>
        <v>1976.3230100000001</v>
      </c>
    </row>
    <row r="9" spans="1:8" ht="14.25" customHeight="1" x14ac:dyDescent="0.2">
      <c r="A9" s="1" t="s">
        <v>10</v>
      </c>
      <c r="B9" s="2" t="s">
        <v>11</v>
      </c>
      <c r="C9" s="3">
        <f>C10+C11</f>
        <v>261</v>
      </c>
      <c r="D9" s="3">
        <f t="shared" ref="D9:F9" si="3">D10+D11</f>
        <v>0</v>
      </c>
      <c r="E9" s="3">
        <f>E10+E11</f>
        <v>261</v>
      </c>
      <c r="F9" s="3">
        <f t="shared" si="3"/>
        <v>63.129800000000003</v>
      </c>
      <c r="G9" s="35">
        <f t="shared" si="2"/>
        <v>24.187662835249043</v>
      </c>
      <c r="H9" s="5">
        <f>E9-F9</f>
        <v>197.87020000000001</v>
      </c>
    </row>
    <row r="10" spans="1:8" ht="61.5" customHeight="1" x14ac:dyDescent="0.2">
      <c r="A10" s="1" t="s">
        <v>12</v>
      </c>
      <c r="B10" s="2" t="s">
        <v>62</v>
      </c>
      <c r="C10" s="3">
        <v>108</v>
      </c>
      <c r="D10" s="4"/>
      <c r="E10" s="5">
        <f>C10+D10</f>
        <v>108</v>
      </c>
      <c r="F10" s="5">
        <v>2.95764</v>
      </c>
      <c r="G10" s="35">
        <f t="shared" si="2"/>
        <v>2.7385555555555556</v>
      </c>
      <c r="H10" s="5">
        <f>E10-F10</f>
        <v>105.04236</v>
      </c>
    </row>
    <row r="11" spans="1:8" ht="18" customHeight="1" x14ac:dyDescent="0.2">
      <c r="A11" s="1" t="s">
        <v>13</v>
      </c>
      <c r="B11" s="2" t="s">
        <v>14</v>
      </c>
      <c r="C11" s="3">
        <f>C13+C12</f>
        <v>153</v>
      </c>
      <c r="D11" s="3">
        <f t="shared" ref="D11:H11" si="4">D13+D12</f>
        <v>0</v>
      </c>
      <c r="E11" s="3">
        <f t="shared" si="4"/>
        <v>153</v>
      </c>
      <c r="F11" s="3">
        <f t="shared" si="4"/>
        <v>60.172160000000005</v>
      </c>
      <c r="G11" s="35">
        <f t="shared" si="2"/>
        <v>39.328209150326799</v>
      </c>
      <c r="H11" s="3">
        <f t="shared" si="4"/>
        <v>92.827840000000009</v>
      </c>
    </row>
    <row r="12" spans="1:8" ht="61.5" customHeight="1" x14ac:dyDescent="0.2">
      <c r="A12" s="1" t="s">
        <v>72</v>
      </c>
      <c r="B12" s="2" t="s">
        <v>73</v>
      </c>
      <c r="C12" s="3">
        <v>143</v>
      </c>
      <c r="D12" s="4"/>
      <c r="E12" s="5">
        <f>C12+D12</f>
        <v>143</v>
      </c>
      <c r="F12" s="5">
        <v>55.6</v>
      </c>
      <c r="G12" s="35">
        <f t="shared" si="2"/>
        <v>38.88111888111888</v>
      </c>
      <c r="H12" s="5">
        <f>E12-F12</f>
        <v>87.4</v>
      </c>
    </row>
    <row r="13" spans="1:8" ht="66.75" customHeight="1" x14ac:dyDescent="0.2">
      <c r="A13" s="1" t="s">
        <v>75</v>
      </c>
      <c r="B13" s="2" t="s">
        <v>74</v>
      </c>
      <c r="C13" s="3">
        <v>10</v>
      </c>
      <c r="D13" s="4"/>
      <c r="E13" s="5">
        <f>C13+D13</f>
        <v>10</v>
      </c>
      <c r="F13" s="5">
        <v>4.5721600000000002</v>
      </c>
      <c r="G13" s="35">
        <f t="shared" si="2"/>
        <v>45.721600000000002</v>
      </c>
      <c r="H13" s="5">
        <f>E13-F13</f>
        <v>5.4278399999999998</v>
      </c>
    </row>
    <row r="14" spans="1:8" ht="18" customHeight="1" x14ac:dyDescent="0.2">
      <c r="A14" s="1" t="s">
        <v>15</v>
      </c>
      <c r="B14" s="2" t="s">
        <v>16</v>
      </c>
      <c r="C14" s="3">
        <f>C15</f>
        <v>100</v>
      </c>
      <c r="D14" s="3">
        <f t="shared" ref="D14:H14" si="5">D15</f>
        <v>0</v>
      </c>
      <c r="E14" s="3">
        <f t="shared" si="5"/>
        <v>100</v>
      </c>
      <c r="F14" s="3">
        <f t="shared" si="5"/>
        <v>69.018039999999999</v>
      </c>
      <c r="G14" s="35">
        <f t="shared" si="2"/>
        <v>69.018039999999999</v>
      </c>
      <c r="H14" s="3">
        <f t="shared" si="5"/>
        <v>30.981960000000001</v>
      </c>
    </row>
    <row r="15" spans="1:8" ht="58.5" customHeight="1" x14ac:dyDescent="0.2">
      <c r="A15" s="1" t="s">
        <v>17</v>
      </c>
      <c r="B15" s="2" t="s">
        <v>18</v>
      </c>
      <c r="C15" s="3">
        <v>100</v>
      </c>
      <c r="D15" s="4"/>
      <c r="E15" s="5">
        <f>C15+D15</f>
        <v>100</v>
      </c>
      <c r="F15" s="5">
        <v>69.018039999999999</v>
      </c>
      <c r="G15" s="35">
        <f t="shared" si="2"/>
        <v>69.018039999999999</v>
      </c>
      <c r="H15" s="5">
        <f>E15-F15</f>
        <v>30.981960000000001</v>
      </c>
    </row>
    <row r="16" spans="1:8" ht="37.5" customHeight="1" x14ac:dyDescent="0.2">
      <c r="A16" s="1" t="s">
        <v>19</v>
      </c>
      <c r="B16" s="2" t="s">
        <v>58</v>
      </c>
      <c r="C16" s="3">
        <f>C17+C18+C19</f>
        <v>2825</v>
      </c>
      <c r="D16" s="3">
        <f>D17+D18+D19</f>
        <v>1227.0999999999999</v>
      </c>
      <c r="E16" s="3">
        <f>E17+E18+E19</f>
        <v>4121.2</v>
      </c>
      <c r="F16" s="3">
        <f>F17+F18+F19</f>
        <v>1873.2895000000001</v>
      </c>
      <c r="G16" s="35">
        <f t="shared" si="2"/>
        <v>45.454952441036596</v>
      </c>
      <c r="H16" s="3">
        <f>H17+H18+H19</f>
        <v>2247.9105</v>
      </c>
    </row>
    <row r="17" spans="1:8" ht="49.5" customHeight="1" x14ac:dyDescent="0.2">
      <c r="A17" s="1" t="s">
        <v>20</v>
      </c>
      <c r="B17" s="2" t="s">
        <v>63</v>
      </c>
      <c r="C17" s="3">
        <v>525</v>
      </c>
      <c r="D17" s="4"/>
      <c r="E17" s="5">
        <v>594.1</v>
      </c>
      <c r="F17" s="5">
        <v>0</v>
      </c>
      <c r="G17" s="35">
        <f t="shared" si="2"/>
        <v>0</v>
      </c>
      <c r="H17" s="5">
        <f>E17-F17</f>
        <v>594.1</v>
      </c>
    </row>
    <row r="18" spans="1:8" ht="48.75" customHeight="1" x14ac:dyDescent="0.2">
      <c r="A18" s="1" t="s">
        <v>21</v>
      </c>
      <c r="B18" s="2" t="s">
        <v>22</v>
      </c>
      <c r="C18" s="3">
        <v>2105.4</v>
      </c>
      <c r="D18" s="4">
        <v>1227.0999999999999</v>
      </c>
      <c r="E18" s="5">
        <f t="shared" ref="E18:E23" si="6">C18+D18</f>
        <v>3332.5</v>
      </c>
      <c r="F18" s="5">
        <v>1781.60951</v>
      </c>
      <c r="G18" s="35">
        <f t="shared" si="2"/>
        <v>53.461650712678164</v>
      </c>
      <c r="H18" s="5">
        <f>E18-F18</f>
        <v>1550.89049</v>
      </c>
    </row>
    <row r="19" spans="1:8" ht="75" customHeight="1" x14ac:dyDescent="0.2">
      <c r="A19" s="1" t="s">
        <v>68</v>
      </c>
      <c r="B19" s="2" t="s">
        <v>69</v>
      </c>
      <c r="C19" s="3">
        <f>118.5+76.1</f>
        <v>194.6</v>
      </c>
      <c r="D19" s="4"/>
      <c r="E19" s="5">
        <f t="shared" si="6"/>
        <v>194.6</v>
      </c>
      <c r="F19" s="5">
        <v>91.679990000000004</v>
      </c>
      <c r="G19" s="35">
        <f t="shared" si="2"/>
        <v>47.112019527235361</v>
      </c>
      <c r="H19" s="5">
        <f>E19-F19</f>
        <v>102.92000999999999</v>
      </c>
    </row>
    <row r="20" spans="1:8" ht="40.5" customHeight="1" x14ac:dyDescent="0.2">
      <c r="A20" s="44" t="s">
        <v>109</v>
      </c>
      <c r="B20" s="45" t="s">
        <v>110</v>
      </c>
      <c r="C20" s="3"/>
      <c r="D20" s="4"/>
      <c r="E20" s="5">
        <f>E21</f>
        <v>0</v>
      </c>
      <c r="F20" s="5">
        <f>F21</f>
        <v>72.97269</v>
      </c>
      <c r="G20" s="35">
        <v>100</v>
      </c>
      <c r="H20" s="5">
        <f>H21</f>
        <v>0</v>
      </c>
    </row>
    <row r="21" spans="1:8" ht="44.25" customHeight="1" x14ac:dyDescent="0.2">
      <c r="A21" s="44" t="s">
        <v>111</v>
      </c>
      <c r="B21" s="2" t="s">
        <v>112</v>
      </c>
      <c r="C21" s="3"/>
      <c r="D21" s="4"/>
      <c r="E21" s="5">
        <v>0</v>
      </c>
      <c r="F21" s="5">
        <v>72.97269</v>
      </c>
      <c r="G21" s="35">
        <v>100</v>
      </c>
      <c r="H21" s="5">
        <v>0</v>
      </c>
    </row>
    <row r="22" spans="1:8" ht="39.75" customHeight="1" x14ac:dyDescent="0.2">
      <c r="A22" s="1" t="s">
        <v>80</v>
      </c>
      <c r="B22" s="2" t="s">
        <v>81</v>
      </c>
      <c r="C22" s="3">
        <f>C23</f>
        <v>0</v>
      </c>
      <c r="D22" s="3">
        <f t="shared" ref="D22:H22" si="7">D23</f>
        <v>174</v>
      </c>
      <c r="E22" s="3">
        <f t="shared" si="7"/>
        <v>174</v>
      </c>
      <c r="F22" s="3">
        <f t="shared" si="7"/>
        <v>104.4729</v>
      </c>
      <c r="G22" s="35">
        <f t="shared" si="2"/>
        <v>60.041896551724136</v>
      </c>
      <c r="H22" s="3">
        <f t="shared" si="7"/>
        <v>69.527100000000004</v>
      </c>
    </row>
    <row r="23" spans="1:8" ht="68.25" customHeight="1" x14ac:dyDescent="0.2">
      <c r="A23" s="1" t="s">
        <v>77</v>
      </c>
      <c r="B23" s="2" t="s">
        <v>76</v>
      </c>
      <c r="C23" s="3">
        <v>0</v>
      </c>
      <c r="D23" s="6">
        <v>174</v>
      </c>
      <c r="E23" s="5">
        <f t="shared" si="6"/>
        <v>174</v>
      </c>
      <c r="F23" s="5">
        <v>104.4729</v>
      </c>
      <c r="G23" s="35">
        <f t="shared" si="2"/>
        <v>60.041896551724136</v>
      </c>
      <c r="H23" s="5">
        <f>E23-F23</f>
        <v>69.527100000000004</v>
      </c>
    </row>
    <row r="24" spans="1:8" ht="18.75" customHeight="1" x14ac:dyDescent="0.2">
      <c r="A24" s="1" t="s">
        <v>88</v>
      </c>
      <c r="B24" s="29" t="s">
        <v>89</v>
      </c>
      <c r="C24" s="30">
        <f t="shared" ref="C24:F25" si="8">C25</f>
        <v>0</v>
      </c>
      <c r="D24" s="30">
        <f t="shared" si="8"/>
        <v>0</v>
      </c>
      <c r="E24" s="3">
        <f t="shared" si="8"/>
        <v>0</v>
      </c>
      <c r="F24" s="3">
        <f t="shared" si="8"/>
        <v>16.926860000000001</v>
      </c>
      <c r="G24" s="35">
        <v>100</v>
      </c>
      <c r="H24" s="5">
        <f t="shared" ref="H24:H26" si="9">F24-E24</f>
        <v>16.926860000000001</v>
      </c>
    </row>
    <row r="25" spans="1:8" ht="54" customHeight="1" x14ac:dyDescent="0.2">
      <c r="A25" s="1" t="s">
        <v>90</v>
      </c>
      <c r="B25" s="31" t="s">
        <v>91</v>
      </c>
      <c r="C25" s="3">
        <f t="shared" si="8"/>
        <v>0</v>
      </c>
      <c r="D25" s="3">
        <f t="shared" si="8"/>
        <v>0</v>
      </c>
      <c r="E25" s="3">
        <f t="shared" si="8"/>
        <v>0</v>
      </c>
      <c r="F25" s="3">
        <f t="shared" si="8"/>
        <v>16.926860000000001</v>
      </c>
      <c r="G25" s="35">
        <v>100</v>
      </c>
      <c r="H25" s="5">
        <f t="shared" si="9"/>
        <v>16.926860000000001</v>
      </c>
    </row>
    <row r="26" spans="1:8" ht="34.5" customHeight="1" x14ac:dyDescent="0.2">
      <c r="A26" s="1" t="s">
        <v>92</v>
      </c>
      <c r="B26" s="2" t="s">
        <v>93</v>
      </c>
      <c r="C26" s="32">
        <v>0</v>
      </c>
      <c r="D26" s="33">
        <v>0</v>
      </c>
      <c r="E26" s="3">
        <f>C26</f>
        <v>0</v>
      </c>
      <c r="F26" s="3">
        <v>16.926860000000001</v>
      </c>
      <c r="G26" s="35">
        <v>100</v>
      </c>
      <c r="H26" s="5">
        <f t="shared" si="9"/>
        <v>16.926860000000001</v>
      </c>
    </row>
    <row r="27" spans="1:8" ht="21" customHeight="1" x14ac:dyDescent="0.2">
      <c r="A27" s="1" t="s">
        <v>23</v>
      </c>
      <c r="B27" s="2" t="s">
        <v>59</v>
      </c>
      <c r="C27" s="3">
        <f>C28+C30+C33</f>
        <v>7121.1</v>
      </c>
      <c r="D27" s="3">
        <f t="shared" ref="D27:H27" si="10">D28+D30+D33</f>
        <v>-1202.3</v>
      </c>
      <c r="E27" s="3">
        <f>E28+E30+E33+E35</f>
        <v>6339.7999999999993</v>
      </c>
      <c r="F27" s="3">
        <f>F28+F30+F33+F35</f>
        <v>2625.4016499999998</v>
      </c>
      <c r="G27" s="35">
        <f t="shared" si="2"/>
        <v>41.411427016625133</v>
      </c>
      <c r="H27" s="3">
        <f t="shared" si="10"/>
        <v>3715.5983499999998</v>
      </c>
    </row>
    <row r="28" spans="1:8" ht="28.5" customHeight="1" x14ac:dyDescent="0.2">
      <c r="A28" s="1" t="s">
        <v>54</v>
      </c>
      <c r="B28" s="2" t="s">
        <v>60</v>
      </c>
      <c r="C28" s="3">
        <f>C29</f>
        <v>3113.6</v>
      </c>
      <c r="D28" s="3">
        <f t="shared" ref="D28:H28" si="11">D29</f>
        <v>0</v>
      </c>
      <c r="E28" s="3">
        <f t="shared" si="11"/>
        <v>3113.6</v>
      </c>
      <c r="F28" s="3">
        <f t="shared" si="11"/>
        <v>2346.94</v>
      </c>
      <c r="G28" s="35">
        <f t="shared" si="2"/>
        <v>75.377055498458375</v>
      </c>
      <c r="H28" s="3">
        <f t="shared" si="11"/>
        <v>766.65999999999985</v>
      </c>
    </row>
    <row r="29" spans="1:8" ht="22.5" x14ac:dyDescent="0.2">
      <c r="A29" s="1" t="s">
        <v>24</v>
      </c>
      <c r="B29" s="2" t="s">
        <v>64</v>
      </c>
      <c r="C29" s="3">
        <v>3113.6</v>
      </c>
      <c r="D29" s="4"/>
      <c r="E29" s="5">
        <f t="shared" ref="E29:E32" si="12">C29+D29</f>
        <v>3113.6</v>
      </c>
      <c r="F29" s="5">
        <v>2346.94</v>
      </c>
      <c r="G29" s="35">
        <f t="shared" si="2"/>
        <v>75.377055498458375</v>
      </c>
      <c r="H29" s="5">
        <f>E29-F29</f>
        <v>766.65999999999985</v>
      </c>
    </row>
    <row r="30" spans="1:8" ht="22.5" x14ac:dyDescent="0.2">
      <c r="A30" s="1" t="s">
        <v>55</v>
      </c>
      <c r="B30" s="2" t="s">
        <v>61</v>
      </c>
      <c r="C30" s="3">
        <f>C31+C32</f>
        <v>204</v>
      </c>
      <c r="D30" s="3">
        <f t="shared" ref="D30:H30" si="13">D31+D32</f>
        <v>0</v>
      </c>
      <c r="E30" s="3">
        <f t="shared" si="13"/>
        <v>204</v>
      </c>
      <c r="F30" s="3">
        <f t="shared" si="13"/>
        <v>143</v>
      </c>
      <c r="G30" s="35">
        <f t="shared" si="2"/>
        <v>70.098039215686271</v>
      </c>
      <c r="H30" s="3">
        <f t="shared" si="13"/>
        <v>61</v>
      </c>
    </row>
    <row r="31" spans="1:8" ht="33.75" x14ac:dyDescent="0.2">
      <c r="A31" s="1" t="s">
        <v>25</v>
      </c>
      <c r="B31" s="2" t="s">
        <v>65</v>
      </c>
      <c r="C31" s="3">
        <v>40</v>
      </c>
      <c r="D31" s="4"/>
      <c r="E31" s="5">
        <f t="shared" si="12"/>
        <v>40</v>
      </c>
      <c r="F31" s="5">
        <f>20000/1000</f>
        <v>20</v>
      </c>
      <c r="G31" s="35">
        <f t="shared" si="2"/>
        <v>50</v>
      </c>
      <c r="H31" s="5">
        <f>E31-F31</f>
        <v>20</v>
      </c>
    </row>
    <row r="32" spans="1:8" ht="33.75" x14ac:dyDescent="0.2">
      <c r="A32" s="1" t="s">
        <v>26</v>
      </c>
      <c r="B32" s="2" t="s">
        <v>66</v>
      </c>
      <c r="C32" s="3">
        <v>164</v>
      </c>
      <c r="D32" s="4"/>
      <c r="E32" s="5">
        <f t="shared" si="12"/>
        <v>164</v>
      </c>
      <c r="F32" s="5">
        <v>123</v>
      </c>
      <c r="G32" s="35">
        <f t="shared" si="2"/>
        <v>75</v>
      </c>
      <c r="H32" s="5">
        <f>E32-F32</f>
        <v>41</v>
      </c>
    </row>
    <row r="33" spans="1:8" x14ac:dyDescent="0.2">
      <c r="A33" s="1" t="s">
        <v>56</v>
      </c>
      <c r="B33" s="2" t="s">
        <v>53</v>
      </c>
      <c r="C33" s="3">
        <f>C34</f>
        <v>3803.5</v>
      </c>
      <c r="D33" s="3">
        <f t="shared" ref="D33:H33" si="14">D34</f>
        <v>-1202.3</v>
      </c>
      <c r="E33" s="3">
        <f t="shared" si="14"/>
        <v>3022.2</v>
      </c>
      <c r="F33" s="3">
        <f t="shared" si="14"/>
        <v>134.26165</v>
      </c>
      <c r="G33" s="35">
        <f t="shared" si="2"/>
        <v>4.4425137317186163</v>
      </c>
      <c r="H33" s="3">
        <f t="shared" si="14"/>
        <v>2887.9383499999999</v>
      </c>
    </row>
    <row r="34" spans="1:8" ht="22.5" x14ac:dyDescent="0.2">
      <c r="A34" s="1" t="s">
        <v>57</v>
      </c>
      <c r="B34" s="2" t="s">
        <v>67</v>
      </c>
      <c r="C34" s="3">
        <f>3500+23.3+180.2+100</f>
        <v>3803.5</v>
      </c>
      <c r="D34" s="4">
        <v>-1202.3</v>
      </c>
      <c r="E34" s="5">
        <v>3022.2</v>
      </c>
      <c r="F34" s="5">
        <v>134.26165</v>
      </c>
      <c r="G34" s="35">
        <f t="shared" si="2"/>
        <v>4.4425137317186163</v>
      </c>
      <c r="H34" s="5">
        <f>E34-F34</f>
        <v>2887.9383499999999</v>
      </c>
    </row>
    <row r="35" spans="1:8" ht="45" x14ac:dyDescent="0.2">
      <c r="A35" s="44" t="s">
        <v>113</v>
      </c>
      <c r="B35" s="2" t="s">
        <v>114</v>
      </c>
      <c r="C35" s="3"/>
      <c r="D35" s="4"/>
      <c r="E35" s="5">
        <f>E36</f>
        <v>0</v>
      </c>
      <c r="F35" s="5">
        <f>F36</f>
        <v>1.2</v>
      </c>
      <c r="G35" s="35">
        <v>0</v>
      </c>
      <c r="H35" s="5">
        <f>H36</f>
        <v>0</v>
      </c>
    </row>
    <row r="36" spans="1:8" ht="45" x14ac:dyDescent="0.2">
      <c r="A36" s="44" t="s">
        <v>115</v>
      </c>
      <c r="B36" s="2" t="s">
        <v>114</v>
      </c>
      <c r="C36" s="3"/>
      <c r="D36" s="4"/>
      <c r="E36" s="5">
        <v>0</v>
      </c>
      <c r="F36" s="5">
        <v>1.2</v>
      </c>
      <c r="G36" s="35">
        <v>0</v>
      </c>
      <c r="H36" s="5">
        <v>0</v>
      </c>
    </row>
    <row r="37" spans="1:8" x14ac:dyDescent="0.2">
      <c r="A37" s="1"/>
      <c r="B37" s="2" t="s">
        <v>27</v>
      </c>
      <c r="C37" s="3">
        <f>C5+C27</f>
        <v>25832.1</v>
      </c>
      <c r="D37" s="3">
        <f>D5+D27</f>
        <v>198.79999999999995</v>
      </c>
      <c r="E37" s="3">
        <f>E5+E27</f>
        <v>28021</v>
      </c>
      <c r="F37" s="3">
        <f>F5+F27</f>
        <v>19873.888429999999</v>
      </c>
      <c r="G37" s="35">
        <f t="shared" si="2"/>
        <v>70.924979229863311</v>
      </c>
      <c r="H37" s="3">
        <f>H5+H27</f>
        <v>8255.1379799999995</v>
      </c>
    </row>
    <row r="38" spans="1:8" x14ac:dyDescent="0.2">
      <c r="B38" s="18"/>
    </row>
    <row r="40" spans="1:8" x14ac:dyDescent="0.2">
      <c r="B40" s="17"/>
    </row>
  </sheetData>
  <mergeCells count="3">
    <mergeCell ref="A2:H2"/>
    <mergeCell ref="F1:H1"/>
    <mergeCell ref="A3:C3"/>
  </mergeCells>
  <pageMargins left="0" right="0" top="0" bottom="0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0"/>
  <sheetViews>
    <sheetView zoomScaleNormal="100" workbookViewId="0">
      <selection activeCell="G1" sqref="G1:I1"/>
    </sheetView>
  </sheetViews>
  <sheetFormatPr defaultRowHeight="11.25" x14ac:dyDescent="0.2"/>
  <cols>
    <col min="1" max="1" width="47.7109375" style="16" customWidth="1"/>
    <col min="2" max="2" width="7" style="19" customWidth="1"/>
    <col min="3" max="3" width="9.5703125" style="19" customWidth="1"/>
    <col min="4" max="4" width="17" style="19" hidden="1" customWidth="1"/>
    <col min="5" max="5" width="0" style="16" hidden="1" customWidth="1"/>
    <col min="6" max="7" width="9.140625" style="16"/>
    <col min="8" max="8" width="10.28515625" style="16" customWidth="1"/>
    <col min="9" max="9" width="9.140625" style="21"/>
    <col min="10" max="16384" width="9.140625" style="16"/>
  </cols>
  <sheetData>
    <row r="1" spans="1:9" ht="45.75" customHeight="1" x14ac:dyDescent="0.2">
      <c r="D1" s="62"/>
      <c r="E1" s="62"/>
      <c r="F1" s="62"/>
      <c r="G1" s="62" t="s">
        <v>119</v>
      </c>
      <c r="H1" s="62"/>
      <c r="I1" s="62"/>
    </row>
    <row r="3" spans="1:9" ht="24.75" customHeight="1" x14ac:dyDescent="0.2">
      <c r="A3" s="64" t="s">
        <v>116</v>
      </c>
      <c r="B3" s="64"/>
      <c r="C3" s="64"/>
      <c r="D3" s="64"/>
      <c r="E3" s="64"/>
      <c r="F3" s="64"/>
      <c r="G3" s="64"/>
      <c r="H3" s="64"/>
      <c r="I3" s="64"/>
    </row>
    <row r="4" spans="1:9" x14ac:dyDescent="0.2">
      <c r="B4" s="43"/>
      <c r="C4" s="43"/>
      <c r="D4" s="43"/>
      <c r="I4" s="43"/>
    </row>
    <row r="5" spans="1:9" x14ac:dyDescent="0.2">
      <c r="B5" s="43"/>
      <c r="C5" s="43"/>
      <c r="D5" s="43"/>
      <c r="E5" s="43"/>
      <c r="F5" s="43"/>
      <c r="G5" s="43"/>
      <c r="H5" s="43"/>
      <c r="I5" s="43" t="s">
        <v>49</v>
      </c>
    </row>
    <row r="6" spans="1:9" ht="77.25" customHeight="1" x14ac:dyDescent="0.2">
      <c r="A6" s="46" t="s">
        <v>28</v>
      </c>
      <c r="B6" s="46" t="s">
        <v>29</v>
      </c>
      <c r="C6" s="46" t="s">
        <v>30</v>
      </c>
      <c r="D6" s="11" t="s">
        <v>82</v>
      </c>
      <c r="E6" s="11" t="s">
        <v>78</v>
      </c>
      <c r="F6" s="22" t="s">
        <v>79</v>
      </c>
      <c r="G6" s="28" t="s">
        <v>107</v>
      </c>
      <c r="H6" s="11" t="s">
        <v>86</v>
      </c>
      <c r="I6" s="11" t="s">
        <v>87</v>
      </c>
    </row>
    <row r="7" spans="1:9" x14ac:dyDescent="0.2">
      <c r="A7" s="47" t="s">
        <v>31</v>
      </c>
      <c r="B7" s="48">
        <v>1</v>
      </c>
      <c r="C7" s="48">
        <v>0</v>
      </c>
      <c r="D7" s="49">
        <f>D8+D9+D11+D12+D10</f>
        <v>16028.400000000001</v>
      </c>
      <c r="E7" s="49">
        <f t="shared" ref="E7" si="0">E8+E9+E11+E12+E10</f>
        <v>82.7</v>
      </c>
      <c r="F7" s="50">
        <f>F8+F9+F11+F12+F10</f>
        <v>16469.899999999998</v>
      </c>
      <c r="G7" s="50">
        <f>G8+G9+G11+G12+G10</f>
        <v>11020.704</v>
      </c>
      <c r="H7" s="51">
        <f>G7/F7*100</f>
        <v>66.914213201051624</v>
      </c>
      <c r="I7" s="49">
        <f t="shared" ref="I7" si="1">I8+I9+I11+I12+I10</f>
        <v>5449.1959999999999</v>
      </c>
    </row>
    <row r="8" spans="1:9" ht="25.5" customHeight="1" x14ac:dyDescent="0.2">
      <c r="A8" s="47" t="s">
        <v>32</v>
      </c>
      <c r="B8" s="48">
        <v>1</v>
      </c>
      <c r="C8" s="48">
        <v>2</v>
      </c>
      <c r="D8" s="49">
        <v>1635.7</v>
      </c>
      <c r="E8" s="4"/>
      <c r="F8" s="23">
        <v>1718</v>
      </c>
      <c r="G8" s="52">
        <v>1316.087</v>
      </c>
      <c r="H8" s="51">
        <f t="shared" ref="H8:H30" si="2">G8/F8*100</f>
        <v>76.605762514551799</v>
      </c>
      <c r="I8" s="25">
        <f>F8-G8</f>
        <v>401.91300000000001</v>
      </c>
    </row>
    <row r="9" spans="1:9" ht="35.25" customHeight="1" x14ac:dyDescent="0.2">
      <c r="A9" s="47" t="s">
        <v>33</v>
      </c>
      <c r="B9" s="48">
        <v>1</v>
      </c>
      <c r="C9" s="48">
        <v>4</v>
      </c>
      <c r="D9" s="49">
        <v>9708.5</v>
      </c>
      <c r="E9" s="6">
        <v>1</v>
      </c>
      <c r="F9" s="23">
        <v>9607.5</v>
      </c>
      <c r="G9" s="52">
        <v>7616.1170000000002</v>
      </c>
      <c r="H9" s="51">
        <f t="shared" si="2"/>
        <v>79.272620348685933</v>
      </c>
      <c r="I9" s="25">
        <f t="shared" ref="I9:I12" si="3">F9-G9</f>
        <v>1991.3829999999998</v>
      </c>
    </row>
    <row r="10" spans="1:9" ht="35.25" customHeight="1" x14ac:dyDescent="0.2">
      <c r="A10" s="53" t="s">
        <v>71</v>
      </c>
      <c r="B10" s="48">
        <v>1</v>
      </c>
      <c r="C10" s="48">
        <v>6</v>
      </c>
      <c r="D10" s="49">
        <v>8.1</v>
      </c>
      <c r="E10" s="4"/>
      <c r="F10" s="23">
        <f t="shared" ref="F10:F11" si="4">D10+E10</f>
        <v>8.1</v>
      </c>
      <c r="G10" s="52">
        <v>8.1</v>
      </c>
      <c r="H10" s="51">
        <f t="shared" si="2"/>
        <v>100</v>
      </c>
      <c r="I10" s="25">
        <f t="shared" si="3"/>
        <v>0</v>
      </c>
    </row>
    <row r="11" spans="1:9" x14ac:dyDescent="0.2">
      <c r="A11" s="47" t="s">
        <v>34</v>
      </c>
      <c r="B11" s="48">
        <v>1</v>
      </c>
      <c r="C11" s="48">
        <v>11</v>
      </c>
      <c r="D11" s="49">
        <v>50</v>
      </c>
      <c r="E11" s="4"/>
      <c r="F11" s="23">
        <f t="shared" si="4"/>
        <v>50</v>
      </c>
      <c r="G11" s="52">
        <v>0</v>
      </c>
      <c r="H11" s="51">
        <f t="shared" si="2"/>
        <v>0</v>
      </c>
      <c r="I11" s="25">
        <f t="shared" si="3"/>
        <v>50</v>
      </c>
    </row>
    <row r="12" spans="1:9" x14ac:dyDescent="0.2">
      <c r="A12" s="54" t="s">
        <v>35</v>
      </c>
      <c r="B12" s="55">
        <v>1</v>
      </c>
      <c r="C12" s="55">
        <v>13</v>
      </c>
      <c r="D12" s="50">
        <v>4626.1000000000004</v>
      </c>
      <c r="E12" s="9">
        <v>81.7</v>
      </c>
      <c r="F12" s="23">
        <v>5086.3</v>
      </c>
      <c r="G12" s="52">
        <v>2080.4</v>
      </c>
      <c r="H12" s="51">
        <f t="shared" si="2"/>
        <v>40.902030945874216</v>
      </c>
      <c r="I12" s="25">
        <f t="shared" si="3"/>
        <v>3005.9</v>
      </c>
    </row>
    <row r="13" spans="1:9" x14ac:dyDescent="0.2">
      <c r="A13" s="54" t="s">
        <v>36</v>
      </c>
      <c r="B13" s="55">
        <v>2</v>
      </c>
      <c r="C13" s="55">
        <v>0</v>
      </c>
      <c r="D13" s="50">
        <f>D14</f>
        <v>164</v>
      </c>
      <c r="E13" s="50">
        <f t="shared" ref="E13:I13" si="5">E14</f>
        <v>0</v>
      </c>
      <c r="F13" s="50">
        <f t="shared" si="5"/>
        <v>164</v>
      </c>
      <c r="G13" s="50">
        <f t="shared" si="5"/>
        <v>49.151000000000003</v>
      </c>
      <c r="H13" s="51">
        <f t="shared" si="2"/>
        <v>29.970121951219515</v>
      </c>
      <c r="I13" s="49">
        <f t="shared" si="5"/>
        <v>114.84899999999999</v>
      </c>
    </row>
    <row r="14" spans="1:9" x14ac:dyDescent="0.2">
      <c r="A14" s="54" t="s">
        <v>37</v>
      </c>
      <c r="B14" s="55">
        <v>2</v>
      </c>
      <c r="C14" s="55">
        <v>3</v>
      </c>
      <c r="D14" s="50">
        <v>164</v>
      </c>
      <c r="E14" s="9"/>
      <c r="F14" s="23">
        <f>D14+E14</f>
        <v>164</v>
      </c>
      <c r="G14" s="52">
        <v>49.151000000000003</v>
      </c>
      <c r="H14" s="51">
        <f t="shared" si="2"/>
        <v>29.970121951219515</v>
      </c>
      <c r="I14" s="25">
        <f>F14-G14</f>
        <v>114.84899999999999</v>
      </c>
    </row>
    <row r="15" spans="1:9" ht="22.5" x14ac:dyDescent="0.2">
      <c r="A15" s="54" t="s">
        <v>38</v>
      </c>
      <c r="B15" s="55">
        <v>3</v>
      </c>
      <c r="C15" s="55">
        <v>0</v>
      </c>
      <c r="D15" s="50">
        <f>D16+D17+D18</f>
        <v>83.3</v>
      </c>
      <c r="E15" s="50">
        <f t="shared" ref="E15:I15" si="6">E16+E17+E18</f>
        <v>0</v>
      </c>
      <c r="F15" s="50">
        <f t="shared" si="6"/>
        <v>133.30000000000001</v>
      </c>
      <c r="G15" s="50">
        <f>G16+G17+G18</f>
        <v>10</v>
      </c>
      <c r="H15" s="51">
        <f t="shared" si="2"/>
        <v>7.5018754688672171</v>
      </c>
      <c r="I15" s="49">
        <f t="shared" si="6"/>
        <v>123.3</v>
      </c>
    </row>
    <row r="16" spans="1:9" x14ac:dyDescent="0.2">
      <c r="A16" s="54" t="s">
        <v>39</v>
      </c>
      <c r="B16" s="55">
        <v>3</v>
      </c>
      <c r="C16" s="55">
        <v>4</v>
      </c>
      <c r="D16" s="50">
        <v>40</v>
      </c>
      <c r="E16" s="9"/>
      <c r="F16" s="24">
        <f>D16+E16</f>
        <v>40</v>
      </c>
      <c r="G16" s="52">
        <v>0</v>
      </c>
      <c r="H16" s="51">
        <f t="shared" si="2"/>
        <v>0</v>
      </c>
      <c r="I16" s="25">
        <f>F16-G16</f>
        <v>40</v>
      </c>
    </row>
    <row r="17" spans="1:9" ht="24" customHeight="1" x14ac:dyDescent="0.2">
      <c r="A17" s="54" t="s">
        <v>47</v>
      </c>
      <c r="B17" s="55">
        <v>3</v>
      </c>
      <c r="C17" s="55">
        <v>9</v>
      </c>
      <c r="D17" s="50">
        <v>10</v>
      </c>
      <c r="E17" s="9"/>
      <c r="F17" s="24">
        <v>60</v>
      </c>
      <c r="G17" s="52">
        <v>10</v>
      </c>
      <c r="H17" s="51">
        <f t="shared" si="2"/>
        <v>16.666666666666664</v>
      </c>
      <c r="I17" s="25">
        <f t="shared" ref="I17:I18" si="7">F17-G17</f>
        <v>50</v>
      </c>
    </row>
    <row r="18" spans="1:9" ht="24" customHeight="1" x14ac:dyDescent="0.2">
      <c r="A18" s="56" t="s">
        <v>70</v>
      </c>
      <c r="B18" s="55">
        <v>3</v>
      </c>
      <c r="C18" s="55">
        <v>14</v>
      </c>
      <c r="D18" s="50">
        <v>33.299999999999997</v>
      </c>
      <c r="E18" s="9"/>
      <c r="F18" s="24">
        <f t="shared" ref="F18" si="8">D18+E18</f>
        <v>33.299999999999997</v>
      </c>
      <c r="G18" s="52">
        <v>0</v>
      </c>
      <c r="H18" s="51">
        <f t="shared" si="2"/>
        <v>0</v>
      </c>
      <c r="I18" s="25">
        <f t="shared" si="7"/>
        <v>33.299999999999997</v>
      </c>
    </row>
    <row r="19" spans="1:9" x14ac:dyDescent="0.2">
      <c r="A19" s="54" t="s">
        <v>40</v>
      </c>
      <c r="B19" s="55">
        <v>4</v>
      </c>
      <c r="C19" s="55">
        <v>0</v>
      </c>
      <c r="D19" s="50">
        <f>D21+D20</f>
        <v>459.6</v>
      </c>
      <c r="E19" s="50">
        <f t="shared" ref="E19:I19" si="9">E21+E20</f>
        <v>125</v>
      </c>
      <c r="F19" s="50">
        <f t="shared" si="9"/>
        <v>763.40000000000009</v>
      </c>
      <c r="G19" s="50">
        <f>G20+G21</f>
        <v>583.82299999999998</v>
      </c>
      <c r="H19" s="51">
        <f t="shared" si="2"/>
        <v>76.476683259103993</v>
      </c>
      <c r="I19" s="49">
        <f t="shared" si="9"/>
        <v>179.57700000000003</v>
      </c>
    </row>
    <row r="20" spans="1:9" x14ac:dyDescent="0.2">
      <c r="A20" s="54" t="s">
        <v>84</v>
      </c>
      <c r="B20" s="55">
        <v>4</v>
      </c>
      <c r="C20" s="55">
        <v>1</v>
      </c>
      <c r="D20" s="50">
        <v>0</v>
      </c>
      <c r="E20" s="50">
        <v>125</v>
      </c>
      <c r="F20" s="24">
        <v>303.8</v>
      </c>
      <c r="G20" s="7">
        <v>230.91</v>
      </c>
      <c r="H20" s="51">
        <f t="shared" si="2"/>
        <v>76.007241606319937</v>
      </c>
      <c r="I20" s="25">
        <f>F20-G20</f>
        <v>72.890000000000015</v>
      </c>
    </row>
    <row r="21" spans="1:9" x14ac:dyDescent="0.2">
      <c r="A21" s="54" t="s">
        <v>41</v>
      </c>
      <c r="B21" s="55">
        <v>4</v>
      </c>
      <c r="C21" s="55">
        <v>10</v>
      </c>
      <c r="D21" s="50">
        <v>459.6</v>
      </c>
      <c r="E21" s="9"/>
      <c r="F21" s="24">
        <f>D21+E21</f>
        <v>459.6</v>
      </c>
      <c r="G21" s="52">
        <v>352.91300000000001</v>
      </c>
      <c r="H21" s="51">
        <f t="shared" si="2"/>
        <v>76.786988685813753</v>
      </c>
      <c r="I21" s="25">
        <f>F21-G21</f>
        <v>106.68700000000001</v>
      </c>
    </row>
    <row r="22" spans="1:9" x14ac:dyDescent="0.2">
      <c r="A22" s="54" t="s">
        <v>42</v>
      </c>
      <c r="B22" s="55">
        <v>5</v>
      </c>
      <c r="C22" s="55">
        <v>0</v>
      </c>
      <c r="D22" s="50">
        <f>D23+D24+D25</f>
        <v>5962</v>
      </c>
      <c r="E22" s="50">
        <f t="shared" ref="E22:I22" si="10">E23+E24+E25</f>
        <v>-1348.4</v>
      </c>
      <c r="F22" s="50">
        <f t="shared" si="10"/>
        <v>5489.6</v>
      </c>
      <c r="G22" s="52">
        <f>G23+G24+G25</f>
        <v>907.79200000000003</v>
      </c>
      <c r="H22" s="51">
        <f t="shared" si="2"/>
        <v>16.536578257067909</v>
      </c>
      <c r="I22" s="49">
        <f t="shared" si="10"/>
        <v>4581.808</v>
      </c>
    </row>
    <row r="23" spans="1:9" x14ac:dyDescent="0.2">
      <c r="A23" s="54" t="s">
        <v>52</v>
      </c>
      <c r="B23" s="55">
        <v>5</v>
      </c>
      <c r="C23" s="55">
        <v>1</v>
      </c>
      <c r="D23" s="50">
        <v>944</v>
      </c>
      <c r="E23" s="9">
        <v>-83.5</v>
      </c>
      <c r="F23" s="24">
        <f>D23+E23</f>
        <v>860.5</v>
      </c>
      <c r="G23" s="52">
        <v>684.02200000000005</v>
      </c>
      <c r="H23" s="51">
        <f t="shared" si="2"/>
        <v>79.49122603137711</v>
      </c>
      <c r="I23" s="25">
        <f>F23-G23</f>
        <v>176.47799999999995</v>
      </c>
    </row>
    <row r="24" spans="1:9" x14ac:dyDescent="0.2">
      <c r="A24" s="54" t="s">
        <v>48</v>
      </c>
      <c r="B24" s="55">
        <v>5</v>
      </c>
      <c r="C24" s="55">
        <v>2</v>
      </c>
      <c r="D24" s="50">
        <v>3739</v>
      </c>
      <c r="E24" s="9">
        <v>-1139.9000000000001</v>
      </c>
      <c r="F24" s="24">
        <v>2554.1</v>
      </c>
      <c r="G24" s="52">
        <v>0</v>
      </c>
      <c r="H24" s="51">
        <f t="shared" si="2"/>
        <v>0</v>
      </c>
      <c r="I24" s="25">
        <f t="shared" ref="I24:I25" si="11">F24-G24</f>
        <v>2554.1</v>
      </c>
    </row>
    <row r="25" spans="1:9" x14ac:dyDescent="0.2">
      <c r="A25" s="54" t="s">
        <v>43</v>
      </c>
      <c r="B25" s="55">
        <v>5</v>
      </c>
      <c r="C25" s="55">
        <v>3</v>
      </c>
      <c r="D25" s="50">
        <v>1279</v>
      </c>
      <c r="E25" s="9">
        <v>-125</v>
      </c>
      <c r="F25" s="24">
        <v>2075</v>
      </c>
      <c r="G25" s="52">
        <v>223.77</v>
      </c>
      <c r="H25" s="51">
        <f t="shared" si="2"/>
        <v>10.784096385542169</v>
      </c>
      <c r="I25" s="25">
        <f t="shared" si="11"/>
        <v>1851.23</v>
      </c>
    </row>
    <row r="26" spans="1:9" x14ac:dyDescent="0.2">
      <c r="A26" s="54" t="s">
        <v>50</v>
      </c>
      <c r="B26" s="55">
        <v>8</v>
      </c>
      <c r="C26" s="55">
        <v>0</v>
      </c>
      <c r="D26" s="50">
        <f>D27</f>
        <v>2075.9</v>
      </c>
      <c r="E26" s="50">
        <f t="shared" ref="E26:I26" si="12">E27</f>
        <v>-62.4</v>
      </c>
      <c r="F26" s="50">
        <f t="shared" si="12"/>
        <v>2540</v>
      </c>
      <c r="G26" s="52">
        <f>G27</f>
        <v>1234.827</v>
      </c>
      <c r="H26" s="51">
        <f t="shared" si="2"/>
        <v>48.61523622047244</v>
      </c>
      <c r="I26" s="49">
        <f t="shared" si="12"/>
        <v>1305.173</v>
      </c>
    </row>
    <row r="27" spans="1:9" x14ac:dyDescent="0.2">
      <c r="A27" s="54" t="s">
        <v>44</v>
      </c>
      <c r="B27" s="55">
        <v>8</v>
      </c>
      <c r="C27" s="55">
        <v>1</v>
      </c>
      <c r="D27" s="50">
        <v>2075.9</v>
      </c>
      <c r="E27" s="9">
        <v>-62.4</v>
      </c>
      <c r="F27" s="24">
        <v>2540</v>
      </c>
      <c r="G27" s="52">
        <v>1234.827</v>
      </c>
      <c r="H27" s="51">
        <f t="shared" si="2"/>
        <v>48.61523622047244</v>
      </c>
      <c r="I27" s="25">
        <f>F27-G27</f>
        <v>1305.173</v>
      </c>
    </row>
    <row r="28" spans="1:9" x14ac:dyDescent="0.2">
      <c r="A28" s="54" t="s">
        <v>51</v>
      </c>
      <c r="B28" s="55">
        <v>11</v>
      </c>
      <c r="C28" s="55">
        <v>0</v>
      </c>
      <c r="D28" s="50">
        <f>D29</f>
        <v>5457.6</v>
      </c>
      <c r="E28" s="50">
        <f t="shared" ref="E28:I28" si="13">E29</f>
        <v>0.8</v>
      </c>
      <c r="F28" s="50">
        <f t="shared" si="13"/>
        <v>5458.4000000000005</v>
      </c>
      <c r="G28" s="52">
        <f>G29</f>
        <v>2919.2339999999999</v>
      </c>
      <c r="H28" s="51">
        <f t="shared" si="2"/>
        <v>53.481496409204155</v>
      </c>
      <c r="I28" s="49">
        <f t="shared" si="13"/>
        <v>2539.1660000000006</v>
      </c>
    </row>
    <row r="29" spans="1:9" ht="12" thickBot="1" x14ac:dyDescent="0.25">
      <c r="A29" s="54" t="s">
        <v>45</v>
      </c>
      <c r="B29" s="55">
        <v>11</v>
      </c>
      <c r="C29" s="55">
        <v>1</v>
      </c>
      <c r="D29" s="50">
        <v>5457.6</v>
      </c>
      <c r="E29" s="9">
        <v>0.8</v>
      </c>
      <c r="F29" s="24">
        <f>D29+E29</f>
        <v>5458.4000000000005</v>
      </c>
      <c r="G29" s="52">
        <v>2919.2339999999999</v>
      </c>
      <c r="H29" s="51">
        <f t="shared" si="2"/>
        <v>53.481496409204155</v>
      </c>
      <c r="I29" s="25">
        <f>F29-G29</f>
        <v>2539.1660000000006</v>
      </c>
    </row>
    <row r="30" spans="1:9" ht="12" thickBot="1" x14ac:dyDescent="0.25">
      <c r="A30" s="57"/>
      <c r="B30" s="58"/>
      <c r="C30" s="59" t="s">
        <v>83</v>
      </c>
      <c r="D30" s="60">
        <f>D7+D13+D15+D19+D22+D26+D28</f>
        <v>30230.800000000003</v>
      </c>
      <c r="E30" s="60">
        <f t="shared" ref="E30:I30" si="14">E7+E13+E15+E19+E22+E26+E28</f>
        <v>-1202.3000000000002</v>
      </c>
      <c r="F30" s="49">
        <f t="shared" si="14"/>
        <v>31018.6</v>
      </c>
      <c r="G30" s="49">
        <f t="shared" si="14"/>
        <v>16725.530999999999</v>
      </c>
      <c r="H30" s="51">
        <f t="shared" si="2"/>
        <v>53.9209732225181</v>
      </c>
      <c r="I30" s="49">
        <f t="shared" si="14"/>
        <v>14293.069000000001</v>
      </c>
    </row>
  </sheetData>
  <autoFilter ref="A6:F30"/>
  <mergeCells count="3">
    <mergeCell ref="D1:F1"/>
    <mergeCell ref="G1:I1"/>
    <mergeCell ref="A3:I3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E1" sqref="E1:G1"/>
    </sheetView>
  </sheetViews>
  <sheetFormatPr defaultRowHeight="11.25" x14ac:dyDescent="0.2"/>
  <cols>
    <col min="1" max="1" width="9.85546875" style="14" customWidth="1"/>
    <col min="2" max="2" width="24.140625" style="13" customWidth="1"/>
    <col min="3" max="3" width="40.140625" style="14" customWidth="1"/>
    <col min="4" max="4" width="15.85546875" style="13" hidden="1" customWidth="1"/>
    <col min="5" max="5" width="11.7109375" style="14" hidden="1" customWidth="1"/>
    <col min="6" max="6" width="12.5703125" style="14" customWidth="1"/>
    <col min="7" max="7" width="12.42578125" style="15" customWidth="1"/>
    <col min="8" max="16384" width="9.140625" style="14"/>
  </cols>
  <sheetData>
    <row r="1" spans="1:7" ht="62.25" customHeight="1" x14ac:dyDescent="0.2">
      <c r="E1" s="62" t="s">
        <v>120</v>
      </c>
      <c r="F1" s="62"/>
      <c r="G1" s="62"/>
    </row>
    <row r="2" spans="1:7" ht="29.25" customHeight="1" x14ac:dyDescent="0.2">
      <c r="A2" s="65" t="s">
        <v>117</v>
      </c>
      <c r="B2" s="65"/>
      <c r="C2" s="65"/>
      <c r="D2" s="65"/>
      <c r="E2" s="65"/>
      <c r="F2" s="65"/>
    </row>
    <row r="3" spans="1:7" x14ac:dyDescent="0.2">
      <c r="D3" s="36"/>
      <c r="E3" s="36"/>
      <c r="F3" s="36" t="s">
        <v>49</v>
      </c>
    </row>
    <row r="4" spans="1:7" ht="78.75" x14ac:dyDescent="0.2">
      <c r="A4" s="37" t="s">
        <v>94</v>
      </c>
      <c r="B4" s="37" t="s">
        <v>95</v>
      </c>
      <c r="C4" s="38" t="s">
        <v>96</v>
      </c>
      <c r="D4" s="11" t="s">
        <v>85</v>
      </c>
      <c r="E4" s="11" t="s">
        <v>78</v>
      </c>
      <c r="F4" s="11" t="s">
        <v>79</v>
      </c>
      <c r="G4" s="28" t="s">
        <v>107</v>
      </c>
    </row>
    <row r="5" spans="1:7" x14ac:dyDescent="0.2">
      <c r="A5" s="11">
        <v>1</v>
      </c>
      <c r="B5" s="11">
        <v>2</v>
      </c>
      <c r="C5" s="11">
        <v>3</v>
      </c>
      <c r="D5" s="11">
        <v>4</v>
      </c>
      <c r="E5" s="12"/>
      <c r="F5" s="12"/>
      <c r="G5" s="8"/>
    </row>
    <row r="6" spans="1:7" x14ac:dyDescent="0.2">
      <c r="A6" s="11">
        <v>650</v>
      </c>
      <c r="B6" s="11" t="s">
        <v>97</v>
      </c>
      <c r="C6" s="39" t="s">
        <v>98</v>
      </c>
      <c r="D6" s="11"/>
      <c r="E6" s="12"/>
      <c r="F6" s="12"/>
      <c r="G6" s="8"/>
    </row>
    <row r="7" spans="1:7" ht="22.5" x14ac:dyDescent="0.2">
      <c r="A7" s="40" t="s">
        <v>46</v>
      </c>
      <c r="B7" s="11" t="s">
        <v>99</v>
      </c>
      <c r="C7" s="39" t="s">
        <v>100</v>
      </c>
      <c r="D7" s="26">
        <f>D8+D9</f>
        <v>1869.7</v>
      </c>
      <c r="E7" s="26">
        <f t="shared" ref="E7" si="0">E8+E9</f>
        <v>1127.94805</v>
      </c>
      <c r="F7" s="26">
        <f>F9-F8</f>
        <v>2997.6</v>
      </c>
      <c r="G7" s="26">
        <f>G9-G8</f>
        <v>-2696.7999999999997</v>
      </c>
    </row>
    <row r="8" spans="1:7" ht="22.5" x14ac:dyDescent="0.2">
      <c r="A8" s="11">
        <v>650</v>
      </c>
      <c r="B8" s="11" t="s">
        <v>101</v>
      </c>
      <c r="C8" s="39" t="s">
        <v>102</v>
      </c>
      <c r="D8" s="26">
        <v>0</v>
      </c>
      <c r="E8" s="8">
        <v>0</v>
      </c>
      <c r="F8" s="10">
        <v>-50.5</v>
      </c>
      <c r="G8" s="8">
        <v>5694.4</v>
      </c>
    </row>
    <row r="9" spans="1:7" ht="22.5" x14ac:dyDescent="0.2">
      <c r="A9" s="11">
        <v>650</v>
      </c>
      <c r="B9" s="11" t="s">
        <v>103</v>
      </c>
      <c r="C9" s="41" t="s">
        <v>104</v>
      </c>
      <c r="D9" s="26">
        <v>1869.7</v>
      </c>
      <c r="E9" s="10">
        <v>1127.94805</v>
      </c>
      <c r="F9" s="10">
        <v>2947.1</v>
      </c>
      <c r="G9" s="8">
        <v>2997.6</v>
      </c>
    </row>
    <row r="10" spans="1:7" ht="22.5" x14ac:dyDescent="0.2">
      <c r="A10" s="11"/>
      <c r="B10" s="11"/>
      <c r="C10" s="41" t="s">
        <v>105</v>
      </c>
      <c r="D10" s="26">
        <f>D7</f>
        <v>1869.7</v>
      </c>
      <c r="E10" s="26">
        <f t="shared" ref="E10:F10" si="1">E7</f>
        <v>1127.94805</v>
      </c>
      <c r="F10" s="26">
        <f t="shared" si="1"/>
        <v>2997.6</v>
      </c>
      <c r="G10" s="26">
        <f>G7</f>
        <v>-2696.7999999999997</v>
      </c>
    </row>
    <row r="11" spans="1:7" x14ac:dyDescent="0.2">
      <c r="A11" s="42"/>
    </row>
  </sheetData>
  <mergeCells count="2">
    <mergeCell ref="E1:G1"/>
    <mergeCell ref="A2:F2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 2016</vt:lpstr>
      <vt:lpstr>разделы 2016</vt:lpstr>
      <vt:lpstr>дефицит</vt:lpstr>
      <vt:lpstr>дефицит!Область_печати</vt:lpstr>
      <vt:lpstr>'доходы 2016'!Область_печати</vt:lpstr>
      <vt:lpstr>'разделы 2016'!Область_печати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Yurist</cp:lastModifiedBy>
  <cp:lastPrinted>2016-09-13T12:49:14Z</cp:lastPrinted>
  <dcterms:created xsi:type="dcterms:W3CDTF">2013-11-27T09:07:44Z</dcterms:created>
  <dcterms:modified xsi:type="dcterms:W3CDTF">2017-02-13T12:04:07Z</dcterms:modified>
</cp:coreProperties>
</file>