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0" windowWidth="14235" windowHeight="6405" tabRatio="996"/>
  </bookViews>
  <sheets>
    <sheet name="доходы" sheetId="56" r:id="rId1"/>
    <sheet name="разделы 2019 " sheetId="52" r:id="rId2"/>
    <sheet name="дефицит" sheetId="57" r:id="rId3"/>
  </sheets>
  <definedNames>
    <definedName name="_xlnm._FilterDatabase" localSheetId="1" hidden="1">'разделы 2019 '!$A$6:$F$31</definedName>
  </definedNames>
  <calcPr calcId="145621"/>
  <fileRecoveryPr autoRecover="0"/>
</workbook>
</file>

<file path=xl/calcChain.xml><?xml version="1.0" encoding="utf-8"?>
<calcChain xmlns="http://schemas.openxmlformats.org/spreadsheetml/2006/main">
  <c r="F17" i="56" l="1"/>
  <c r="D23" i="56"/>
  <c r="D8" i="56"/>
  <c r="F10" i="56"/>
  <c r="F11" i="56"/>
  <c r="F12" i="56"/>
  <c r="F9" i="56"/>
  <c r="G23" i="52" l="1"/>
  <c r="I8" i="52"/>
  <c r="I9" i="52"/>
  <c r="I10" i="52"/>
  <c r="I11" i="52"/>
  <c r="I12" i="52"/>
  <c r="I14" i="52"/>
  <c r="I16" i="52"/>
  <c r="I17" i="52"/>
  <c r="I18" i="52"/>
  <c r="I20" i="52"/>
  <c r="I21" i="52"/>
  <c r="I22" i="52"/>
  <c r="I24" i="52"/>
  <c r="I25" i="52"/>
  <c r="I26" i="52"/>
  <c r="I28" i="52"/>
  <c r="I30" i="52"/>
  <c r="F28" i="56"/>
  <c r="F32" i="56"/>
  <c r="D18" i="56" l="1"/>
  <c r="D16" i="56" s="1"/>
  <c r="F8" i="57" l="1"/>
  <c r="F11" i="57" s="1"/>
  <c r="F29" i="56" l="1"/>
  <c r="F31" i="56"/>
  <c r="D27" i="56"/>
  <c r="E27" i="56"/>
  <c r="F27" i="56"/>
  <c r="C27" i="56"/>
  <c r="D14" i="56" l="1"/>
  <c r="D34" i="56"/>
  <c r="D31" i="56"/>
  <c r="E37" i="56" l="1"/>
  <c r="F37" i="56"/>
  <c r="D36" i="56"/>
  <c r="C36" i="56"/>
  <c r="E36" i="56" l="1"/>
  <c r="F13" i="52"/>
  <c r="F15" i="52"/>
  <c r="F19" i="52"/>
  <c r="I19" i="52" s="1"/>
  <c r="F23" i="52"/>
  <c r="I23" i="52" s="1"/>
  <c r="F27" i="52"/>
  <c r="F29" i="52"/>
  <c r="F31" i="52"/>
  <c r="G29" i="52" l="1"/>
  <c r="G27" i="52"/>
  <c r="I27" i="52" s="1"/>
  <c r="G15" i="52"/>
  <c r="I15" i="52" s="1"/>
  <c r="G13" i="52"/>
  <c r="I13" i="52" s="1"/>
  <c r="E29" i="56"/>
  <c r="D29" i="56"/>
  <c r="C29" i="56"/>
  <c r="G31" i="52" l="1"/>
  <c r="I31" i="52" s="1"/>
  <c r="I29" i="52"/>
  <c r="H8" i="52"/>
  <c r="H9" i="52"/>
  <c r="H10" i="52"/>
  <c r="H11" i="52"/>
  <c r="H12" i="52"/>
  <c r="H14" i="52"/>
  <c r="H16" i="52"/>
  <c r="H17" i="52"/>
  <c r="H18" i="52"/>
  <c r="H20" i="52"/>
  <c r="H21" i="52"/>
  <c r="H22" i="52"/>
  <c r="H24" i="52"/>
  <c r="H25" i="52"/>
  <c r="H26" i="52"/>
  <c r="H28" i="52"/>
  <c r="H30" i="52"/>
  <c r="I7" i="52"/>
  <c r="E9" i="56"/>
  <c r="E10" i="56"/>
  <c r="E11" i="56"/>
  <c r="E12" i="56"/>
  <c r="E15" i="56"/>
  <c r="E17" i="56"/>
  <c r="E19" i="56"/>
  <c r="E20" i="56"/>
  <c r="E22" i="56"/>
  <c r="E25" i="56"/>
  <c r="E26" i="56"/>
  <c r="E35" i="56"/>
  <c r="E38" i="56"/>
  <c r="E39" i="56"/>
  <c r="E41" i="56"/>
  <c r="F15" i="56"/>
  <c r="F19" i="56"/>
  <c r="F20" i="56"/>
  <c r="F22" i="56"/>
  <c r="F24" i="56"/>
  <c r="F25" i="56"/>
  <c r="F26" i="56"/>
  <c r="F35" i="56"/>
  <c r="F38" i="56"/>
  <c r="F39" i="56"/>
  <c r="F41" i="56"/>
  <c r="F43" i="56"/>
  <c r="D21" i="56"/>
  <c r="D13" i="56"/>
  <c r="D40" i="56"/>
  <c r="D33" i="56" s="1"/>
  <c r="H7" i="52" l="1"/>
  <c r="C42" i="56"/>
  <c r="F42" i="56" s="1"/>
  <c r="C40" i="56"/>
  <c r="E40" i="56" s="1"/>
  <c r="C34" i="56"/>
  <c r="C23" i="56"/>
  <c r="C21" i="56"/>
  <c r="F21" i="56" s="1"/>
  <c r="C18" i="56"/>
  <c r="C16" i="56" s="1"/>
  <c r="F16" i="56" s="1"/>
  <c r="C14" i="56"/>
  <c r="C8" i="56"/>
  <c r="F8" i="56" s="1"/>
  <c r="F40" i="56" l="1"/>
  <c r="E23" i="56"/>
  <c r="F23" i="56"/>
  <c r="E8" i="56"/>
  <c r="E14" i="56"/>
  <c r="F14" i="56"/>
  <c r="C13" i="56"/>
  <c r="E21" i="56"/>
  <c r="E34" i="56"/>
  <c r="F34" i="56"/>
  <c r="E18" i="56"/>
  <c r="F36" i="56"/>
  <c r="F18" i="56"/>
  <c r="E16" i="56"/>
  <c r="C33" i="56"/>
  <c r="F13" i="56" l="1"/>
  <c r="C7" i="56"/>
  <c r="F33" i="56"/>
  <c r="E13" i="56"/>
  <c r="E33" i="56"/>
  <c r="F7" i="56" l="1"/>
  <c r="E7" i="56"/>
  <c r="C44" i="56"/>
  <c r="E44" i="56" s="1"/>
  <c r="H13" i="52"/>
  <c r="H27" i="52"/>
  <c r="H19" i="52"/>
  <c r="F44" i="56" l="1"/>
  <c r="H15" i="52"/>
  <c r="H29" i="52"/>
  <c r="H23" i="52"/>
  <c r="H31" i="52" l="1"/>
</calcChain>
</file>

<file path=xl/sharedStrings.xml><?xml version="1.0" encoding="utf-8"?>
<sst xmlns="http://schemas.openxmlformats.org/spreadsheetml/2006/main" count="170" uniqueCount="130">
  <si>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</si>
  <si>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</si>
  <si>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</si>
  <si>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</si>
  <si>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</si>
  <si>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</si>
  <si>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</si>
  <si>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</si>
  <si>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</si>
  <si>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</si>
  <si>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</si>
  <si>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</si>
  <si>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</si>
  <si>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</si>
  <si>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</si>
  <si>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</si>
  <si>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</si>
  <si>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</si>
  <si>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</si>
  <si>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</si>
  <si>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</si>
  <si>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</si>
  <si>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КУЛЬТУРА, КИНЕМАТОГРАФИЯ</t>
  </si>
  <si>
    <t>ФИЗИЧЕСКАЯ КУЛЬТУРА И СПОРТ</t>
  </si>
  <si>
    <t>Жилищное хозяйство</t>
  </si>
  <si>
    <t>Иные межбюджетные трансферты</t>
  </si>
  <si>
    <t/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</si>
  <si>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</si>
  <si>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</si>
  <si>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ИТОГО</t>
  </si>
  <si>
    <t>Дорожное хозяйство (дорожные фонды)</t>
  </si>
  <si>
    <t>Другие вопросы в области национальной экономики</t>
  </si>
  <si>
    <t>тыс.руб</t>
  </si>
  <si>
    <t>тыс. рублей</t>
  </si>
  <si>
    <t>Код бюджетной квалификации</t>
  </si>
  <si>
    <t>Доходы (Вид налога)</t>
  </si>
  <si>
    <t>000 100 00000 00 0000 000</t>
  </si>
  <si>
    <t>Доходы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</si>
  <si>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</si>
  <si>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</si>
  <si>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</si>
  <si>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</si>
  <si>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</si>
  <si>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</si>
  <si>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</si>
  <si>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</si>
  <si>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</si>
  <si>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</si>
  <si>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</si>
  <si>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</si>
  <si>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</si>
  <si>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</si>
  <si>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</si>
  <si>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</si>
  <si>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</si>
  <si>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</si>
  <si>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</si>
  <si>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</si>
  <si>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182 106 06000 00 0000 110</t>
  </si>
  <si>
    <t>ЗЕМЕЛЬНЫЙ НАЛОГ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</si>
  <si>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</si>
  <si>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</si>
  <si>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</si>
  <si>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</si>
  <si>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</si>
  <si>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</si>
  <si>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</si>
  <si>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</si>
  <si>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</si>
  <si>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</si>
  <si>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650 111 01050 10 0000 120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</si>
  <si>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</si>
  <si>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</si>
  <si>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</si>
  <si>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</si>
  <si>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</si>
  <si>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650 200 00000 00 0000 000</t>
  </si>
  <si>
    <t>БЕЗВОЗМЕЗДНЫЕ ПОСТУПЛЕНИЯ</t>
  </si>
  <si>
    <t>000 202 10000 00 0000 150</t>
  </si>
  <si>
    <t>Дотации бюджетам субъектов Российской Федерации и муниципальных образований</t>
  </si>
  <si>
    <t>650 202 15001 10 0000 150</t>
  </si>
  <si>
    <t>Дотации бюджетам сельских поселений на выравнивание бюджетной обеспеченности</t>
  </si>
  <si>
    <t>000 202 30000 00 0000 150</t>
  </si>
  <si>
    <t>Субвенции бюджетам субъектов Российской Федерации и муниципальных образований</t>
  </si>
  <si>
    <t>650 202 35930 10 0000 150</t>
  </si>
  <si>
    <t xml:space="preserve">Субвенции бюджетам сельских поселений на государственную регистрацию актов гражданского состояния </t>
  </si>
  <si>
    <t>650 202 35118 10 0000 150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</si>
  <si>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</si>
  <si>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000 202 40000 00 0000 150</t>
  </si>
  <si>
    <t>650 202 49999 10 0000 150</t>
  </si>
  <si>
    <t>Прочие межбюджетные трансферты передаваемые бюджетам сельских поселений</t>
  </si>
  <si>
    <t>650 207 05030 00 0000 000</t>
  </si>
  <si>
    <t>Прочие безвозмездные поступления в бюджеты сельских поселений</t>
  </si>
  <si>
    <t>650 207 05030 10 0000 180</t>
  </si>
  <si>
    <t>Всего доходов:</t>
  </si>
  <si>
    <t>% исполнения</t>
  </si>
  <si>
    <t>Отклонение от плана в абсолютном выражении</t>
  </si>
  <si>
    <t>Код  главного администратора</t>
  </si>
  <si>
    <t>Код группы, подгруппы, статьи и вида источников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</si>
  <si>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</si>
  <si>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00 00 00 00 00 0000 000</t>
  </si>
  <si>
    <t>администрация сельского поселения Светлый</t>
  </si>
  <si>
    <t>000</t>
  </si>
  <si>
    <t>01 05 00 00 00 0000 000</t>
  </si>
  <si>
    <t xml:space="preserve">Изменение остатков  средств на счетах по учету средств бюджета </t>
  </si>
  <si>
    <t>01 05 02 01 01 0000 510</t>
  </si>
  <si>
    <t>Увеличение прочих остатков денежных средств бюджетов</t>
  </si>
  <si>
    <t>01 05 02 01 01 0000 610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</si>
  <si>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</si>
  <si>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</si>
  <si>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</si>
  <si>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</si>
  <si>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АДМИНИСТРАТИВНЫЕ ПЛАТЕЖИ И СБОРЫ</t>
  </si>
  <si>
    <t>000 115 00000 00 0000 000</t>
  </si>
  <si>
    <t>000 117 00000 00 0000 000</t>
  </si>
  <si>
    <t>Невыявленные поступления, зачисляемые в бюджеты сельских поселений</t>
  </si>
  <si>
    <t>ПРОЧИЕ НЕНАЛОГОВЫЕ ДОХОДЫ</t>
  </si>
  <si>
    <t>Исполнено за 1 полугодие 2019 года</t>
  </si>
  <si>
    <t>Утверждено решением Совета депутатов сельского поселения Светлый от 28.06.2019 №44</t>
  </si>
  <si>
    <t>Утверждено решением Совета депутатов сельского поселения Светлый от 28.06.2019 № 44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</si>
  <si>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</si>
  <si>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</si>
  <si>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650 113 02995 10 0000 130</t>
  </si>
  <si>
    <t>650 113 00000 00 0000 000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</si>
  <si>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</si>
  <si>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</si>
  <si>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Источники внутреннего финансирования дефицита бюджета сельского поселения Светлый за 1 полугодие 2019 года</t>
  </si>
  <si>
    <t>Распределение бюджетных ассигнований по разделам, подразделам классификации расходов бюджета сельского поселения Светлый за 1 полугодие 2019 года</t>
  </si>
  <si>
    <t>Доходы бюджета сельского поселения Светлый за 1 полугодие 2019 года</t>
  </si>
  <si>
    <t>Приложение 3                                                                к решению Совета депутатов                             сельского поселения Светлый                                             от 00.00.2019 №00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</si>
</sst>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000"/>
    <numFmt numFmtId="166" formatCode="0000"/>
    <numFmt numFmtId="167" formatCode="000;;"/>
    <numFmt numFmtId="168" formatCode="00;;"/>
    <numFmt numFmtId="169" formatCode="#,##0.000000_ ;[Red]\-#,##0.000000\ "/>
    <numFmt numFmtId="170" formatCode="#,##0.0;[Red]\-#,##0.0;0.0"/>
    <numFmt numFmtId="171" formatCode="0.0"/>
    <numFmt numFmtId="172" formatCode="0000000000"/>
    <numFmt numFmtId="173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4" fillId="2" borderId="4">
      <alignment horizontal="left" vertical="top" wrapText="1"/>
    </xf>
    <xf numFmtId="0" fontId="5" fillId="0" borderId="0"/>
    <xf numFmtId="0" fontId="1" fillId="0" borderId="0"/>
  </cellStyleXfs>
  <cellXfs count="72">
    <xf numFmtId="0" fontId="0" fillId="0" borderId="0" xfId="0"/>
    <xf numFmtId="0" fontId="6" fillId="0" borderId="0" xfId="0" applyFont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4" xfId="1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11" fillId="0" borderId="1" xfId="5" applyNumberFormat="1" applyFont="1" applyFill="1" applyBorder="1" applyAlignment="1" applyProtection="1">
      <alignment horizontal="center" vertical="center"/>
      <protection hidden="1"/>
    </xf>
    <xf numFmtId="49" fontId="11" fillId="0" borderId="1" xfId="5" applyNumberFormat="1" applyFont="1" applyFill="1" applyBorder="1" applyAlignment="1" applyProtection="1">
      <alignment horizontal="center" vertical="center"/>
      <protection hidden="1"/>
    </xf>
    <xf numFmtId="168" fontId="11" fillId="0" borderId="6" xfId="5" applyNumberFormat="1" applyFont="1" applyFill="1" applyBorder="1" applyAlignment="1" applyProtection="1">
      <alignment horizontal="center" vertical="center"/>
      <protection hidden="1"/>
    </xf>
    <xf numFmtId="0" fontId="11" fillId="0" borderId="2" xfId="5" applyNumberFormat="1" applyFont="1" applyFill="1" applyBorder="1" applyAlignment="1" applyProtection="1">
      <alignment horizontal="center" vertical="center"/>
      <protection hidden="1"/>
    </xf>
    <xf numFmtId="49" fontId="11" fillId="0" borderId="2" xfId="5" applyNumberFormat="1" applyFont="1" applyFill="1" applyBorder="1" applyAlignment="1" applyProtection="1">
      <alignment horizontal="center" vertical="center"/>
      <protection hidden="1"/>
    </xf>
    <xf numFmtId="168" fontId="11" fillId="0" borderId="2" xfId="5" applyNumberFormat="1" applyFont="1" applyFill="1" applyBorder="1" applyAlignment="1" applyProtection="1">
      <alignment horizontal="center" vertical="center"/>
      <protection hidden="1"/>
    </xf>
    <xf numFmtId="167" fontId="11" fillId="0" borderId="2" xfId="5" applyNumberFormat="1" applyFont="1" applyFill="1" applyBorder="1" applyAlignment="1" applyProtection="1">
      <alignment horizontal="center" vertical="center"/>
      <protection hidden="1"/>
    </xf>
    <xf numFmtId="172" fontId="11" fillId="0" borderId="2" xfId="1" applyNumberFormat="1" applyFont="1" applyFill="1" applyBorder="1" applyAlignment="1" applyProtection="1">
      <alignment horizontal="center" vertical="center"/>
      <protection hidden="1"/>
    </xf>
    <xf numFmtId="168" fontId="12" fillId="0" borderId="2" xfId="5" applyNumberFormat="1" applyFont="1" applyFill="1" applyBorder="1" applyAlignment="1" applyProtection="1">
      <alignment horizontal="center" vertical="center"/>
      <protection hidden="1"/>
    </xf>
    <xf numFmtId="170" fontId="11" fillId="0" borderId="1" xfId="5" applyNumberFormat="1" applyFont="1" applyFill="1" applyBorder="1" applyAlignment="1" applyProtection="1">
      <alignment horizontal="center" vertical="center"/>
      <protection hidden="1"/>
    </xf>
    <xf numFmtId="171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6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70" fontId="11" fillId="0" borderId="1" xfId="9" applyNumberFormat="1" applyFont="1" applyFill="1" applyBorder="1" applyAlignment="1" applyProtection="1">
      <alignment horizontal="center" vertical="center"/>
      <protection hidden="1"/>
    </xf>
    <xf numFmtId="17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8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11" fillId="0" borderId="4" xfId="10" applyFont="1" applyFill="1" applyAlignment="1">
      <alignment horizontal="justify" vertical="center" wrapText="1"/>
    </xf>
    <xf numFmtId="166" fontId="11" fillId="0" borderId="5" xfId="5" applyNumberFormat="1" applyFont="1" applyFill="1" applyBorder="1" applyAlignment="1" applyProtection="1">
      <alignment horizontal="justify" vertical="center" wrapText="1"/>
      <protection hidden="1"/>
    </xf>
    <xf numFmtId="166" fontId="11" fillId="0" borderId="3" xfId="5" applyNumberFormat="1" applyFont="1" applyFill="1" applyBorder="1" applyAlignment="1" applyProtection="1">
      <alignment horizontal="justify" vertical="center" wrapText="1"/>
      <protection hidden="1"/>
    </xf>
    <xf numFmtId="165" fontId="11" fillId="0" borderId="3" xfId="5" applyNumberFormat="1" applyFont="1" applyFill="1" applyBorder="1" applyAlignment="1" applyProtection="1">
      <alignment horizontal="justify" vertical="center" wrapText="1"/>
      <protection hidden="1"/>
    </xf>
    <xf numFmtId="0" fontId="8" fillId="0" borderId="1" xfId="0" applyFont="1" applyFill="1" applyBorder="1" applyAlignment="1">
      <alignment horizontal="justify"/>
    </xf>
    <xf numFmtId="173" fontId="7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171" fontId="7" fillId="0" borderId="0" xfId="0" applyNumberFormat="1" applyFont="1" applyFill="1"/>
    <xf numFmtId="171" fontId="7" fillId="0" borderId="1" xfId="0" applyNumberFormat="1" applyFont="1" applyFill="1" applyBorder="1" applyAlignment="1">
      <alignment horizontal="center" vertical="center" wrapText="1"/>
    </xf>
    <xf numFmtId="171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3" fontId="9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171" fontId="7" fillId="0" borderId="0" xfId="0" applyNumberFormat="1" applyFont="1"/>
    <xf numFmtId="173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73" fontId="7" fillId="0" borderId="0" xfId="0" applyNumberFormat="1" applyFont="1" applyBorder="1"/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171" fontId="7" fillId="0" borderId="2" xfId="0" applyNumberFormat="1" applyFont="1" applyFill="1" applyBorder="1" applyAlignment="1">
      <alignment horizontal="center" vertical="center" wrapText="1"/>
    </xf>
    <xf numFmtId="171" fontId="7" fillId="0" borderId="8" xfId="0" applyNumberFormat="1" applyFont="1" applyFill="1" applyBorder="1" applyAlignment="1">
      <alignment horizontal="center" vertical="center" wrapText="1"/>
    </xf>
    <xf numFmtId="171" fontId="8" fillId="0" borderId="2" xfId="0" applyNumberFormat="1" applyFont="1" applyFill="1" applyBorder="1" applyAlignment="1">
      <alignment horizontal="center" vertical="center" wrapText="1"/>
    </xf>
    <xf numFmtId="171" fontId="8" fillId="0" borderId="8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Обычный 2 8 2" xfId="12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workbookViewId="0">
      <selection activeCell="K6" sqref="K6"/>
    </sheetView>
  </sheetViews>
  <sheetFormatPr defaultRowHeight="12.75" x14ac:dyDescent="0.2"/>
  <cols>
    <col min="1" max="1" width="33.140625" style="2" customWidth="1"/>
    <col min="2" max="2" width="48.28515625" style="2" customWidth="1"/>
    <col min="3" max="3" width="17.5703125" style="2" customWidth="1"/>
    <col min="4" max="4" width="13.140625" style="2" customWidth="1"/>
    <col min="5" max="5" width="16.85546875" style="2" customWidth="1"/>
    <col min="6" max="6" width="13.5703125" style="2" customWidth="1"/>
    <col min="7" max="16384" width="9.140625" style="2"/>
  </cols>
  <sheetData>
    <row r="1" spans="1:9" ht="56.25" customHeight="1" x14ac:dyDescent="0.2">
      <c r="D1" s="61" t="s">
        <v>129</v>
      </c>
      <c r="E1" s="61"/>
      <c r="F1" s="61"/>
    </row>
    <row r="2" spans="1:9" x14ac:dyDescent="0.2">
      <c r="E2" s="3"/>
      <c r="F2" s="3"/>
    </row>
    <row r="3" spans="1:9" x14ac:dyDescent="0.2">
      <c r="C3" s="1"/>
    </row>
    <row r="4" spans="1:9" x14ac:dyDescent="0.2">
      <c r="A4" s="62" t="s">
        <v>128</v>
      </c>
      <c r="B4" s="62"/>
      <c r="C4" s="62"/>
      <c r="D4" s="62"/>
      <c r="E4" s="62"/>
      <c r="F4" s="62"/>
    </row>
    <row r="5" spans="1:9" x14ac:dyDescent="0.2">
      <c r="E5" s="4"/>
      <c r="F5" s="4" t="s">
        <v>33</v>
      </c>
    </row>
    <row r="6" spans="1:9" ht="76.5" x14ac:dyDescent="0.2">
      <c r="A6" s="5" t="s">
        <v>34</v>
      </c>
      <c r="B6" s="53" t="s">
        <v>35</v>
      </c>
      <c r="C6" s="9" t="s">
        <v>119</v>
      </c>
      <c r="D6" s="8" t="s">
        <v>117</v>
      </c>
      <c r="E6" s="9" t="s">
        <v>95</v>
      </c>
      <c r="F6" s="9" t="s">
        <v>96</v>
      </c>
      <c r="G6" s="59"/>
      <c r="H6" s="59"/>
    </row>
    <row r="7" spans="1:9" x14ac:dyDescent="0.2">
      <c r="A7" s="6" t="s">
        <v>36</v>
      </c>
      <c r="B7" s="54" t="s">
        <v>37</v>
      </c>
      <c r="C7" s="55">
        <f>C13+C16+C21+C23+C8+C29+C31+C27</f>
        <v>21078.899999999998</v>
      </c>
      <c r="D7" s="55">
        <v>12250.3</v>
      </c>
      <c r="E7" s="55">
        <f t="shared" ref="E7:E41" si="0">D7*100/C7</f>
        <v>58.116410249111674</v>
      </c>
      <c r="F7" s="55">
        <f>C7-D7</f>
        <v>8828.5999999999985</v>
      </c>
      <c r="G7" s="60"/>
      <c r="H7" s="60"/>
      <c r="I7" s="48"/>
    </row>
    <row r="8" spans="1:9" ht="35.25" customHeight="1" x14ac:dyDescent="0.2">
      <c r="A8" s="6" t="s">
        <v>38</v>
      </c>
      <c r="B8" s="10" t="s">
        <v>39</v>
      </c>
      <c r="C8" s="55">
        <f>C9+C10+C11+C12</f>
        <v>1745.8</v>
      </c>
      <c r="D8" s="55">
        <f>D9+D10+D11+D12</f>
        <v>915.30000000000007</v>
      </c>
      <c r="E8" s="55">
        <f t="shared" si="0"/>
        <v>52.428685989231298</v>
      </c>
      <c r="F8" s="55">
        <f>C8-D8</f>
        <v>830.49999999999989</v>
      </c>
      <c r="G8" s="60"/>
      <c r="H8" s="59"/>
    </row>
    <row r="9" spans="1:9" ht="65.25" customHeight="1" x14ac:dyDescent="0.2">
      <c r="A9" s="11" t="s">
        <v>40</v>
      </c>
      <c r="B9" s="43" t="s">
        <v>41</v>
      </c>
      <c r="C9" s="56">
        <v>500.9</v>
      </c>
      <c r="D9" s="26">
        <v>415.5</v>
      </c>
      <c r="E9" s="56">
        <f t="shared" si="0"/>
        <v>82.950688760231586</v>
      </c>
      <c r="F9" s="56">
        <f>C9-D9</f>
        <v>85.399999999999977</v>
      </c>
      <c r="G9" s="60"/>
      <c r="H9" s="59"/>
    </row>
    <row r="10" spans="1:9" ht="85.5" customHeight="1" x14ac:dyDescent="0.2">
      <c r="A10" s="11" t="s">
        <v>42</v>
      </c>
      <c r="B10" s="43" t="s">
        <v>43</v>
      </c>
      <c r="C10" s="56">
        <v>5</v>
      </c>
      <c r="D10" s="26">
        <v>3.2</v>
      </c>
      <c r="E10" s="56">
        <f t="shared" si="0"/>
        <v>64</v>
      </c>
      <c r="F10" s="56">
        <f t="shared" ref="F10:F12" si="1">C10-D10</f>
        <v>1.7999999999999998</v>
      </c>
      <c r="G10" s="48"/>
    </row>
    <row r="11" spans="1:9" ht="66" customHeight="1" x14ac:dyDescent="0.2">
      <c r="A11" s="11" t="s">
        <v>44</v>
      </c>
      <c r="B11" s="43" t="s">
        <v>45</v>
      </c>
      <c r="C11" s="56">
        <v>1340.1</v>
      </c>
      <c r="D11" s="26">
        <v>575.70000000000005</v>
      </c>
      <c r="E11" s="56">
        <f t="shared" si="0"/>
        <v>42.95948063577346</v>
      </c>
      <c r="F11" s="56">
        <f t="shared" si="1"/>
        <v>764.39999999999986</v>
      </c>
      <c r="G11" s="48"/>
    </row>
    <row r="12" spans="1:9" ht="69" customHeight="1" x14ac:dyDescent="0.2">
      <c r="A12" s="11" t="s">
        <v>46</v>
      </c>
      <c r="B12" s="43" t="s">
        <v>47</v>
      </c>
      <c r="C12" s="56">
        <v>-100.2</v>
      </c>
      <c r="D12" s="26">
        <v>-79.099999999999994</v>
      </c>
      <c r="E12" s="56">
        <f t="shared" si="0"/>
        <v>78.942115768463069</v>
      </c>
      <c r="F12" s="56">
        <f t="shared" si="1"/>
        <v>-21.100000000000009</v>
      </c>
      <c r="G12" s="48"/>
    </row>
    <row r="13" spans="1:9" ht="16.5" customHeight="1" x14ac:dyDescent="0.2">
      <c r="A13" s="6" t="s">
        <v>48</v>
      </c>
      <c r="B13" s="41" t="s">
        <v>49</v>
      </c>
      <c r="C13" s="55">
        <f>C14</f>
        <v>17535.3</v>
      </c>
      <c r="D13" s="55">
        <f t="shared" ref="D13" si="2">D14</f>
        <v>10082.5</v>
      </c>
      <c r="E13" s="55">
        <f t="shared" si="0"/>
        <v>57.498303422239715</v>
      </c>
      <c r="F13" s="55">
        <f>C13-D13</f>
        <v>7452.7999999999993</v>
      </c>
      <c r="G13" s="48"/>
      <c r="H13" s="48"/>
    </row>
    <row r="14" spans="1:9" ht="15.75" customHeight="1" x14ac:dyDescent="0.2">
      <c r="A14" s="11" t="s">
        <v>50</v>
      </c>
      <c r="B14" s="40" t="s">
        <v>51</v>
      </c>
      <c r="C14" s="56">
        <f>C15</f>
        <v>17535.3</v>
      </c>
      <c r="D14" s="56">
        <f>D15</f>
        <v>10082.5</v>
      </c>
      <c r="E14" s="56">
        <f t="shared" si="0"/>
        <v>57.498303422239715</v>
      </c>
      <c r="F14" s="56">
        <f t="shared" ref="F14:F43" si="3">C14-D14</f>
        <v>7452.7999999999993</v>
      </c>
      <c r="G14" s="48"/>
    </row>
    <row r="15" spans="1:9" ht="64.5" customHeight="1" x14ac:dyDescent="0.2">
      <c r="A15" s="11" t="s">
        <v>52</v>
      </c>
      <c r="B15" s="40" t="s">
        <v>53</v>
      </c>
      <c r="C15" s="56">
        <v>17535.3</v>
      </c>
      <c r="D15" s="58">
        <v>10082.5</v>
      </c>
      <c r="E15" s="56">
        <f t="shared" si="0"/>
        <v>57.498303422239715</v>
      </c>
      <c r="F15" s="56">
        <f t="shared" si="3"/>
        <v>7452.7999999999993</v>
      </c>
      <c r="G15" s="48"/>
    </row>
    <row r="16" spans="1:9" ht="15" customHeight="1" x14ac:dyDescent="0.2">
      <c r="A16" s="6" t="s">
        <v>54</v>
      </c>
      <c r="B16" s="41" t="s">
        <v>55</v>
      </c>
      <c r="C16" s="55">
        <f>C17+C18</f>
        <v>367.6</v>
      </c>
      <c r="D16" s="55">
        <f>D17+D18</f>
        <v>268.7</v>
      </c>
      <c r="E16" s="55">
        <f t="shared" si="0"/>
        <v>73.095756256800868</v>
      </c>
      <c r="F16" s="55">
        <f>C16-D16</f>
        <v>98.900000000000034</v>
      </c>
      <c r="G16" s="48"/>
    </row>
    <row r="17" spans="1:7" ht="42.75" customHeight="1" x14ac:dyDescent="0.2">
      <c r="A17" s="11" t="s">
        <v>56</v>
      </c>
      <c r="B17" s="40" t="s">
        <v>57</v>
      </c>
      <c r="C17" s="56">
        <v>152.1</v>
      </c>
      <c r="D17" s="26">
        <v>226.8</v>
      </c>
      <c r="E17" s="56">
        <f t="shared" si="0"/>
        <v>149.11242603550298</v>
      </c>
      <c r="F17" s="56">
        <f>C17-D17</f>
        <v>-74.700000000000017</v>
      </c>
      <c r="G17" s="48"/>
    </row>
    <row r="18" spans="1:7" ht="23.25" customHeight="1" x14ac:dyDescent="0.2">
      <c r="A18" s="6" t="s">
        <v>58</v>
      </c>
      <c r="B18" s="41" t="s">
        <v>59</v>
      </c>
      <c r="C18" s="55">
        <f>C20+C19</f>
        <v>215.5</v>
      </c>
      <c r="D18" s="55">
        <f>D20+D19</f>
        <v>41.9</v>
      </c>
      <c r="E18" s="55">
        <f t="shared" si="0"/>
        <v>19.443155452436194</v>
      </c>
      <c r="F18" s="55">
        <f t="shared" si="3"/>
        <v>173.6</v>
      </c>
      <c r="G18" s="48"/>
    </row>
    <row r="19" spans="1:7" ht="66" customHeight="1" x14ac:dyDescent="0.2">
      <c r="A19" s="11" t="s">
        <v>60</v>
      </c>
      <c r="B19" s="40" t="s">
        <v>61</v>
      </c>
      <c r="C19" s="56">
        <v>200</v>
      </c>
      <c r="D19" s="26">
        <v>34.799999999999997</v>
      </c>
      <c r="E19" s="56">
        <f t="shared" si="0"/>
        <v>17.399999999999999</v>
      </c>
      <c r="F19" s="56">
        <f t="shared" si="3"/>
        <v>165.2</v>
      </c>
      <c r="G19" s="48"/>
    </row>
    <row r="20" spans="1:7" ht="64.5" customHeight="1" x14ac:dyDescent="0.2">
      <c r="A20" s="11" t="s">
        <v>62</v>
      </c>
      <c r="B20" s="40" t="s">
        <v>63</v>
      </c>
      <c r="C20" s="56">
        <v>15.5</v>
      </c>
      <c r="D20" s="26">
        <v>7.1</v>
      </c>
      <c r="E20" s="56">
        <f t="shared" si="0"/>
        <v>45.806451612903224</v>
      </c>
      <c r="F20" s="56">
        <f t="shared" si="3"/>
        <v>8.4</v>
      </c>
      <c r="G20" s="48"/>
    </row>
    <row r="21" spans="1:7" ht="17.25" customHeight="1" x14ac:dyDescent="0.2">
      <c r="A21" s="6" t="s">
        <v>64</v>
      </c>
      <c r="B21" s="41" t="s">
        <v>65</v>
      </c>
      <c r="C21" s="55">
        <f>C22</f>
        <v>63</v>
      </c>
      <c r="D21" s="55">
        <f t="shared" ref="D21" si="4">D22</f>
        <v>23.2</v>
      </c>
      <c r="E21" s="55">
        <f t="shared" si="0"/>
        <v>36.825396825396822</v>
      </c>
      <c r="F21" s="55">
        <f t="shared" si="3"/>
        <v>39.799999999999997</v>
      </c>
      <c r="G21" s="48"/>
    </row>
    <row r="22" spans="1:7" ht="71.25" customHeight="1" x14ac:dyDescent="0.2">
      <c r="A22" s="11" t="s">
        <v>66</v>
      </c>
      <c r="B22" s="40" t="s">
        <v>67</v>
      </c>
      <c r="C22" s="56">
        <v>63</v>
      </c>
      <c r="D22" s="26">
        <v>23.2</v>
      </c>
      <c r="E22" s="56">
        <f t="shared" si="0"/>
        <v>36.825396825396822</v>
      </c>
      <c r="F22" s="56">
        <f t="shared" si="3"/>
        <v>39.799999999999997</v>
      </c>
      <c r="G22" s="48"/>
    </row>
    <row r="23" spans="1:7" ht="42.75" customHeight="1" x14ac:dyDescent="0.2">
      <c r="A23" s="6" t="s">
        <v>68</v>
      </c>
      <c r="B23" s="41" t="s">
        <v>69</v>
      </c>
      <c r="C23" s="55">
        <f>C24+C25+C26</f>
        <v>1367.2</v>
      </c>
      <c r="D23" s="55">
        <f>D24+D25+D26</f>
        <v>948.39814000000001</v>
      </c>
      <c r="E23" s="55">
        <f t="shared" si="0"/>
        <v>69.367915447630196</v>
      </c>
      <c r="F23" s="55">
        <f>C23-D23</f>
        <v>418.80186000000003</v>
      </c>
      <c r="G23" s="48"/>
    </row>
    <row r="24" spans="1:7" ht="54.75" customHeight="1" x14ac:dyDescent="0.2">
      <c r="A24" s="11" t="s">
        <v>70</v>
      </c>
      <c r="B24" s="40" t="s">
        <v>71</v>
      </c>
      <c r="C24" s="56">
        <v>0</v>
      </c>
      <c r="D24" s="26">
        <v>0</v>
      </c>
      <c r="E24" s="56">
        <v>0</v>
      </c>
      <c r="F24" s="56">
        <f t="shared" si="3"/>
        <v>0</v>
      </c>
      <c r="G24" s="48"/>
    </row>
    <row r="25" spans="1:7" ht="54.75" customHeight="1" x14ac:dyDescent="0.2">
      <c r="A25" s="11" t="s">
        <v>72</v>
      </c>
      <c r="B25" s="40" t="s">
        <v>73</v>
      </c>
      <c r="C25" s="56">
        <v>1000</v>
      </c>
      <c r="D25" s="26">
        <v>829.85140999999999</v>
      </c>
      <c r="E25" s="56">
        <f t="shared" si="0"/>
        <v>82.985140999999999</v>
      </c>
      <c r="F25" s="56">
        <f t="shared" si="3"/>
        <v>170.14859000000001</v>
      </c>
      <c r="G25" s="48"/>
    </row>
    <row r="26" spans="1:7" ht="84" customHeight="1" x14ac:dyDescent="0.2">
      <c r="A26" s="11" t="s">
        <v>74</v>
      </c>
      <c r="B26" s="40" t="s">
        <v>75</v>
      </c>
      <c r="C26" s="56">
        <v>367.2</v>
      </c>
      <c r="D26" s="26">
        <v>118.54673</v>
      </c>
      <c r="E26" s="56">
        <f t="shared" si="0"/>
        <v>32.283967864923746</v>
      </c>
      <c r="F26" s="56">
        <f t="shared" si="3"/>
        <v>248.65326999999999</v>
      </c>
      <c r="G26" s="48"/>
    </row>
    <row r="27" spans="1:7" ht="43.5" customHeight="1" x14ac:dyDescent="0.2">
      <c r="A27" s="6" t="s">
        <v>123</v>
      </c>
      <c r="B27" s="41" t="s">
        <v>124</v>
      </c>
      <c r="C27" s="55">
        <f>C28</f>
        <v>0</v>
      </c>
      <c r="D27" s="55">
        <f t="shared" ref="D27:F27" si="5">D28</f>
        <v>2.9041000000000001</v>
      </c>
      <c r="E27" s="55">
        <f t="shared" si="5"/>
        <v>100</v>
      </c>
      <c r="F27" s="55">
        <f t="shared" si="5"/>
        <v>-2.9041000000000001</v>
      </c>
      <c r="G27" s="48"/>
    </row>
    <row r="28" spans="1:7" ht="43.5" customHeight="1" x14ac:dyDescent="0.2">
      <c r="A28" s="11" t="s">
        <v>122</v>
      </c>
      <c r="B28" s="40" t="s">
        <v>125</v>
      </c>
      <c r="C28" s="56">
        <v>0</v>
      </c>
      <c r="D28" s="26">
        <v>2.9041000000000001</v>
      </c>
      <c r="E28" s="56">
        <v>100</v>
      </c>
      <c r="F28" s="56">
        <f t="shared" si="3"/>
        <v>-2.9041000000000001</v>
      </c>
      <c r="G28" s="48"/>
    </row>
    <row r="29" spans="1:7" ht="23.25" customHeight="1" x14ac:dyDescent="0.2">
      <c r="A29" s="6" t="s">
        <v>113</v>
      </c>
      <c r="B29" s="41" t="s">
        <v>112</v>
      </c>
      <c r="C29" s="55">
        <f>C30</f>
        <v>0</v>
      </c>
      <c r="D29" s="33">
        <f>D30</f>
        <v>7.0228000000000002</v>
      </c>
      <c r="E29" s="55">
        <f>E30</f>
        <v>100</v>
      </c>
      <c r="F29" s="55">
        <f>F30</f>
        <v>7</v>
      </c>
      <c r="G29" s="48"/>
    </row>
    <row r="30" spans="1:7" ht="45" customHeight="1" x14ac:dyDescent="0.2">
      <c r="A30" s="11" t="s">
        <v>110</v>
      </c>
      <c r="B30" s="40" t="s">
        <v>111</v>
      </c>
      <c r="C30" s="56">
        <v>0</v>
      </c>
      <c r="D30" s="26">
        <v>7.0228000000000002</v>
      </c>
      <c r="E30" s="56">
        <v>100</v>
      </c>
      <c r="F30" s="56">
        <v>7</v>
      </c>
      <c r="G30" s="48"/>
    </row>
    <row r="31" spans="1:7" ht="19.5" customHeight="1" x14ac:dyDescent="0.2">
      <c r="A31" s="6" t="s">
        <v>114</v>
      </c>
      <c r="B31" s="41" t="s">
        <v>116</v>
      </c>
      <c r="C31" s="55">
        <v>0</v>
      </c>
      <c r="D31" s="33">
        <f>D32</f>
        <v>2.33</v>
      </c>
      <c r="E31" s="55">
        <v>100</v>
      </c>
      <c r="F31" s="55">
        <f>F32</f>
        <v>-2.33</v>
      </c>
      <c r="G31" s="48"/>
    </row>
    <row r="32" spans="1:7" ht="33.75" customHeight="1" x14ac:dyDescent="0.2">
      <c r="A32" s="49">
        <v>6.5011701050099999E+19</v>
      </c>
      <c r="B32" s="40" t="s">
        <v>115</v>
      </c>
      <c r="C32" s="56">
        <v>0</v>
      </c>
      <c r="D32" s="26">
        <v>2.33</v>
      </c>
      <c r="E32" s="56">
        <v>100</v>
      </c>
      <c r="F32" s="56">
        <f t="shared" si="3"/>
        <v>-2.33</v>
      </c>
      <c r="G32" s="48"/>
    </row>
    <row r="33" spans="1:7" ht="18" customHeight="1" x14ac:dyDescent="0.2">
      <c r="A33" s="6" t="s">
        <v>76</v>
      </c>
      <c r="B33" s="41" t="s">
        <v>77</v>
      </c>
      <c r="C33" s="55">
        <f>C34+C36+C40+C42</f>
        <v>9702.7000000000007</v>
      </c>
      <c r="D33" s="55">
        <f>D34+D36+D40+D42</f>
        <v>3491.7</v>
      </c>
      <c r="E33" s="55">
        <f t="shared" si="0"/>
        <v>35.986890247044634</v>
      </c>
      <c r="F33" s="55">
        <f t="shared" si="3"/>
        <v>6211.0000000000009</v>
      </c>
      <c r="G33" s="48"/>
    </row>
    <row r="34" spans="1:7" ht="42" customHeight="1" x14ac:dyDescent="0.2">
      <c r="A34" s="11" t="s">
        <v>78</v>
      </c>
      <c r="B34" s="40" t="s">
        <v>79</v>
      </c>
      <c r="C34" s="56">
        <f>C35</f>
        <v>6424</v>
      </c>
      <c r="D34" s="56">
        <f>D35</f>
        <v>3212</v>
      </c>
      <c r="E34" s="56">
        <f t="shared" si="0"/>
        <v>50</v>
      </c>
      <c r="F34" s="56">
        <f t="shared" si="3"/>
        <v>3212</v>
      </c>
      <c r="G34" s="48"/>
    </row>
    <row r="35" spans="1:7" ht="36.75" customHeight="1" x14ac:dyDescent="0.2">
      <c r="A35" s="11" t="s">
        <v>80</v>
      </c>
      <c r="B35" s="40" t="s">
        <v>81</v>
      </c>
      <c r="C35" s="56">
        <v>6424</v>
      </c>
      <c r="D35" s="26">
        <v>3212</v>
      </c>
      <c r="E35" s="56">
        <f t="shared" si="0"/>
        <v>50</v>
      </c>
      <c r="F35" s="56">
        <f t="shared" si="3"/>
        <v>3212</v>
      </c>
      <c r="G35" s="48"/>
    </row>
    <row r="36" spans="1:7" ht="30.75" customHeight="1" x14ac:dyDescent="0.2">
      <c r="A36" s="6" t="s">
        <v>82</v>
      </c>
      <c r="B36" s="41" t="s">
        <v>83</v>
      </c>
      <c r="C36" s="55">
        <f>C38+C39+C37</f>
        <v>508.9</v>
      </c>
      <c r="D36" s="55">
        <f>D38+D39+D37</f>
        <v>152.1</v>
      </c>
      <c r="E36" s="55">
        <f>D36*100/C36</f>
        <v>29.887993711927688</v>
      </c>
      <c r="F36" s="55">
        <f t="shared" si="3"/>
        <v>356.79999999999995</v>
      </c>
      <c r="G36" s="48"/>
    </row>
    <row r="37" spans="1:7" ht="30.75" customHeight="1" x14ac:dyDescent="0.2">
      <c r="A37" s="11" t="s">
        <v>120</v>
      </c>
      <c r="B37" s="40" t="s">
        <v>121</v>
      </c>
      <c r="C37" s="56">
        <v>1.4</v>
      </c>
      <c r="D37" s="56">
        <v>0</v>
      </c>
      <c r="E37" s="56">
        <f t="shared" si="0"/>
        <v>0</v>
      </c>
      <c r="F37" s="56">
        <f t="shared" ref="F37" si="6">C37-D37</f>
        <v>1.4</v>
      </c>
      <c r="G37" s="48"/>
    </row>
    <row r="38" spans="1:7" ht="45.75" customHeight="1" x14ac:dyDescent="0.2">
      <c r="A38" s="11" t="s">
        <v>84</v>
      </c>
      <c r="B38" s="40" t="s">
        <v>85</v>
      </c>
      <c r="C38" s="56">
        <v>72</v>
      </c>
      <c r="D38" s="26">
        <v>0</v>
      </c>
      <c r="E38" s="56">
        <f t="shared" si="0"/>
        <v>0</v>
      </c>
      <c r="F38" s="56">
        <f t="shared" si="3"/>
        <v>72</v>
      </c>
      <c r="G38" s="48"/>
    </row>
    <row r="39" spans="1:7" ht="39" customHeight="1" x14ac:dyDescent="0.2">
      <c r="A39" s="11" t="s">
        <v>86</v>
      </c>
      <c r="B39" s="40" t="s">
        <v>87</v>
      </c>
      <c r="C39" s="56">
        <v>435.5</v>
      </c>
      <c r="D39" s="26">
        <v>152.1</v>
      </c>
      <c r="E39" s="56">
        <f t="shared" si="0"/>
        <v>34.92537313432836</v>
      </c>
      <c r="F39" s="56">
        <f t="shared" si="3"/>
        <v>283.39999999999998</v>
      </c>
      <c r="G39" s="48"/>
    </row>
    <row r="40" spans="1:7" ht="24.75" customHeight="1" x14ac:dyDescent="0.2">
      <c r="A40" s="6" t="s">
        <v>88</v>
      </c>
      <c r="B40" s="41" t="s">
        <v>25</v>
      </c>
      <c r="C40" s="55">
        <f>C41</f>
        <v>2769.8</v>
      </c>
      <c r="D40" s="55">
        <f t="shared" ref="D40" si="7">D41</f>
        <v>127.6</v>
      </c>
      <c r="E40" s="55">
        <f t="shared" si="0"/>
        <v>4.6068308181096107</v>
      </c>
      <c r="F40" s="55">
        <f t="shared" si="3"/>
        <v>2642.2000000000003</v>
      </c>
      <c r="G40" s="48"/>
    </row>
    <row r="41" spans="1:7" ht="37.5" customHeight="1" x14ac:dyDescent="0.2">
      <c r="A41" s="11" t="s">
        <v>89</v>
      </c>
      <c r="B41" s="40" t="s">
        <v>90</v>
      </c>
      <c r="C41" s="56">
        <v>2769.8</v>
      </c>
      <c r="D41" s="26">
        <v>127.6</v>
      </c>
      <c r="E41" s="56">
        <f t="shared" si="0"/>
        <v>4.6068308181096107</v>
      </c>
      <c r="F41" s="56">
        <f t="shared" si="3"/>
        <v>2642.2000000000003</v>
      </c>
      <c r="G41" s="48"/>
    </row>
    <row r="42" spans="1:7" ht="33" customHeight="1" x14ac:dyDescent="0.2">
      <c r="A42" s="6" t="s">
        <v>91</v>
      </c>
      <c r="B42" s="41" t="s">
        <v>92</v>
      </c>
      <c r="C42" s="55">
        <f>C43</f>
        <v>0</v>
      </c>
      <c r="D42" s="33">
        <v>0</v>
      </c>
      <c r="E42" s="55">
        <v>0</v>
      </c>
      <c r="F42" s="55">
        <f t="shared" si="3"/>
        <v>0</v>
      </c>
      <c r="G42" s="48"/>
    </row>
    <row r="43" spans="1:7" ht="34.5" customHeight="1" x14ac:dyDescent="0.2">
      <c r="A43" s="11" t="s">
        <v>93</v>
      </c>
      <c r="B43" s="40" t="s">
        <v>92</v>
      </c>
      <c r="C43" s="56">
        <v>0</v>
      </c>
      <c r="D43" s="26">
        <v>0</v>
      </c>
      <c r="E43" s="56">
        <v>0</v>
      </c>
      <c r="F43" s="56">
        <f t="shared" si="3"/>
        <v>0</v>
      </c>
      <c r="G43" s="48"/>
    </row>
    <row r="44" spans="1:7" x14ac:dyDescent="0.2">
      <c r="A44" s="6"/>
      <c r="B44" s="41" t="s">
        <v>94</v>
      </c>
      <c r="C44" s="55">
        <f>C7+C33</f>
        <v>30781.599999999999</v>
      </c>
      <c r="D44" s="55">
        <v>15742</v>
      </c>
      <c r="E44" s="55">
        <f>D44*100/C44</f>
        <v>51.140941341580685</v>
      </c>
      <c r="F44" s="55">
        <f>C44-D44</f>
        <v>15039.599999999999</v>
      </c>
      <c r="G44" s="48"/>
    </row>
    <row r="45" spans="1:7" x14ac:dyDescent="0.2">
      <c r="B45" s="15"/>
      <c r="C45" s="15"/>
      <c r="D45" s="15"/>
      <c r="E45" s="15"/>
      <c r="F45" s="15"/>
    </row>
    <row r="46" spans="1:7" x14ac:dyDescent="0.2">
      <c r="D46" s="15"/>
      <c r="E46" s="15"/>
      <c r="F46" s="15"/>
    </row>
    <row r="47" spans="1:7" x14ac:dyDescent="0.2">
      <c r="E47" s="15"/>
      <c r="F47" s="15"/>
    </row>
    <row r="49" spans="4:4" x14ac:dyDescent="0.2">
      <c r="D49" s="48"/>
    </row>
  </sheetData>
  <mergeCells count="2">
    <mergeCell ref="A4:F4"/>
    <mergeCell ref="D1:F1"/>
  </mergeCells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Normal="100" workbookViewId="0">
      <selection activeCell="G1" sqref="G1:I1"/>
    </sheetView>
  </sheetViews>
  <sheetFormatPr defaultRowHeight="12.75" x14ac:dyDescent="0.2"/>
  <cols>
    <col min="1" max="1" width="50.42578125" style="12" customWidth="1"/>
    <col min="2" max="2" width="5.42578125" style="13" customWidth="1"/>
    <col min="3" max="3" width="5.28515625" style="13" customWidth="1"/>
    <col min="4" max="4" width="10.5703125" style="14" hidden="1" customWidth="1"/>
    <col min="5" max="5" width="7.140625" style="15" hidden="1" customWidth="1"/>
    <col min="6" max="6" width="17.28515625" style="13" customWidth="1"/>
    <col min="7" max="7" width="14.42578125" style="15" customWidth="1"/>
    <col min="8" max="8" width="12.28515625" style="15" customWidth="1"/>
    <col min="9" max="9" width="12.42578125" style="15" customWidth="1"/>
    <col min="10" max="16384" width="9.140625" style="15"/>
  </cols>
  <sheetData>
    <row r="1" spans="1:14" ht="47.25" customHeight="1" x14ac:dyDescent="0.2">
      <c r="G1" s="61" t="s">
        <v>129</v>
      </c>
      <c r="H1" s="61"/>
      <c r="I1" s="61"/>
    </row>
    <row r="3" spans="1:14" ht="45" customHeight="1" x14ac:dyDescent="0.2">
      <c r="A3" s="63" t="s">
        <v>127</v>
      </c>
      <c r="B3" s="63"/>
      <c r="C3" s="63"/>
      <c r="D3" s="63"/>
      <c r="E3" s="63"/>
      <c r="F3" s="63"/>
      <c r="G3" s="63"/>
      <c r="H3" s="63"/>
      <c r="I3" s="63"/>
    </row>
    <row r="4" spans="1:14" ht="21" customHeight="1" x14ac:dyDescent="0.2"/>
    <row r="5" spans="1:14" x14ac:dyDescent="0.2">
      <c r="H5" s="13"/>
      <c r="I5" s="13" t="s">
        <v>32</v>
      </c>
    </row>
    <row r="6" spans="1:14" ht="81" customHeight="1" x14ac:dyDescent="0.2">
      <c r="A6" s="16" t="s">
        <v>0</v>
      </c>
      <c r="B6" s="16" t="s">
        <v>1</v>
      </c>
      <c r="C6" s="16" t="s">
        <v>2</v>
      </c>
      <c r="D6" s="17" t="s">
        <v>3</v>
      </c>
      <c r="E6" s="16" t="s">
        <v>4</v>
      </c>
      <c r="F6" s="7" t="s">
        <v>119</v>
      </c>
      <c r="G6" s="8" t="s">
        <v>117</v>
      </c>
      <c r="H6" s="9" t="s">
        <v>95</v>
      </c>
      <c r="I6" s="9" t="s">
        <v>96</v>
      </c>
    </row>
    <row r="7" spans="1:14" ht="20.25" customHeight="1" x14ac:dyDescent="0.2">
      <c r="A7" s="44" t="s">
        <v>5</v>
      </c>
      <c r="B7" s="18">
        <v>1</v>
      </c>
      <c r="C7" s="19"/>
      <c r="D7" s="20"/>
      <c r="E7" s="19"/>
      <c r="F7" s="36">
        <v>18234.7</v>
      </c>
      <c r="G7" s="26">
        <v>9177.2000000000007</v>
      </c>
      <c r="H7" s="51">
        <f>G7*100/F7</f>
        <v>50.328220371050804</v>
      </c>
      <c r="I7" s="26">
        <f>F7-G7</f>
        <v>9057.5</v>
      </c>
      <c r="J7" s="50"/>
      <c r="K7" s="50"/>
      <c r="N7" s="50"/>
    </row>
    <row r="8" spans="1:14" ht="22.5" customHeight="1" x14ac:dyDescent="0.2">
      <c r="A8" s="45" t="s">
        <v>6</v>
      </c>
      <c r="B8" s="21">
        <v>1</v>
      </c>
      <c r="C8" s="21">
        <v>2</v>
      </c>
      <c r="D8" s="20" t="s">
        <v>26</v>
      </c>
      <c r="E8" s="22" t="s">
        <v>26</v>
      </c>
      <c r="F8" s="25">
        <v>1875</v>
      </c>
      <c r="G8" s="26">
        <v>795.1</v>
      </c>
      <c r="H8" s="51">
        <f t="shared" ref="H8:H31" si="0">G8*100/F8</f>
        <v>42.405333333333331</v>
      </c>
      <c r="I8" s="26">
        <f t="shared" ref="I8:I31" si="1">F8-G8</f>
        <v>1079.9000000000001</v>
      </c>
      <c r="K8" s="50"/>
      <c r="N8" s="50"/>
    </row>
    <row r="9" spans="1:14" ht="38.25" customHeight="1" x14ac:dyDescent="0.2">
      <c r="A9" s="46" t="s">
        <v>7</v>
      </c>
      <c r="B9" s="21">
        <v>1</v>
      </c>
      <c r="C9" s="21">
        <v>4</v>
      </c>
      <c r="D9" s="20"/>
      <c r="E9" s="22"/>
      <c r="F9" s="25">
        <v>10423.200000000001</v>
      </c>
      <c r="G9" s="26">
        <v>5797.3</v>
      </c>
      <c r="H9" s="51">
        <f t="shared" si="0"/>
        <v>55.619195640494276</v>
      </c>
      <c r="I9" s="26">
        <f t="shared" si="1"/>
        <v>4625.9000000000005</v>
      </c>
      <c r="K9" s="50"/>
      <c r="N9" s="50"/>
    </row>
    <row r="10" spans="1:14" ht="38.25" customHeight="1" x14ac:dyDescent="0.2">
      <c r="A10" s="46" t="s">
        <v>28</v>
      </c>
      <c r="B10" s="21">
        <v>1</v>
      </c>
      <c r="C10" s="21">
        <v>6</v>
      </c>
      <c r="D10" s="20"/>
      <c r="E10" s="22"/>
      <c r="F10" s="25">
        <v>20.9</v>
      </c>
      <c r="G10" s="26">
        <v>20.9</v>
      </c>
      <c r="H10" s="51">
        <f t="shared" si="0"/>
        <v>100</v>
      </c>
      <c r="I10" s="26">
        <f t="shared" si="1"/>
        <v>0</v>
      </c>
      <c r="K10" s="50"/>
      <c r="N10" s="50"/>
    </row>
    <row r="11" spans="1:14" ht="11.25" customHeight="1" x14ac:dyDescent="0.2">
      <c r="A11" s="45" t="s">
        <v>8</v>
      </c>
      <c r="B11" s="21">
        <v>1</v>
      </c>
      <c r="C11" s="21">
        <v>11</v>
      </c>
      <c r="D11" s="20"/>
      <c r="E11" s="22" t="s">
        <v>26</v>
      </c>
      <c r="F11" s="25">
        <v>50</v>
      </c>
      <c r="G11" s="26">
        <v>0</v>
      </c>
      <c r="H11" s="51">
        <f t="shared" si="0"/>
        <v>0</v>
      </c>
      <c r="I11" s="26">
        <f t="shared" si="1"/>
        <v>50</v>
      </c>
      <c r="K11" s="50"/>
      <c r="N11" s="50"/>
    </row>
    <row r="12" spans="1:14" ht="11.25" customHeight="1" x14ac:dyDescent="0.2">
      <c r="A12" s="45" t="s">
        <v>9</v>
      </c>
      <c r="B12" s="21">
        <v>1</v>
      </c>
      <c r="C12" s="21">
        <v>13</v>
      </c>
      <c r="D12" s="20" t="s">
        <v>26</v>
      </c>
      <c r="E12" s="22" t="s">
        <v>26</v>
      </c>
      <c r="F12" s="25">
        <v>5865.6</v>
      </c>
      <c r="G12" s="26">
        <v>2563.9311600000001</v>
      </c>
      <c r="H12" s="51">
        <f t="shared" si="0"/>
        <v>43.711319558101472</v>
      </c>
      <c r="I12" s="26">
        <f t="shared" si="1"/>
        <v>3301.6688400000003</v>
      </c>
      <c r="K12" s="50"/>
      <c r="N12" s="50"/>
    </row>
    <row r="13" spans="1:14" ht="13.5" customHeight="1" x14ac:dyDescent="0.2">
      <c r="A13" s="45" t="s">
        <v>10</v>
      </c>
      <c r="B13" s="21">
        <v>2</v>
      </c>
      <c r="C13" s="21">
        <v>0</v>
      </c>
      <c r="D13" s="20" t="s">
        <v>26</v>
      </c>
      <c r="E13" s="22" t="s">
        <v>26</v>
      </c>
      <c r="F13" s="25">
        <f t="shared" ref="F13" si="2">F14</f>
        <v>435.5</v>
      </c>
      <c r="G13" s="26">
        <f>G14</f>
        <v>152.1</v>
      </c>
      <c r="H13" s="51">
        <f t="shared" si="0"/>
        <v>34.92537313432836</v>
      </c>
      <c r="I13" s="26">
        <f t="shared" si="1"/>
        <v>283.39999999999998</v>
      </c>
      <c r="K13" s="50"/>
      <c r="N13" s="50"/>
    </row>
    <row r="14" spans="1:14" ht="11.25" customHeight="1" x14ac:dyDescent="0.2">
      <c r="A14" s="45" t="s">
        <v>11</v>
      </c>
      <c r="B14" s="21">
        <v>2</v>
      </c>
      <c r="C14" s="21">
        <v>3</v>
      </c>
      <c r="D14" s="20" t="s">
        <v>26</v>
      </c>
      <c r="E14" s="22" t="s">
        <v>26</v>
      </c>
      <c r="F14" s="25">
        <v>435.5</v>
      </c>
      <c r="G14" s="26">
        <v>152.1</v>
      </c>
      <c r="H14" s="51">
        <f t="shared" si="0"/>
        <v>34.92537313432836</v>
      </c>
      <c r="I14" s="26">
        <f t="shared" si="1"/>
        <v>283.39999999999998</v>
      </c>
      <c r="K14" s="50"/>
      <c r="N14" s="50"/>
    </row>
    <row r="15" spans="1:14" ht="24.75" customHeight="1" x14ac:dyDescent="0.2">
      <c r="A15" s="45" t="s">
        <v>12</v>
      </c>
      <c r="B15" s="21">
        <v>3</v>
      </c>
      <c r="C15" s="21">
        <v>0</v>
      </c>
      <c r="D15" s="20" t="s">
        <v>26</v>
      </c>
      <c r="E15" s="22" t="s">
        <v>26</v>
      </c>
      <c r="F15" s="25">
        <f>F16+F18+F17</f>
        <v>89</v>
      </c>
      <c r="G15" s="26">
        <f>G16+G17+G18</f>
        <v>0</v>
      </c>
      <c r="H15" s="51">
        <f t="shared" si="0"/>
        <v>0</v>
      </c>
      <c r="I15" s="26">
        <f t="shared" si="1"/>
        <v>89</v>
      </c>
      <c r="K15" s="50"/>
      <c r="L15" s="31"/>
      <c r="M15" s="31"/>
      <c r="N15" s="50"/>
    </row>
    <row r="16" spans="1:14" ht="11.25" customHeight="1" x14ac:dyDescent="0.2">
      <c r="A16" s="45" t="s">
        <v>13</v>
      </c>
      <c r="B16" s="21">
        <v>3</v>
      </c>
      <c r="C16" s="21">
        <v>4</v>
      </c>
      <c r="D16" s="20" t="s">
        <v>26</v>
      </c>
      <c r="E16" s="22" t="s">
        <v>26</v>
      </c>
      <c r="F16" s="25">
        <v>72</v>
      </c>
      <c r="G16" s="26">
        <v>0</v>
      </c>
      <c r="H16" s="51">
        <f t="shared" si="0"/>
        <v>0</v>
      </c>
      <c r="I16" s="26">
        <f t="shared" si="1"/>
        <v>72</v>
      </c>
      <c r="K16" s="50"/>
      <c r="N16" s="50"/>
    </row>
    <row r="17" spans="1:14" ht="24.75" customHeight="1" x14ac:dyDescent="0.2">
      <c r="A17" s="46" t="s">
        <v>20</v>
      </c>
      <c r="B17" s="21">
        <v>3</v>
      </c>
      <c r="C17" s="21">
        <v>9</v>
      </c>
      <c r="D17" s="23"/>
      <c r="E17" s="22"/>
      <c r="F17" s="25">
        <v>2</v>
      </c>
      <c r="G17" s="26">
        <v>0</v>
      </c>
      <c r="H17" s="51">
        <f t="shared" si="0"/>
        <v>0</v>
      </c>
      <c r="I17" s="26">
        <f t="shared" si="1"/>
        <v>2</v>
      </c>
      <c r="K17" s="50"/>
      <c r="N17" s="50"/>
    </row>
    <row r="18" spans="1:14" ht="24" customHeight="1" x14ac:dyDescent="0.2">
      <c r="A18" s="46" t="s">
        <v>27</v>
      </c>
      <c r="B18" s="21">
        <v>3</v>
      </c>
      <c r="C18" s="21">
        <v>14</v>
      </c>
      <c r="D18" s="20"/>
      <c r="E18" s="22"/>
      <c r="F18" s="25">
        <v>15</v>
      </c>
      <c r="G18" s="26">
        <v>0</v>
      </c>
      <c r="H18" s="51">
        <f t="shared" si="0"/>
        <v>0</v>
      </c>
      <c r="I18" s="26">
        <f t="shared" si="1"/>
        <v>15</v>
      </c>
      <c r="K18" s="50"/>
      <c r="N18" s="50"/>
    </row>
    <row r="19" spans="1:14" ht="14.25" customHeight="1" x14ac:dyDescent="0.2">
      <c r="A19" s="45" t="s">
        <v>14</v>
      </c>
      <c r="B19" s="21">
        <v>4</v>
      </c>
      <c r="C19" s="24">
        <v>0</v>
      </c>
      <c r="D19" s="20" t="s">
        <v>26</v>
      </c>
      <c r="E19" s="22" t="s">
        <v>26</v>
      </c>
      <c r="F19" s="32">
        <f>F21+F20+F22</f>
        <v>2873.1000000000004</v>
      </c>
      <c r="G19" s="26">
        <v>180.8</v>
      </c>
      <c r="H19" s="51">
        <f t="shared" si="0"/>
        <v>6.2928544081305899</v>
      </c>
      <c r="I19" s="26">
        <f t="shared" si="1"/>
        <v>2692.3</v>
      </c>
      <c r="K19" s="50"/>
      <c r="N19" s="50"/>
    </row>
    <row r="20" spans="1:14" ht="11.25" customHeight="1" x14ac:dyDescent="0.2">
      <c r="A20" s="46" t="s">
        <v>30</v>
      </c>
      <c r="B20" s="21">
        <v>4</v>
      </c>
      <c r="C20" s="21">
        <v>9</v>
      </c>
      <c r="D20" s="20"/>
      <c r="E20" s="22"/>
      <c r="F20" s="25">
        <v>1745.8</v>
      </c>
      <c r="G20" s="26">
        <v>0</v>
      </c>
      <c r="H20" s="51">
        <f t="shared" si="0"/>
        <v>0</v>
      </c>
      <c r="I20" s="26">
        <f t="shared" si="1"/>
        <v>1745.8</v>
      </c>
      <c r="K20" s="50"/>
      <c r="N20" s="50"/>
    </row>
    <row r="21" spans="1:14" ht="11.25" customHeight="1" x14ac:dyDescent="0.2">
      <c r="A21" s="45" t="s">
        <v>15</v>
      </c>
      <c r="B21" s="21">
        <v>4</v>
      </c>
      <c r="C21" s="21">
        <v>10</v>
      </c>
      <c r="D21" s="20" t="s">
        <v>26</v>
      </c>
      <c r="E21" s="22" t="s">
        <v>26</v>
      </c>
      <c r="F21" s="25">
        <v>264.10000000000002</v>
      </c>
      <c r="G21" s="26">
        <v>147.9</v>
      </c>
      <c r="H21" s="51">
        <f t="shared" si="0"/>
        <v>56.001514577811427</v>
      </c>
      <c r="I21" s="26">
        <f t="shared" si="1"/>
        <v>116.20000000000002</v>
      </c>
      <c r="K21" s="50"/>
      <c r="N21" s="50"/>
    </row>
    <row r="22" spans="1:14" x14ac:dyDescent="0.2">
      <c r="A22" s="46" t="s">
        <v>31</v>
      </c>
      <c r="B22" s="21">
        <v>4</v>
      </c>
      <c r="C22" s="21">
        <v>12</v>
      </c>
      <c r="D22" s="20"/>
      <c r="E22" s="22"/>
      <c r="F22" s="25">
        <v>863.2</v>
      </c>
      <c r="G22" s="26">
        <v>32.880000000000003</v>
      </c>
      <c r="H22" s="51">
        <f t="shared" si="0"/>
        <v>3.8090824837812791</v>
      </c>
      <c r="I22" s="26">
        <f t="shared" si="1"/>
        <v>830.32</v>
      </c>
      <c r="K22" s="50"/>
      <c r="N22" s="50"/>
    </row>
    <row r="23" spans="1:14" ht="17.25" customHeight="1" x14ac:dyDescent="0.2">
      <c r="A23" s="45" t="s">
        <v>16</v>
      </c>
      <c r="B23" s="21">
        <v>5</v>
      </c>
      <c r="C23" s="21">
        <v>0</v>
      </c>
      <c r="D23" s="20" t="s">
        <v>26</v>
      </c>
      <c r="E23" s="22" t="s">
        <v>26</v>
      </c>
      <c r="F23" s="25">
        <f>F24+F25+F26</f>
        <v>3094.9</v>
      </c>
      <c r="G23" s="26">
        <f>G24+G25+G26</f>
        <v>507.8</v>
      </c>
      <c r="H23" s="51">
        <f t="shared" si="0"/>
        <v>16.407638372806876</v>
      </c>
      <c r="I23" s="26">
        <f t="shared" si="1"/>
        <v>2587.1</v>
      </c>
      <c r="K23" s="50"/>
      <c r="N23" s="50"/>
    </row>
    <row r="24" spans="1:14" ht="11.25" customHeight="1" x14ac:dyDescent="0.2">
      <c r="A24" s="45" t="s">
        <v>24</v>
      </c>
      <c r="B24" s="21">
        <v>5</v>
      </c>
      <c r="C24" s="21">
        <v>1</v>
      </c>
      <c r="D24" s="20" t="s">
        <v>26</v>
      </c>
      <c r="E24" s="22" t="s">
        <v>26</v>
      </c>
      <c r="F24" s="25">
        <v>388.9</v>
      </c>
      <c r="G24" s="26">
        <v>246.8</v>
      </c>
      <c r="H24" s="51">
        <f t="shared" si="0"/>
        <v>63.461043970172284</v>
      </c>
      <c r="I24" s="26">
        <f t="shared" si="1"/>
        <v>142.09999999999997</v>
      </c>
      <c r="K24" s="50"/>
      <c r="N24" s="50"/>
    </row>
    <row r="25" spans="1:14" ht="11.25" customHeight="1" x14ac:dyDescent="0.2">
      <c r="A25" s="45" t="s">
        <v>21</v>
      </c>
      <c r="B25" s="21">
        <v>5</v>
      </c>
      <c r="C25" s="21">
        <v>2</v>
      </c>
      <c r="D25" s="20" t="s">
        <v>26</v>
      </c>
      <c r="E25" s="22" t="s">
        <v>26</v>
      </c>
      <c r="F25" s="25">
        <v>2023</v>
      </c>
      <c r="G25" s="26">
        <v>17.7</v>
      </c>
      <c r="H25" s="51">
        <f t="shared" si="0"/>
        <v>0.87493821057834897</v>
      </c>
      <c r="I25" s="26">
        <f t="shared" si="1"/>
        <v>2005.3</v>
      </c>
      <c r="K25" s="50"/>
      <c r="N25" s="50"/>
    </row>
    <row r="26" spans="1:14" ht="11.25" customHeight="1" x14ac:dyDescent="0.2">
      <c r="A26" s="45" t="s">
        <v>17</v>
      </c>
      <c r="B26" s="21">
        <v>5</v>
      </c>
      <c r="C26" s="21">
        <v>3</v>
      </c>
      <c r="D26" s="20" t="s">
        <v>26</v>
      </c>
      <c r="E26" s="22" t="s">
        <v>26</v>
      </c>
      <c r="F26" s="25">
        <v>683</v>
      </c>
      <c r="G26" s="26">
        <v>243.3</v>
      </c>
      <c r="H26" s="51">
        <f t="shared" si="0"/>
        <v>35.622254758418741</v>
      </c>
      <c r="I26" s="26">
        <f t="shared" si="1"/>
        <v>439.7</v>
      </c>
      <c r="K26" s="50"/>
      <c r="N26" s="50"/>
    </row>
    <row r="27" spans="1:14" ht="13.5" customHeight="1" x14ac:dyDescent="0.2">
      <c r="A27" s="45" t="s">
        <v>22</v>
      </c>
      <c r="B27" s="21">
        <v>8</v>
      </c>
      <c r="C27" s="21">
        <v>0</v>
      </c>
      <c r="D27" s="20" t="s">
        <v>26</v>
      </c>
      <c r="E27" s="22" t="s">
        <v>26</v>
      </c>
      <c r="F27" s="25">
        <f>F28</f>
        <v>1193.3</v>
      </c>
      <c r="G27" s="26">
        <f>G28</f>
        <v>627.29999999999995</v>
      </c>
      <c r="H27" s="51">
        <f t="shared" si="0"/>
        <v>52.568507500209499</v>
      </c>
      <c r="I27" s="26">
        <f t="shared" si="1"/>
        <v>566</v>
      </c>
      <c r="K27" s="50"/>
      <c r="N27" s="50"/>
    </row>
    <row r="28" spans="1:14" ht="11.25" customHeight="1" x14ac:dyDescent="0.2">
      <c r="A28" s="45" t="s">
        <v>18</v>
      </c>
      <c r="B28" s="21">
        <v>8</v>
      </c>
      <c r="C28" s="21">
        <v>1</v>
      </c>
      <c r="D28" s="20" t="s">
        <v>26</v>
      </c>
      <c r="E28" s="22" t="s">
        <v>26</v>
      </c>
      <c r="F28" s="25">
        <v>1193.3</v>
      </c>
      <c r="G28" s="26">
        <v>627.29999999999995</v>
      </c>
      <c r="H28" s="51">
        <f t="shared" si="0"/>
        <v>52.568507500209499</v>
      </c>
      <c r="I28" s="26">
        <f t="shared" si="1"/>
        <v>566</v>
      </c>
      <c r="K28" s="50"/>
      <c r="N28" s="50"/>
    </row>
    <row r="29" spans="1:14" ht="16.5" customHeight="1" x14ac:dyDescent="0.2">
      <c r="A29" s="45" t="s">
        <v>23</v>
      </c>
      <c r="B29" s="21">
        <v>11</v>
      </c>
      <c r="C29" s="21">
        <v>0</v>
      </c>
      <c r="D29" s="20" t="s">
        <v>26</v>
      </c>
      <c r="E29" s="22" t="s">
        <v>26</v>
      </c>
      <c r="F29" s="25">
        <f>F30</f>
        <v>6933.1</v>
      </c>
      <c r="G29" s="26">
        <f>G30</f>
        <v>3235.1</v>
      </c>
      <c r="H29" s="51">
        <f t="shared" si="0"/>
        <v>46.661666498391767</v>
      </c>
      <c r="I29" s="26">
        <f t="shared" si="1"/>
        <v>3698.0000000000005</v>
      </c>
      <c r="K29" s="50"/>
      <c r="N29" s="50"/>
    </row>
    <row r="30" spans="1:14" ht="13.5" customHeight="1" x14ac:dyDescent="0.2">
      <c r="A30" s="45" t="s">
        <v>19</v>
      </c>
      <c r="B30" s="21">
        <v>11</v>
      </c>
      <c r="C30" s="21">
        <v>1</v>
      </c>
      <c r="D30" s="20" t="s">
        <v>26</v>
      </c>
      <c r="E30" s="22" t="s">
        <v>26</v>
      </c>
      <c r="F30" s="25">
        <v>6933.1</v>
      </c>
      <c r="G30" s="26">
        <v>3235.1</v>
      </c>
      <c r="H30" s="51">
        <f t="shared" si="0"/>
        <v>46.661666498391767</v>
      </c>
      <c r="I30" s="26">
        <f t="shared" si="1"/>
        <v>3698.0000000000005</v>
      </c>
      <c r="K30" s="50"/>
      <c r="N30" s="50"/>
    </row>
    <row r="31" spans="1:14" ht="11.25" customHeight="1" x14ac:dyDescent="0.2">
      <c r="A31" s="47" t="s">
        <v>29</v>
      </c>
      <c r="B31" s="27"/>
      <c r="C31" s="27"/>
      <c r="D31" s="28"/>
      <c r="E31" s="29"/>
      <c r="F31" s="33">
        <f>F29+F27+F23+F19+F15+F13+F7</f>
        <v>32853.600000000006</v>
      </c>
      <c r="G31" s="33">
        <f>G29+G27+G23+G19+G15+G13+G7</f>
        <v>13880.300000000001</v>
      </c>
      <c r="H31" s="52">
        <f t="shared" si="0"/>
        <v>42.248946842963932</v>
      </c>
      <c r="I31" s="33">
        <f t="shared" si="1"/>
        <v>18973.300000000003</v>
      </c>
      <c r="K31" s="50"/>
      <c r="L31" s="50"/>
      <c r="N31" s="50"/>
    </row>
    <row r="32" spans="1:14" x14ac:dyDescent="0.2">
      <c r="F32" s="30"/>
      <c r="H32" s="13"/>
    </row>
    <row r="34" spans="1:8" s="31" customFormat="1" x14ac:dyDescent="0.2">
      <c r="A34" s="12"/>
      <c r="B34" s="13"/>
      <c r="C34" s="13"/>
      <c r="D34" s="14"/>
      <c r="E34" s="15"/>
      <c r="F34" s="30"/>
      <c r="G34" s="50"/>
      <c r="H34" s="15"/>
    </row>
  </sheetData>
  <autoFilter ref="A6:F31"/>
  <mergeCells count="2">
    <mergeCell ref="A3:I3"/>
    <mergeCell ref="G1:I1"/>
  </mergeCells>
  <pageMargins left="0" right="0" top="0" bottom="0" header="0" footer="0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D1" sqref="D1:F1"/>
    </sheetView>
  </sheetViews>
  <sheetFormatPr defaultRowHeight="12.75" x14ac:dyDescent="0.2"/>
  <cols>
    <col min="1" max="1" width="5.42578125" style="2" customWidth="1"/>
    <col min="2" max="2" width="20.5703125" style="2" customWidth="1"/>
    <col min="3" max="3" width="29.85546875" style="2" customWidth="1"/>
    <col min="4" max="4" width="21.42578125" style="2" customWidth="1"/>
    <col min="5" max="5" width="0.7109375" style="2" customWidth="1"/>
    <col min="6" max="6" width="14.42578125" style="2" customWidth="1"/>
    <col min="7" max="16384" width="9.140625" style="2"/>
  </cols>
  <sheetData>
    <row r="1" spans="1:8" ht="51" customHeight="1" x14ac:dyDescent="0.2">
      <c r="D1" s="61" t="s">
        <v>129</v>
      </c>
      <c r="E1" s="61"/>
      <c r="F1" s="61"/>
    </row>
    <row r="3" spans="1:8" x14ac:dyDescent="0.2">
      <c r="A3" s="63" t="s">
        <v>126</v>
      </c>
      <c r="B3" s="63"/>
      <c r="C3" s="63"/>
      <c r="D3" s="63"/>
      <c r="E3" s="63"/>
      <c r="F3" s="63"/>
    </row>
    <row r="5" spans="1:8" ht="102.75" customHeight="1" x14ac:dyDescent="0.2">
      <c r="A5" s="38" t="s">
        <v>97</v>
      </c>
      <c r="B5" s="38" t="s">
        <v>98</v>
      </c>
      <c r="C5" s="38" t="s">
        <v>99</v>
      </c>
      <c r="D5" s="68" t="s">
        <v>118</v>
      </c>
      <c r="E5" s="69"/>
      <c r="F5" s="8" t="s">
        <v>117</v>
      </c>
    </row>
    <row r="6" spans="1:8" x14ac:dyDescent="0.2">
      <c r="A6" s="36">
        <v>1</v>
      </c>
      <c r="B6" s="36">
        <v>2</v>
      </c>
      <c r="C6" s="36">
        <v>3</v>
      </c>
      <c r="D6" s="70"/>
      <c r="E6" s="71"/>
      <c r="F6" s="37"/>
    </row>
    <row r="7" spans="1:8" ht="41.25" customHeight="1" x14ac:dyDescent="0.2">
      <c r="A7" s="9">
        <v>650</v>
      </c>
      <c r="B7" s="9" t="s">
        <v>100</v>
      </c>
      <c r="C7" s="34" t="s">
        <v>101</v>
      </c>
      <c r="D7" s="68"/>
      <c r="E7" s="69"/>
      <c r="F7" s="37"/>
    </row>
    <row r="8" spans="1:8" ht="41.25" customHeight="1" x14ac:dyDescent="0.2">
      <c r="A8" s="35" t="s">
        <v>102</v>
      </c>
      <c r="B8" s="36" t="s">
        <v>103</v>
      </c>
      <c r="C8" s="34" t="s">
        <v>104</v>
      </c>
      <c r="D8" s="66">
        <v>2072</v>
      </c>
      <c r="E8" s="67"/>
      <c r="F8" s="33">
        <f>F10-F9</f>
        <v>1861.6999999999998</v>
      </c>
      <c r="H8" s="57"/>
    </row>
    <row r="9" spans="1:8" ht="45" customHeight="1" x14ac:dyDescent="0.2">
      <c r="A9" s="36">
        <v>650</v>
      </c>
      <c r="B9" s="36" t="s">
        <v>105</v>
      </c>
      <c r="C9" s="39" t="s">
        <v>106</v>
      </c>
      <c r="D9" s="64">
        <v>367.3</v>
      </c>
      <c r="E9" s="65"/>
      <c r="F9" s="26">
        <v>2439.3000000000002</v>
      </c>
      <c r="H9" s="57"/>
    </row>
    <row r="10" spans="1:8" ht="45" customHeight="1" x14ac:dyDescent="0.2">
      <c r="A10" s="36">
        <v>650</v>
      </c>
      <c r="B10" s="36" t="s">
        <v>107</v>
      </c>
      <c r="C10" s="40" t="s">
        <v>108</v>
      </c>
      <c r="D10" s="64">
        <v>2439.3000000000002</v>
      </c>
      <c r="E10" s="65"/>
      <c r="F10" s="26">
        <v>4301</v>
      </c>
      <c r="H10" s="57"/>
    </row>
    <row r="11" spans="1:8" ht="49.5" customHeight="1" x14ac:dyDescent="0.2">
      <c r="A11" s="36"/>
      <c r="B11" s="36"/>
      <c r="C11" s="41" t="s">
        <v>109</v>
      </c>
      <c r="D11" s="66">
        <v>2072</v>
      </c>
      <c r="E11" s="67"/>
      <c r="F11" s="33">
        <f>F8</f>
        <v>1861.6999999999998</v>
      </c>
      <c r="H11" s="57"/>
    </row>
    <row r="12" spans="1:8" x14ac:dyDescent="0.2">
      <c r="A12" s="42"/>
      <c r="F12" s="15"/>
    </row>
    <row r="13" spans="1:8" x14ac:dyDescent="0.2">
      <c r="F13" s="15"/>
    </row>
  </sheetData>
  <mergeCells count="9">
    <mergeCell ref="A3:F3"/>
    <mergeCell ref="D1:F1"/>
    <mergeCell ref="D10:E10"/>
    <mergeCell ref="D11:E11"/>
    <mergeCell ref="D5:E5"/>
    <mergeCell ref="D6:E6"/>
    <mergeCell ref="D7:E7"/>
    <mergeCell ref="D8:E8"/>
    <mergeCell ref="D9:E9"/>
  </mergeCells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разделы 2019 </vt:lpstr>
      <vt:lpstr>дефицит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2019-09-30T04:56:05Z</cp:lastPrinted>
  <dcterms:created xsi:type="dcterms:W3CDTF">2013-11-27T09:07:44Z</dcterms:created>
  <dcterms:modified xsi:type="dcterms:W3CDTF">2019-10-15T09:49:13Z</dcterms:modified>
</cp:coreProperties>
</file>