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0" windowWidth="14235" windowHeight="5505" tabRatio="996" activeTab="5"/>
  </bookViews>
  <sheets>
    <sheet name="расходы 2021" sheetId="29" r:id="rId1"/>
    <sheet name="программы 2021" sheetId="31" r:id="rId2"/>
    <sheet name="разделы 2021" sheetId="51" r:id="rId3"/>
    <sheet name="расходы по структуре 2021 " sheetId="50" r:id="rId4"/>
    <sheet name="дефицит 2021" sheetId="19" r:id="rId5"/>
    <sheet name="дефицит 2022-2023" sheetId="53" r:id="rId6"/>
  </sheets>
  <definedNames>
    <definedName name="_xlnm._FilterDatabase" localSheetId="1" hidden="1">'программы 2021'!$A$7:$D$188</definedName>
    <definedName name="_xlnm._FilterDatabase" localSheetId="0" hidden="1">'расходы 2021'!$A$7:$F$250</definedName>
    <definedName name="_xlnm._FilterDatabase" localSheetId="3" hidden="1">'расходы по структуре 2021 '!$A$7:$G$319</definedName>
  </definedNames>
  <calcPr calcId="145621"/>
  <fileRecoveryPr autoRecover="0"/>
</workbook>
</file>

<file path=xl/calcChain.xml><?xml version="1.0" encoding="utf-8"?>
<calcChain xmlns="http://schemas.openxmlformats.org/spreadsheetml/2006/main">
  <c r="I55" i="50" l="1"/>
  <c r="I50" i="50"/>
  <c r="H148" i="50" l="1"/>
  <c r="I148" i="50"/>
  <c r="G148" i="50"/>
  <c r="H142" i="50"/>
  <c r="I142" i="50"/>
  <c r="G142" i="50"/>
  <c r="E138" i="31"/>
  <c r="F138" i="31"/>
  <c r="E142" i="31"/>
  <c r="F142" i="31"/>
  <c r="G114" i="29"/>
  <c r="H114" i="29"/>
  <c r="G110" i="29"/>
  <c r="H110" i="29"/>
  <c r="F14" i="53" l="1"/>
  <c r="H14" i="53" s="1"/>
  <c r="H12" i="53"/>
  <c r="I13" i="53"/>
  <c r="I12" i="53"/>
  <c r="H13" i="53"/>
  <c r="H11" i="19"/>
  <c r="F11" i="53" l="1"/>
  <c r="H11" i="53" s="1"/>
  <c r="I179" i="50"/>
  <c r="F246" i="29" l="1"/>
  <c r="D104" i="31"/>
  <c r="E181" i="31"/>
  <c r="E180" i="31" s="1"/>
  <c r="E179" i="31" s="1"/>
  <c r="E178" i="31" s="1"/>
  <c r="E177" i="31" s="1"/>
  <c r="E176" i="31" s="1"/>
  <c r="F180" i="31"/>
  <c r="F179" i="31" s="1"/>
  <c r="F178" i="31" s="1"/>
  <c r="F177" i="31" s="1"/>
  <c r="F176" i="31" s="1"/>
  <c r="D180" i="31"/>
  <c r="D179" i="31" s="1"/>
  <c r="D178" i="31" s="1"/>
  <c r="D177" i="31" s="1"/>
  <c r="D176" i="31" s="1"/>
  <c r="E130" i="31"/>
  <c r="E133" i="31"/>
  <c r="F39" i="31"/>
  <c r="H221" i="50"/>
  <c r="H220" i="50" s="1"/>
  <c r="H219" i="50" s="1"/>
  <c r="H218" i="50" s="1"/>
  <c r="H217" i="50" s="1"/>
  <c r="I221" i="50"/>
  <c r="I220" i="50" s="1"/>
  <c r="I219" i="50" s="1"/>
  <c r="I218" i="50" s="1"/>
  <c r="I217" i="50" s="1"/>
  <c r="G221" i="50"/>
  <c r="G220" i="50" s="1"/>
  <c r="G219" i="50" s="1"/>
  <c r="G218" i="50" s="1"/>
  <c r="G217" i="50" s="1"/>
  <c r="I209" i="50"/>
  <c r="F177" i="29" l="1"/>
  <c r="F176" i="29" s="1"/>
  <c r="F175" i="29" s="1"/>
  <c r="F174" i="29" s="1"/>
  <c r="F173" i="29" s="1"/>
  <c r="H177" i="29"/>
  <c r="H176" i="29" s="1"/>
  <c r="H175" i="29" s="1"/>
  <c r="H174" i="29" s="1"/>
  <c r="H173" i="29" s="1"/>
  <c r="G177" i="29"/>
  <c r="G176" i="29" s="1"/>
  <c r="G175" i="29" s="1"/>
  <c r="G174" i="29" s="1"/>
  <c r="G173" i="29" s="1"/>
  <c r="H12" i="19"/>
  <c r="F10" i="19"/>
  <c r="I78" i="50"/>
  <c r="H78" i="50" s="1"/>
  <c r="I282" i="50"/>
  <c r="I79" i="50"/>
  <c r="H79" i="50" s="1"/>
  <c r="I312" i="50"/>
  <c r="H215" i="50"/>
  <c r="H214" i="50" s="1"/>
  <c r="I214" i="50"/>
  <c r="G214" i="50"/>
  <c r="H81" i="50"/>
  <c r="G62" i="29" s="1"/>
  <c r="G61" i="29" s="1"/>
  <c r="I81" i="50"/>
  <c r="H62" i="29" s="1"/>
  <c r="H61" i="29" s="1"/>
  <c r="G81" i="50"/>
  <c r="F62" i="29" s="1"/>
  <c r="F61" i="29" s="1"/>
  <c r="G80" i="50"/>
  <c r="H51" i="50"/>
  <c r="H52" i="50"/>
  <c r="H55" i="50"/>
  <c r="H56" i="50"/>
  <c r="H59" i="50"/>
  <c r="H60" i="50"/>
  <c r="H64" i="50"/>
  <c r="H68" i="50"/>
  <c r="H71" i="50"/>
  <c r="H77" i="50"/>
  <c r="H85" i="50"/>
  <c r="H92" i="50"/>
  <c r="H98" i="50"/>
  <c r="G54" i="50"/>
  <c r="G76" i="50"/>
  <c r="D103" i="31" s="1"/>
  <c r="I213" i="50" l="1"/>
  <c r="I212" i="50" s="1"/>
  <c r="I211" i="50" s="1"/>
  <c r="I210" i="50" s="1"/>
  <c r="H171" i="29"/>
  <c r="H170" i="29" s="1"/>
  <c r="H169" i="29" s="1"/>
  <c r="H168" i="29" s="1"/>
  <c r="H167" i="29" s="1"/>
  <c r="G213" i="50"/>
  <c r="G212" i="50" s="1"/>
  <c r="G211" i="50" s="1"/>
  <c r="G210" i="50" s="1"/>
  <c r="F171" i="29"/>
  <c r="F170" i="29" s="1"/>
  <c r="F169" i="29" s="1"/>
  <c r="F168" i="29" s="1"/>
  <c r="F167" i="29" s="1"/>
  <c r="H213" i="50"/>
  <c r="H212" i="50" s="1"/>
  <c r="H211" i="50" s="1"/>
  <c r="H210" i="50" s="1"/>
  <c r="G171" i="29"/>
  <c r="G170" i="29" s="1"/>
  <c r="G169" i="29" s="1"/>
  <c r="G168" i="29" s="1"/>
  <c r="G167" i="29" s="1"/>
  <c r="F13" i="19"/>
  <c r="I80" i="50"/>
  <c r="F105" i="31"/>
  <c r="F104" i="31" s="1"/>
  <c r="H80" i="50"/>
  <c r="E105" i="31"/>
  <c r="E104" i="31" s="1"/>
  <c r="H164" i="50"/>
  <c r="H163" i="50"/>
  <c r="I162" i="50"/>
  <c r="G162" i="50"/>
  <c r="H159" i="50"/>
  <c r="H158" i="50"/>
  <c r="I157" i="50"/>
  <c r="G157" i="50"/>
  <c r="H315" i="50"/>
  <c r="H314" i="50" s="1"/>
  <c r="I314" i="50"/>
  <c r="H247" i="29" s="1"/>
  <c r="G314" i="50"/>
  <c r="H311" i="50"/>
  <c r="H312" i="50"/>
  <c r="H282" i="50"/>
  <c r="H283" i="50"/>
  <c r="I231" i="50"/>
  <c r="H231" i="50"/>
  <c r="G231" i="50"/>
  <c r="H310" i="50" l="1"/>
  <c r="I156" i="50"/>
  <c r="H124" i="29"/>
  <c r="H123" i="29" s="1"/>
  <c r="I161" i="50"/>
  <c r="H127" i="29"/>
  <c r="H126" i="29" s="1"/>
  <c r="G156" i="50"/>
  <c r="G155" i="50" s="1"/>
  <c r="G154" i="50" s="1"/>
  <c r="G153" i="50" s="1"/>
  <c r="G152" i="50" s="1"/>
  <c r="G151" i="50" s="1"/>
  <c r="D22" i="51" s="1"/>
  <c r="F124" i="29"/>
  <c r="F123" i="29" s="1"/>
  <c r="F122" i="29" s="1"/>
  <c r="G161" i="50"/>
  <c r="G160" i="50" s="1"/>
  <c r="F127" i="29"/>
  <c r="F126" i="29" s="1"/>
  <c r="F125" i="29" s="1"/>
  <c r="G247" i="29"/>
  <c r="G246" i="29" s="1"/>
  <c r="H246" i="29"/>
  <c r="G313" i="50"/>
  <c r="D78" i="31"/>
  <c r="D77" i="31" s="1"/>
  <c r="I313" i="50"/>
  <c r="F78" i="31"/>
  <c r="F77" i="31" s="1"/>
  <c r="H313" i="50"/>
  <c r="E78" i="31"/>
  <c r="E77" i="31" s="1"/>
  <c r="H162" i="50"/>
  <c r="G127" i="29" s="1"/>
  <c r="I155" i="50"/>
  <c r="H157" i="50"/>
  <c r="G124" i="29" s="1"/>
  <c r="D10" i="19"/>
  <c r="H10" i="19" s="1"/>
  <c r="H161" i="50" l="1"/>
  <c r="I160" i="50"/>
  <c r="H160" i="50" s="1"/>
  <c r="F121" i="29"/>
  <c r="F120" i="29" s="1"/>
  <c r="F119" i="29" s="1"/>
  <c r="F118" i="29" s="1"/>
  <c r="G123" i="29"/>
  <c r="H122" i="29"/>
  <c r="D13" i="19"/>
  <c r="H13" i="19" s="1"/>
  <c r="H156" i="50"/>
  <c r="H125" i="29"/>
  <c r="G125" i="29" s="1"/>
  <c r="G126" i="29"/>
  <c r="H155" i="50"/>
  <c r="I154" i="50" l="1"/>
  <c r="H121" i="29"/>
  <c r="G122" i="29"/>
  <c r="I153" i="50"/>
  <c r="H154" i="50"/>
  <c r="G203" i="29"/>
  <c r="G202" i="29" s="1"/>
  <c r="G201" i="29" s="1"/>
  <c r="G200" i="29" s="1"/>
  <c r="G199" i="29" s="1"/>
  <c r="H120" i="29" l="1"/>
  <c r="G121" i="29"/>
  <c r="I152" i="50"/>
  <c r="H153" i="50"/>
  <c r="H104" i="29"/>
  <c r="H103" i="29" s="1"/>
  <c r="H102" i="29" s="1"/>
  <c r="H101" i="29" s="1"/>
  <c r="H100" i="29" s="1"/>
  <c r="H113" i="29"/>
  <c r="H146" i="29"/>
  <c r="H145" i="29" s="1"/>
  <c r="H144" i="29" s="1"/>
  <c r="H143" i="29" s="1"/>
  <c r="H142" i="29" s="1"/>
  <c r="H141" i="29" s="1"/>
  <c r="H37" i="29"/>
  <c r="H36" i="29" s="1"/>
  <c r="H35" i="29" s="1"/>
  <c r="H34" i="29" s="1"/>
  <c r="H33" i="29" s="1"/>
  <c r="H32" i="29" s="1"/>
  <c r="H26" i="29"/>
  <c r="H25" i="29" s="1"/>
  <c r="H24" i="29" s="1"/>
  <c r="H23" i="29" s="1"/>
  <c r="H22" i="29" s="1"/>
  <c r="H31" i="29"/>
  <c r="H30" i="29" s="1"/>
  <c r="H29" i="29" s="1"/>
  <c r="H28" i="29" s="1"/>
  <c r="H27" i="29" s="1"/>
  <c r="F38" i="31"/>
  <c r="E38" i="31"/>
  <c r="E33" i="31" s="1"/>
  <c r="D38" i="31"/>
  <c r="F37" i="31"/>
  <c r="F35" i="31" s="1"/>
  <c r="F34" i="31" s="1"/>
  <c r="F12" i="31"/>
  <c r="F11" i="31" s="1"/>
  <c r="F10" i="31" s="1"/>
  <c r="F21" i="31"/>
  <c r="F20" i="31" s="1"/>
  <c r="F19" i="31" s="1"/>
  <c r="F18" i="31" s="1"/>
  <c r="E35" i="31"/>
  <c r="E34" i="31" s="1"/>
  <c r="E36" i="31"/>
  <c r="F59" i="31"/>
  <c r="F58" i="31" s="1"/>
  <c r="F57" i="31" s="1"/>
  <c r="E76" i="31"/>
  <c r="E75" i="31" s="1"/>
  <c r="G310" i="50"/>
  <c r="D76" i="31" s="1"/>
  <c r="I310" i="50"/>
  <c r="G120" i="29" l="1"/>
  <c r="H119" i="29"/>
  <c r="H152" i="50"/>
  <c r="H151" i="50" s="1"/>
  <c r="E22" i="51" s="1"/>
  <c r="I151" i="50"/>
  <c r="F22" i="51" s="1"/>
  <c r="F36" i="31"/>
  <c r="F33" i="31"/>
  <c r="F76" i="31"/>
  <c r="F75" i="31" s="1"/>
  <c r="H245" i="29"/>
  <c r="H244" i="29" s="1"/>
  <c r="G245" i="29"/>
  <c r="G244" i="29" s="1"/>
  <c r="H21" i="29"/>
  <c r="H118" i="29" l="1"/>
  <c r="G119" i="29"/>
  <c r="G118" i="29" s="1"/>
  <c r="I76" i="50"/>
  <c r="H76" i="50" l="1"/>
  <c r="E103" i="31" s="1"/>
  <c r="F103" i="31"/>
  <c r="I75" i="50"/>
  <c r="I54" i="50"/>
  <c r="H54" i="50" s="1"/>
  <c r="E46" i="31" s="1"/>
  <c r="E45" i="31" s="1"/>
  <c r="H268" i="50"/>
  <c r="I269" i="50"/>
  <c r="I268" i="50" s="1"/>
  <c r="G268" i="50"/>
  <c r="H281" i="50"/>
  <c r="G281" i="50"/>
  <c r="I281" i="50"/>
  <c r="G45" i="29" l="1"/>
  <c r="G44" i="29" s="1"/>
  <c r="I74" i="50"/>
  <c r="G224" i="29"/>
  <c r="G223" i="29" s="1"/>
  <c r="E87" i="31"/>
  <c r="E86" i="31" s="1"/>
  <c r="H224" i="29"/>
  <c r="H223" i="29" s="1"/>
  <c r="F87" i="31"/>
  <c r="F86" i="31" s="1"/>
  <c r="H267" i="50"/>
  <c r="H266" i="50" s="1"/>
  <c r="G214" i="29"/>
  <c r="G213" i="29" s="1"/>
  <c r="G212" i="29" s="1"/>
  <c r="G208" i="29" s="1"/>
  <c r="G207" i="29" s="1"/>
  <c r="G206" i="29" s="1"/>
  <c r="G205" i="29" s="1"/>
  <c r="I267" i="50"/>
  <c r="I266" i="50" s="1"/>
  <c r="H214" i="29"/>
  <c r="H213" i="29" s="1"/>
  <c r="H212" i="29" s="1"/>
  <c r="G267" i="50"/>
  <c r="G266" i="50" s="1"/>
  <c r="F214" i="29"/>
  <c r="F213" i="29" s="1"/>
  <c r="F212" i="29" s="1"/>
  <c r="E120" i="31"/>
  <c r="E119" i="31" s="1"/>
  <c r="E118" i="31" s="1"/>
  <c r="E117" i="31" s="1"/>
  <c r="G185" i="29"/>
  <c r="G184" i="29" s="1"/>
  <c r="G183" i="29" s="1"/>
  <c r="G182" i="29" s="1"/>
  <c r="F120" i="31"/>
  <c r="F119" i="31" s="1"/>
  <c r="F118" i="31" s="1"/>
  <c r="F117" i="31" s="1"/>
  <c r="H185" i="29"/>
  <c r="H184" i="29" s="1"/>
  <c r="H183" i="29" s="1"/>
  <c r="H182" i="29" s="1"/>
  <c r="F46" i="31"/>
  <c r="F45" i="31" s="1"/>
  <c r="H45" i="29"/>
  <c r="H44" i="29" s="1"/>
  <c r="H60" i="29"/>
  <c r="H59" i="29" s="1"/>
  <c r="F102" i="31"/>
  <c r="F101" i="31" s="1"/>
  <c r="G60" i="29"/>
  <c r="G59" i="29" s="1"/>
  <c r="E102" i="31"/>
  <c r="E101" i="31" s="1"/>
  <c r="G58" i="29" l="1"/>
  <c r="G57" i="29" s="1"/>
  <c r="H58" i="29"/>
  <c r="H57" i="29" s="1"/>
  <c r="I264" i="50"/>
  <c r="I23" i="50"/>
  <c r="I36" i="50"/>
  <c r="I35" i="50" s="1"/>
  <c r="I34" i="50" s="1"/>
  <c r="I33" i="50" s="1"/>
  <c r="I31" i="50"/>
  <c r="I30" i="50" s="1"/>
  <c r="I29" i="50" s="1"/>
  <c r="I28" i="50" s="1"/>
  <c r="I42" i="50"/>
  <c r="I41" i="50" s="1"/>
  <c r="I40" i="50" s="1"/>
  <c r="I70" i="50"/>
  <c r="I67" i="50"/>
  <c r="I63" i="50"/>
  <c r="I58" i="50"/>
  <c r="I53" i="50"/>
  <c r="I49" i="50"/>
  <c r="I84" i="50"/>
  <c r="I97" i="50"/>
  <c r="I91" i="50"/>
  <c r="I109" i="50"/>
  <c r="I108" i="50" s="1"/>
  <c r="I105" i="50"/>
  <c r="I118" i="50"/>
  <c r="I132" i="50"/>
  <c r="F32" i="31" s="1"/>
  <c r="F31" i="31" s="1"/>
  <c r="I126" i="50"/>
  <c r="I146" i="50"/>
  <c r="I145" i="50" s="1"/>
  <c r="I140" i="50"/>
  <c r="I139" i="50" s="1"/>
  <c r="I178" i="50"/>
  <c r="I184" i="50"/>
  <c r="I183" i="50" s="1"/>
  <c r="I182" i="50" s="1"/>
  <c r="I193" i="50"/>
  <c r="I208" i="50"/>
  <c r="I204" i="50"/>
  <c r="I201" i="50"/>
  <c r="I248" i="50"/>
  <c r="I247" i="50" s="1"/>
  <c r="I246" i="50" s="1"/>
  <c r="I243" i="50"/>
  <c r="I236" i="50"/>
  <c r="I226" i="50"/>
  <c r="I225" i="50" s="1"/>
  <c r="I224" i="50" s="1"/>
  <c r="I256" i="50"/>
  <c r="I296" i="50"/>
  <c r="I295" i="50" s="1"/>
  <c r="I294" i="50" s="1"/>
  <c r="I293" i="50" s="1"/>
  <c r="I290" i="50"/>
  <c r="I286" i="50"/>
  <c r="I285" i="50" s="1"/>
  <c r="I284" i="50" s="1"/>
  <c r="I277" i="50"/>
  <c r="I317" i="50"/>
  <c r="I309" i="50"/>
  <c r="I305" i="50"/>
  <c r="H24" i="50"/>
  <c r="H25" i="50"/>
  <c r="H26" i="50"/>
  <c r="H32" i="50"/>
  <c r="H37" i="50"/>
  <c r="H43" i="50"/>
  <c r="H106" i="50"/>
  <c r="H107" i="50"/>
  <c r="H110" i="50"/>
  <c r="H119" i="50"/>
  <c r="H127" i="50"/>
  <c r="H133" i="50"/>
  <c r="G104" i="29" s="1"/>
  <c r="G103" i="29" s="1"/>
  <c r="G102" i="29" s="1"/>
  <c r="G101" i="29" s="1"/>
  <c r="G100" i="29" s="1"/>
  <c r="G113" i="29"/>
  <c r="H179" i="50"/>
  <c r="H185" i="50"/>
  <c r="G146" i="29" s="1"/>
  <c r="G145" i="29" s="1"/>
  <c r="G144" i="29" s="1"/>
  <c r="G143" i="29" s="1"/>
  <c r="G142" i="29" s="1"/>
  <c r="G141" i="29" s="1"/>
  <c r="H194" i="50"/>
  <c r="H202" i="50"/>
  <c r="H205" i="50"/>
  <c r="H227" i="50"/>
  <c r="H237" i="50"/>
  <c r="H244" i="50"/>
  <c r="H245" i="50"/>
  <c r="H249" i="50"/>
  <c r="H250" i="50"/>
  <c r="H265" i="50"/>
  <c r="H278" i="50"/>
  <c r="H279" i="50"/>
  <c r="H287" i="50"/>
  <c r="H291" i="50"/>
  <c r="H297" i="50"/>
  <c r="H306" i="50"/>
  <c r="H307" i="50"/>
  <c r="H308" i="50"/>
  <c r="H318" i="50"/>
  <c r="H15" i="50"/>
  <c r="H16" i="50"/>
  <c r="H17" i="50"/>
  <c r="I14" i="50"/>
  <c r="F51" i="31" s="1"/>
  <c r="F50" i="31" s="1"/>
  <c r="F49" i="31" s="1"/>
  <c r="F112" i="31" l="1"/>
  <c r="F111" i="31" s="1"/>
  <c r="F110" i="31" s="1"/>
  <c r="F109" i="31" s="1"/>
  <c r="I62" i="50"/>
  <c r="I48" i="50"/>
  <c r="I131" i="50"/>
  <c r="I130" i="50" s="1"/>
  <c r="I129" i="50" s="1"/>
  <c r="I289" i="50"/>
  <c r="I288" i="50" s="1"/>
  <c r="F90" i="31"/>
  <c r="F89" i="31" s="1"/>
  <c r="F88" i="31" s="1"/>
  <c r="H230" i="29"/>
  <c r="H229" i="29" s="1"/>
  <c r="H228" i="29" s="1"/>
  <c r="I181" i="50"/>
  <c r="I180" i="50" s="1"/>
  <c r="F25" i="51"/>
  <c r="H82" i="29"/>
  <c r="H81" i="29" s="1"/>
  <c r="F15" i="31"/>
  <c r="F14" i="31" s="1"/>
  <c r="I276" i="50"/>
  <c r="F85" i="31"/>
  <c r="F84" i="31" s="1"/>
  <c r="F83" i="31" s="1"/>
  <c r="H222" i="29"/>
  <c r="H221" i="29" s="1"/>
  <c r="H220" i="29" s="1"/>
  <c r="I203" i="50"/>
  <c r="F167" i="31"/>
  <c r="F166" i="31" s="1"/>
  <c r="F165" i="31" s="1"/>
  <c r="H161" i="29"/>
  <c r="H160" i="29" s="1"/>
  <c r="H159" i="29" s="1"/>
  <c r="I177" i="50"/>
  <c r="I176" i="50" s="1"/>
  <c r="I175" i="50" s="1"/>
  <c r="F68" i="31"/>
  <c r="F67" i="31" s="1"/>
  <c r="F66" i="31" s="1"/>
  <c r="F65" i="31" s="1"/>
  <c r="H140" i="29"/>
  <c r="H139" i="29" s="1"/>
  <c r="H138" i="29" s="1"/>
  <c r="H137" i="29" s="1"/>
  <c r="H136" i="29" s="1"/>
  <c r="H135" i="29" s="1"/>
  <c r="I83" i="50"/>
  <c r="H64" i="29"/>
  <c r="H63" i="29" s="1"/>
  <c r="H56" i="29" s="1"/>
  <c r="I39" i="50"/>
  <c r="I38" i="50" s="1"/>
  <c r="F13" i="51"/>
  <c r="I304" i="50"/>
  <c r="F74" i="31"/>
  <c r="F73" i="31" s="1"/>
  <c r="H243" i="29"/>
  <c r="H242" i="29" s="1"/>
  <c r="F116" i="31"/>
  <c r="F115" i="31" s="1"/>
  <c r="F114" i="31" s="1"/>
  <c r="H181" i="29"/>
  <c r="H180" i="29" s="1"/>
  <c r="H179" i="29" s="1"/>
  <c r="I207" i="50"/>
  <c r="I206" i="50" s="1"/>
  <c r="H166" i="29"/>
  <c r="H165" i="29" s="1"/>
  <c r="H164" i="29" s="1"/>
  <c r="F170" i="31"/>
  <c r="F169" i="31" s="1"/>
  <c r="F168" i="31" s="1"/>
  <c r="F30" i="31"/>
  <c r="F28" i="31" s="1"/>
  <c r="F29" i="31"/>
  <c r="F24" i="31" s="1"/>
  <c r="F23" i="31" s="1"/>
  <c r="F17" i="31"/>
  <c r="F16" i="31" s="1"/>
  <c r="H84" i="29"/>
  <c r="H83" i="29" s="1"/>
  <c r="F56" i="31"/>
  <c r="F55" i="31" s="1"/>
  <c r="H50" i="29"/>
  <c r="H49" i="29" s="1"/>
  <c r="H48" i="29" s="1"/>
  <c r="I263" i="50"/>
  <c r="I262" i="50" s="1"/>
  <c r="I261" i="50" s="1"/>
  <c r="I260" i="50" s="1"/>
  <c r="I259" i="50" s="1"/>
  <c r="H211" i="29"/>
  <c r="H210" i="29" s="1"/>
  <c r="H209" i="29" s="1"/>
  <c r="I316" i="50"/>
  <c r="F80" i="31"/>
  <c r="F79" i="31" s="1"/>
  <c r="H249" i="29"/>
  <c r="H248" i="29" s="1"/>
  <c r="I255" i="50"/>
  <c r="I254" i="50" s="1"/>
  <c r="I253" i="50" s="1"/>
  <c r="F30" i="51" s="1"/>
  <c r="H204" i="29"/>
  <c r="H203" i="29" s="1"/>
  <c r="H202" i="29" s="1"/>
  <c r="H201" i="29" s="1"/>
  <c r="H200" i="29" s="1"/>
  <c r="H199" i="29" s="1"/>
  <c r="F108" i="31"/>
  <c r="F107" i="31" s="1"/>
  <c r="F106" i="31" s="1"/>
  <c r="F100" i="31" s="1"/>
  <c r="I242" i="50"/>
  <c r="I241" i="50" s="1"/>
  <c r="F129" i="31"/>
  <c r="F128" i="31" s="1"/>
  <c r="H195" i="29"/>
  <c r="H194" i="29" s="1"/>
  <c r="H193" i="29" s="1"/>
  <c r="I200" i="50"/>
  <c r="I199" i="50" s="1"/>
  <c r="H163" i="29"/>
  <c r="H162" i="29" s="1"/>
  <c r="F164" i="31"/>
  <c r="F163" i="31" s="1"/>
  <c r="F162" i="31" s="1"/>
  <c r="I125" i="50"/>
  <c r="I124" i="50" s="1"/>
  <c r="I123" i="50" s="1"/>
  <c r="I122" i="50" s="1"/>
  <c r="H99" i="29"/>
  <c r="H98" i="29" s="1"/>
  <c r="H97" i="29" s="1"/>
  <c r="H96" i="29" s="1"/>
  <c r="H95" i="29" s="1"/>
  <c r="H94" i="29" s="1"/>
  <c r="H93" i="29" s="1"/>
  <c r="F27" i="31"/>
  <c r="F26" i="31" s="1"/>
  <c r="F25" i="31" s="1"/>
  <c r="I57" i="50"/>
  <c r="H47" i="29"/>
  <c r="H46" i="29" s="1"/>
  <c r="F48" i="31"/>
  <c r="F47" i="31" s="1"/>
  <c r="I69" i="50"/>
  <c r="H55" i="29"/>
  <c r="H54" i="29" s="1"/>
  <c r="F64" i="31"/>
  <c r="F63" i="31" s="1"/>
  <c r="H227" i="29"/>
  <c r="H226" i="29" s="1"/>
  <c r="H225" i="29" s="1"/>
  <c r="F93" i="31"/>
  <c r="F92" i="31" s="1"/>
  <c r="F91" i="31" s="1"/>
  <c r="F98" i="31"/>
  <c r="F97" i="31" s="1"/>
  <c r="F96" i="31" s="1"/>
  <c r="F95" i="31" s="1"/>
  <c r="F94" i="31" s="1"/>
  <c r="H235" i="29"/>
  <c r="H234" i="29" s="1"/>
  <c r="H233" i="29" s="1"/>
  <c r="H232" i="29" s="1"/>
  <c r="H231" i="29" s="1"/>
  <c r="I235" i="50"/>
  <c r="I234" i="50" s="1"/>
  <c r="F124" i="31"/>
  <c r="F123" i="31" s="1"/>
  <c r="F122" i="31" s="1"/>
  <c r="F121" i="31" s="1"/>
  <c r="H189" i="29"/>
  <c r="H188" i="29" s="1"/>
  <c r="H187" i="29" s="1"/>
  <c r="H186" i="29" s="1"/>
  <c r="H198" i="29"/>
  <c r="H197" i="29" s="1"/>
  <c r="H196" i="29" s="1"/>
  <c r="F132" i="31"/>
  <c r="F131" i="31" s="1"/>
  <c r="I192" i="50"/>
  <c r="I191" i="50" s="1"/>
  <c r="I190" i="50" s="1"/>
  <c r="I189" i="50" s="1"/>
  <c r="F27" i="51" s="1"/>
  <c r="F175" i="31"/>
  <c r="F174" i="31" s="1"/>
  <c r="F173" i="31" s="1"/>
  <c r="F172" i="31" s="1"/>
  <c r="F171" i="31" s="1"/>
  <c r="H154" i="29"/>
  <c r="H153" i="29" s="1"/>
  <c r="H152" i="29" s="1"/>
  <c r="H151" i="29" s="1"/>
  <c r="H150" i="29" s="1"/>
  <c r="H149" i="29" s="1"/>
  <c r="H148" i="29" s="1"/>
  <c r="I144" i="50"/>
  <c r="F141" i="31"/>
  <c r="I66" i="50"/>
  <c r="F62" i="31"/>
  <c r="F61" i="31" s="1"/>
  <c r="F60" i="31" s="1"/>
  <c r="H53" i="29"/>
  <c r="H52" i="29" s="1"/>
  <c r="I117" i="50"/>
  <c r="I116" i="50" s="1"/>
  <c r="H92" i="29"/>
  <c r="H91" i="29" s="1"/>
  <c r="H90" i="29" s="1"/>
  <c r="H89" i="29" s="1"/>
  <c r="H88" i="29" s="1"/>
  <c r="H87" i="29" s="1"/>
  <c r="H86" i="29" s="1"/>
  <c r="F148" i="31"/>
  <c r="F147" i="31" s="1"/>
  <c r="F146" i="31" s="1"/>
  <c r="F145" i="31" s="1"/>
  <c r="I138" i="50"/>
  <c r="H109" i="29"/>
  <c r="H108" i="29" s="1"/>
  <c r="H107" i="29" s="1"/>
  <c r="H106" i="29" s="1"/>
  <c r="H105" i="29" s="1"/>
  <c r="F137" i="31"/>
  <c r="I90" i="50"/>
  <c r="F153" i="31"/>
  <c r="F152" i="31" s="1"/>
  <c r="F151" i="31" s="1"/>
  <c r="H70" i="29"/>
  <c r="H69" i="29" s="1"/>
  <c r="H68" i="29" s="1"/>
  <c r="H67" i="29" s="1"/>
  <c r="H66" i="29" s="1"/>
  <c r="H75" i="29"/>
  <c r="H74" i="29" s="1"/>
  <c r="H73" i="29" s="1"/>
  <c r="H72" i="29" s="1"/>
  <c r="H71" i="29" s="1"/>
  <c r="F158" i="31"/>
  <c r="F157" i="31" s="1"/>
  <c r="F156" i="31" s="1"/>
  <c r="F155" i="31" s="1"/>
  <c r="I96" i="50"/>
  <c r="H43" i="29"/>
  <c r="H42" i="29" s="1"/>
  <c r="F44" i="31"/>
  <c r="F43" i="31" s="1"/>
  <c r="I22" i="50"/>
  <c r="I21" i="50" s="1"/>
  <c r="H20" i="29"/>
  <c r="H19" i="29" s="1"/>
  <c r="H18" i="29" s="1"/>
  <c r="H17" i="29" s="1"/>
  <c r="H16" i="29" s="1"/>
  <c r="H15" i="29" s="1"/>
  <c r="F54" i="31"/>
  <c r="F53" i="31" s="1"/>
  <c r="F52" i="31" s="1"/>
  <c r="E12" i="31"/>
  <c r="E11" i="31" s="1"/>
  <c r="E10" i="31" s="1"/>
  <c r="G37" i="29"/>
  <c r="G36" i="29" s="1"/>
  <c r="G35" i="29" s="1"/>
  <c r="G34" i="29" s="1"/>
  <c r="G33" i="29" s="1"/>
  <c r="G32" i="29" s="1"/>
  <c r="E59" i="31"/>
  <c r="E58" i="31" s="1"/>
  <c r="E57" i="31" s="1"/>
  <c r="G31" i="29"/>
  <c r="G30" i="29" s="1"/>
  <c r="G29" i="29" s="1"/>
  <c r="G28" i="29" s="1"/>
  <c r="G27" i="29" s="1"/>
  <c r="G26" i="29"/>
  <c r="G25" i="29" s="1"/>
  <c r="G24" i="29" s="1"/>
  <c r="G23" i="29" s="1"/>
  <c r="G22" i="29" s="1"/>
  <c r="E21" i="31"/>
  <c r="E20" i="31" s="1"/>
  <c r="E19" i="31" s="1"/>
  <c r="E18" i="31" s="1"/>
  <c r="I13" i="50"/>
  <c r="I12" i="50" s="1"/>
  <c r="I11" i="50" s="1"/>
  <c r="I104" i="50"/>
  <c r="I280" i="50"/>
  <c r="I230" i="50"/>
  <c r="I229" i="50" s="1"/>
  <c r="I228" i="50" s="1"/>
  <c r="I27" i="50"/>
  <c r="F12" i="51" s="1"/>
  <c r="I292" i="50"/>
  <c r="H14" i="29"/>
  <c r="H13" i="29" s="1"/>
  <c r="H12" i="29" s="1"/>
  <c r="H11" i="29" s="1"/>
  <c r="H10" i="29" s="1"/>
  <c r="H9" i="29" s="1"/>
  <c r="H241" i="29" l="1"/>
  <c r="I303" i="50"/>
  <c r="I302" i="50" s="1"/>
  <c r="I301" i="50" s="1"/>
  <c r="F36" i="51" s="1"/>
  <c r="F35" i="51" s="1"/>
  <c r="F72" i="31"/>
  <c r="F99" i="31"/>
  <c r="I89" i="50"/>
  <c r="I95" i="50"/>
  <c r="I47" i="50"/>
  <c r="I61" i="50"/>
  <c r="H51" i="29"/>
  <c r="F127" i="31"/>
  <c r="F126" i="31" s="1"/>
  <c r="F125" i="31" s="1"/>
  <c r="I198" i="50"/>
  <c r="I197" i="50" s="1"/>
  <c r="I65" i="50"/>
  <c r="H41" i="29"/>
  <c r="H40" i="29" s="1"/>
  <c r="F22" i="31"/>
  <c r="F42" i="31"/>
  <c r="F41" i="31" s="1"/>
  <c r="F40" i="31" s="1"/>
  <c r="H240" i="29"/>
  <c r="H239" i="29" s="1"/>
  <c r="H238" i="29" s="1"/>
  <c r="H237" i="29" s="1"/>
  <c r="H236" i="29" s="1"/>
  <c r="F13" i="31"/>
  <c r="F9" i="31" s="1"/>
  <c r="F8" i="31" s="1"/>
  <c r="I174" i="50"/>
  <c r="I173" i="50" s="1"/>
  <c r="F24" i="51"/>
  <c r="H192" i="29"/>
  <c r="H191" i="29" s="1"/>
  <c r="H190" i="29" s="1"/>
  <c r="H178" i="29"/>
  <c r="H219" i="29"/>
  <c r="H218" i="29" s="1"/>
  <c r="H217" i="29" s="1"/>
  <c r="H216" i="29" s="1"/>
  <c r="H215" i="29" s="1"/>
  <c r="H80" i="29"/>
  <c r="H79" i="29" s="1"/>
  <c r="H78" i="29" s="1"/>
  <c r="H77" i="29" s="1"/>
  <c r="H76" i="29" s="1"/>
  <c r="I252" i="50"/>
  <c r="F136" i="31"/>
  <c r="F135" i="31" s="1"/>
  <c r="F161" i="31"/>
  <c r="F160" i="31" s="1"/>
  <c r="F159" i="31" s="1"/>
  <c r="F113" i="31"/>
  <c r="H158" i="29"/>
  <c r="H157" i="29" s="1"/>
  <c r="F82" i="31"/>
  <c r="F81" i="31" s="1"/>
  <c r="H65" i="29"/>
  <c r="H85" i="29"/>
  <c r="I258" i="50"/>
  <c r="F32" i="51"/>
  <c r="F31" i="51" s="1"/>
  <c r="F150" i="31"/>
  <c r="F149" i="31" s="1"/>
  <c r="I10" i="50"/>
  <c r="I9" i="50" s="1"/>
  <c r="F10" i="51"/>
  <c r="G21" i="29"/>
  <c r="I103" i="50"/>
  <c r="I240" i="50"/>
  <c r="I128" i="50"/>
  <c r="I20" i="50"/>
  <c r="F11" i="51" s="1"/>
  <c r="I251" i="50"/>
  <c r="I275" i="50"/>
  <c r="I115" i="50"/>
  <c r="I73" i="50"/>
  <c r="I137" i="50"/>
  <c r="I136" i="50" s="1"/>
  <c r="I188" i="50"/>
  <c r="I233" i="50"/>
  <c r="I223" i="50" s="1"/>
  <c r="H156" i="29" l="1"/>
  <c r="H155" i="29" s="1"/>
  <c r="H172" i="29"/>
  <c r="I46" i="50"/>
  <c r="I45" i="50" s="1"/>
  <c r="I94" i="50"/>
  <c r="I93" i="50" s="1"/>
  <c r="I88" i="50"/>
  <c r="I196" i="50"/>
  <c r="H39" i="29"/>
  <c r="H38" i="29" s="1"/>
  <c r="H8" i="29" s="1"/>
  <c r="F71" i="31"/>
  <c r="F70" i="31"/>
  <c r="F69" i="31" s="1"/>
  <c r="I135" i="50"/>
  <c r="I134" i="50" s="1"/>
  <c r="F20" i="51"/>
  <c r="I121" i="50"/>
  <c r="I120" i="50" s="1"/>
  <c r="F19" i="51" s="1"/>
  <c r="I19" i="50"/>
  <c r="I239" i="50"/>
  <c r="I102" i="50"/>
  <c r="F16" i="51" s="1"/>
  <c r="F15" i="51" s="1"/>
  <c r="I274" i="50"/>
  <c r="I114" i="50"/>
  <c r="F18" i="51" s="1"/>
  <c r="I72" i="50"/>
  <c r="I187" i="50"/>
  <c r="I300" i="50"/>
  <c r="H147" i="29" l="1"/>
  <c r="I87" i="50"/>
  <c r="F17" i="51"/>
  <c r="I18" i="50"/>
  <c r="I238" i="50"/>
  <c r="I216" i="50" s="1"/>
  <c r="I86" i="50"/>
  <c r="I44" i="50" s="1"/>
  <c r="F14" i="51" s="1"/>
  <c r="F9" i="51" s="1"/>
  <c r="I101" i="50"/>
  <c r="I273" i="50"/>
  <c r="I113" i="50"/>
  <c r="I195" i="50"/>
  <c r="F28" i="51" s="1"/>
  <c r="I299" i="50"/>
  <c r="I100" i="50" l="1"/>
  <c r="I272" i="50"/>
  <c r="I112" i="50"/>
  <c r="I8" i="50"/>
  <c r="I298" i="50"/>
  <c r="I186" i="50" l="1"/>
  <c r="F29" i="51"/>
  <c r="F26" i="51" s="1"/>
  <c r="I99" i="50"/>
  <c r="I271" i="50"/>
  <c r="F34" i="51" s="1"/>
  <c r="F33" i="51" s="1"/>
  <c r="I111" i="50"/>
  <c r="G256" i="50"/>
  <c r="D108" i="31" s="1"/>
  <c r="D107" i="31" s="1"/>
  <c r="D106" i="31" s="1"/>
  <c r="G255" i="50" l="1"/>
  <c r="H256" i="50"/>
  <c r="E108" i="31" s="1"/>
  <c r="E107" i="31" s="1"/>
  <c r="E106" i="31" s="1"/>
  <c r="E100" i="31" s="1"/>
  <c r="F204" i="29"/>
  <c r="F203" i="29" s="1"/>
  <c r="F202" i="29" s="1"/>
  <c r="F201" i="29" s="1"/>
  <c r="F200" i="29" s="1"/>
  <c r="F199" i="29" s="1"/>
  <c r="I270" i="50"/>
  <c r="D12" i="31"/>
  <c r="G236" i="50"/>
  <c r="G235" i="50" l="1"/>
  <c r="H236" i="50"/>
  <c r="G254" i="50"/>
  <c r="H255" i="50"/>
  <c r="D124" i="31"/>
  <c r="D123" i="31" s="1"/>
  <c r="D122" i="31" s="1"/>
  <c r="D121" i="31" s="1"/>
  <c r="F189" i="29"/>
  <c r="F188" i="29" s="1"/>
  <c r="F187" i="29" s="1"/>
  <c r="F186" i="29" s="1"/>
  <c r="F37" i="29"/>
  <c r="F36" i="29" s="1"/>
  <c r="F35" i="29" s="1"/>
  <c r="F34" i="29" s="1"/>
  <c r="F33" i="29" s="1"/>
  <c r="F32" i="29" s="1"/>
  <c r="F115" i="29"/>
  <c r="F114" i="29" s="1"/>
  <c r="F113" i="29" s="1"/>
  <c r="F104" i="29"/>
  <c r="F103" i="29" s="1"/>
  <c r="F102" i="29" s="1"/>
  <c r="F101" i="29" s="1"/>
  <c r="F100" i="29" s="1"/>
  <c r="G63" i="50"/>
  <c r="H63" i="50" s="1"/>
  <c r="G58" i="50"/>
  <c r="H58" i="50" s="1"/>
  <c r="G189" i="29" l="1"/>
  <c r="G188" i="29" s="1"/>
  <c r="G187" i="29" s="1"/>
  <c r="G186" i="29" s="1"/>
  <c r="E124" i="31"/>
  <c r="E123" i="31" s="1"/>
  <c r="E122" i="31" s="1"/>
  <c r="E121" i="31" s="1"/>
  <c r="E48" i="31"/>
  <c r="E47" i="31" s="1"/>
  <c r="G47" i="29"/>
  <c r="G46" i="29" s="1"/>
  <c r="E56" i="31"/>
  <c r="E55" i="31" s="1"/>
  <c r="G50" i="29"/>
  <c r="G49" i="29" s="1"/>
  <c r="G48" i="29" s="1"/>
  <c r="G253" i="50"/>
  <c r="D30" i="51" s="1"/>
  <c r="H254" i="50"/>
  <c r="G234" i="50"/>
  <c r="H235" i="50"/>
  <c r="G57" i="50"/>
  <c r="H57" i="50" s="1"/>
  <c r="D48" i="31"/>
  <c r="G62" i="50"/>
  <c r="H62" i="50" s="1"/>
  <c r="D56" i="31"/>
  <c r="F47" i="29"/>
  <c r="F46" i="29" s="1"/>
  <c r="F50" i="29"/>
  <c r="F49" i="29" s="1"/>
  <c r="F48" i="29" s="1"/>
  <c r="G248" i="50"/>
  <c r="H248" i="50" s="1"/>
  <c r="G243" i="50"/>
  <c r="H243" i="50" s="1"/>
  <c r="G195" i="29" l="1"/>
  <c r="G194" i="29" s="1"/>
  <c r="G193" i="29" s="1"/>
  <c r="E129" i="31"/>
  <c r="E128" i="31" s="1"/>
  <c r="E132" i="31"/>
  <c r="E131" i="31" s="1"/>
  <c r="G198" i="29"/>
  <c r="G197" i="29" s="1"/>
  <c r="G196" i="29" s="1"/>
  <c r="G251" i="50"/>
  <c r="H253" i="50"/>
  <c r="E30" i="51" s="1"/>
  <c r="G252" i="50"/>
  <c r="H252" i="50" s="1"/>
  <c r="G61" i="50"/>
  <c r="H61" i="50" s="1"/>
  <c r="G233" i="50"/>
  <c r="H233" i="50" s="1"/>
  <c r="H234" i="50"/>
  <c r="D132" i="31"/>
  <c r="D131" i="31" s="1"/>
  <c r="F198" i="29"/>
  <c r="F197" i="29" s="1"/>
  <c r="F196" i="29" s="1"/>
  <c r="G242" i="50"/>
  <c r="F195" i="29"/>
  <c r="F194" i="29" s="1"/>
  <c r="F193" i="29" s="1"/>
  <c r="G247" i="50"/>
  <c r="D129" i="31"/>
  <c r="D128" i="31" s="1"/>
  <c r="E127" i="31" l="1"/>
  <c r="E126" i="31" s="1"/>
  <c r="E125" i="31" s="1"/>
  <c r="G192" i="29"/>
  <c r="G191" i="29" s="1"/>
  <c r="G190" i="29" s="1"/>
  <c r="G246" i="50"/>
  <c r="H246" i="50" s="1"/>
  <c r="H247" i="50"/>
  <c r="G241" i="50"/>
  <c r="H241" i="50" s="1"/>
  <c r="H242" i="50"/>
  <c r="H251" i="50"/>
  <c r="D127" i="31"/>
  <c r="D126" i="31" s="1"/>
  <c r="D125" i="31" s="1"/>
  <c r="F192" i="29"/>
  <c r="F191" i="29" s="1"/>
  <c r="F190" i="29" s="1"/>
  <c r="G70" i="50"/>
  <c r="H70" i="50" s="1"/>
  <c r="G240" i="50" l="1"/>
  <c r="D64" i="31"/>
  <c r="D63" i="31" s="1"/>
  <c r="F60" i="29"/>
  <c r="F59" i="29" s="1"/>
  <c r="G69" i="50"/>
  <c r="H69" i="50" s="1"/>
  <c r="F55" i="29"/>
  <c r="F54" i="29" s="1"/>
  <c r="G277" i="50"/>
  <c r="H277" i="50" s="1"/>
  <c r="G226" i="50"/>
  <c r="I171" i="50"/>
  <c r="F58" i="29" l="1"/>
  <c r="F57" i="29" s="1"/>
  <c r="E85" i="31"/>
  <c r="E84" i="31" s="1"/>
  <c r="E83" i="31" s="1"/>
  <c r="G222" i="29"/>
  <c r="G221" i="29" s="1"/>
  <c r="G220" i="29" s="1"/>
  <c r="F187" i="31"/>
  <c r="F186" i="31" s="1"/>
  <c r="F185" i="31" s="1"/>
  <c r="F184" i="31" s="1"/>
  <c r="F183" i="31" s="1"/>
  <c r="F182" i="31" s="1"/>
  <c r="H134" i="29"/>
  <c r="H133" i="29" s="1"/>
  <c r="H132" i="29" s="1"/>
  <c r="H131" i="29" s="1"/>
  <c r="H130" i="29" s="1"/>
  <c r="H129" i="29" s="1"/>
  <c r="H128" i="29" s="1"/>
  <c r="H117" i="29" s="1"/>
  <c r="E64" i="31"/>
  <c r="E63" i="31" s="1"/>
  <c r="G55" i="29"/>
  <c r="G54" i="29" s="1"/>
  <c r="D116" i="31"/>
  <c r="D115" i="31" s="1"/>
  <c r="D114" i="31" s="1"/>
  <c r="H226" i="50"/>
  <c r="G239" i="50"/>
  <c r="H240" i="50"/>
  <c r="I170" i="50"/>
  <c r="F222" i="29"/>
  <c r="F221" i="29" s="1"/>
  <c r="D85" i="31"/>
  <c r="G225" i="50"/>
  <c r="F181" i="29"/>
  <c r="F180" i="29" s="1"/>
  <c r="F179" i="29" s="1"/>
  <c r="E116" i="31" l="1"/>
  <c r="E115" i="31" s="1"/>
  <c r="E114" i="31" s="1"/>
  <c r="E113" i="31" s="1"/>
  <c r="G181" i="29"/>
  <c r="G180" i="29" s="1"/>
  <c r="G179" i="29" s="1"/>
  <c r="G178" i="29" s="1"/>
  <c r="G172" i="29" s="1"/>
  <c r="G238" i="50"/>
  <c r="H238" i="50" s="1"/>
  <c r="H239" i="50"/>
  <c r="G224" i="50"/>
  <c r="H224" i="50" s="1"/>
  <c r="H225" i="50"/>
  <c r="I169" i="50"/>
  <c r="D55" i="31"/>
  <c r="I168" i="50" l="1"/>
  <c r="G49" i="50"/>
  <c r="H49" i="50" s="1"/>
  <c r="D47" i="31"/>
  <c r="G67" i="50"/>
  <c r="H67" i="50" s="1"/>
  <c r="G84" i="50"/>
  <c r="G91" i="50"/>
  <c r="H91" i="50" s="1"/>
  <c r="G97" i="50"/>
  <c r="H97" i="50" s="1"/>
  <c r="G317" i="50"/>
  <c r="H317" i="50" s="1"/>
  <c r="D112" i="31" l="1"/>
  <c r="H84" i="50"/>
  <c r="E112" i="31" s="1"/>
  <c r="G249" i="29"/>
  <c r="G248" i="29" s="1"/>
  <c r="E80" i="31"/>
  <c r="E79" i="31" s="1"/>
  <c r="D44" i="31"/>
  <c r="D46" i="31"/>
  <c r="D62" i="31"/>
  <c r="D158" i="31"/>
  <c r="D153" i="31"/>
  <c r="I167" i="50"/>
  <c r="F23" i="51" s="1"/>
  <c r="F249" i="29"/>
  <c r="F248" i="29" s="1"/>
  <c r="D80" i="31"/>
  <c r="G83" i="50"/>
  <c r="H83" i="50" s="1"/>
  <c r="F64" i="29"/>
  <c r="F63" i="29" s="1"/>
  <c r="F56" i="29" s="1"/>
  <c r="F43" i="29"/>
  <c r="F42" i="29" s="1"/>
  <c r="F45" i="29"/>
  <c r="F44" i="29" s="1"/>
  <c r="F75" i="29"/>
  <c r="F74" i="29" s="1"/>
  <c r="F73" i="29" s="1"/>
  <c r="F72" i="29" s="1"/>
  <c r="F71" i="29" s="1"/>
  <c r="F53" i="29"/>
  <c r="F52" i="29" s="1"/>
  <c r="F51" i="29" s="1"/>
  <c r="F70" i="29"/>
  <c r="F69" i="29" s="1"/>
  <c r="F68" i="29" s="1"/>
  <c r="F67" i="29" s="1"/>
  <c r="F66" i="29" s="1"/>
  <c r="G53" i="50"/>
  <c r="H53" i="50" s="1"/>
  <c r="G96" i="50"/>
  <c r="H96" i="50" s="1"/>
  <c r="G90" i="50"/>
  <c r="H90" i="50" s="1"/>
  <c r="G66" i="50"/>
  <c r="H66" i="50" s="1"/>
  <c r="G48" i="50"/>
  <c r="H48" i="50" s="1"/>
  <c r="G193" i="50"/>
  <c r="F21" i="51" l="1"/>
  <c r="F37" i="51" s="1"/>
  <c r="E111" i="31"/>
  <c r="E110" i="31" s="1"/>
  <c r="E109" i="31" s="1"/>
  <c r="E99" i="31" s="1"/>
  <c r="G64" i="29"/>
  <c r="G63" i="29" s="1"/>
  <c r="G56" i="29" s="1"/>
  <c r="E153" i="31"/>
  <c r="E152" i="31" s="1"/>
  <c r="E151" i="31" s="1"/>
  <c r="G70" i="29"/>
  <c r="G69" i="29" s="1"/>
  <c r="G68" i="29" s="1"/>
  <c r="G67" i="29" s="1"/>
  <c r="G66" i="29" s="1"/>
  <c r="G75" i="29"/>
  <c r="G74" i="29" s="1"/>
  <c r="G73" i="29" s="1"/>
  <c r="G72" i="29" s="1"/>
  <c r="G71" i="29" s="1"/>
  <c r="E158" i="31"/>
  <c r="E157" i="31" s="1"/>
  <c r="E156" i="31" s="1"/>
  <c r="E155" i="31" s="1"/>
  <c r="E154" i="31" s="1"/>
  <c r="E44" i="31"/>
  <c r="E43" i="31" s="1"/>
  <c r="E42" i="31" s="1"/>
  <c r="G43" i="29"/>
  <c r="G42" i="29" s="1"/>
  <c r="G41" i="29" s="1"/>
  <c r="G40" i="29" s="1"/>
  <c r="G53" i="29"/>
  <c r="G52" i="29" s="1"/>
  <c r="G51" i="29" s="1"/>
  <c r="E62" i="31"/>
  <c r="E61" i="31" s="1"/>
  <c r="E60" i="31" s="1"/>
  <c r="G89" i="50"/>
  <c r="H89" i="50" s="1"/>
  <c r="G95" i="50"/>
  <c r="H95" i="50" s="1"/>
  <c r="G47" i="50"/>
  <c r="H47" i="50" s="1"/>
  <c r="G65" i="50"/>
  <c r="H65" i="50" s="1"/>
  <c r="D175" i="31"/>
  <c r="H193" i="50"/>
  <c r="I166" i="50"/>
  <c r="F65" i="29"/>
  <c r="F41" i="29"/>
  <c r="F40" i="29" s="1"/>
  <c r="F39" i="29" s="1"/>
  <c r="F154" i="29"/>
  <c r="F153" i="29" s="1"/>
  <c r="F152" i="29" s="1"/>
  <c r="F151" i="29" s="1"/>
  <c r="F150" i="29" s="1"/>
  <c r="F149" i="29" s="1"/>
  <c r="F148" i="29" s="1"/>
  <c r="G75" i="50"/>
  <c r="G192" i="50"/>
  <c r="G14" i="50"/>
  <c r="H14" i="50" s="1"/>
  <c r="G74" i="50" l="1"/>
  <c r="H75" i="50"/>
  <c r="G65" i="29"/>
  <c r="E175" i="31"/>
  <c r="E174" i="31" s="1"/>
  <c r="E173" i="31" s="1"/>
  <c r="E172" i="31" s="1"/>
  <c r="E171" i="31" s="1"/>
  <c r="G154" i="29"/>
  <c r="G153" i="29" s="1"/>
  <c r="G152" i="29" s="1"/>
  <c r="G151" i="29" s="1"/>
  <c r="G150" i="29" s="1"/>
  <c r="G149" i="29" s="1"/>
  <c r="G148" i="29" s="1"/>
  <c r="E150" i="31"/>
  <c r="E149" i="31" s="1"/>
  <c r="G39" i="29"/>
  <c r="G14" i="29"/>
  <c r="G13" i="29" s="1"/>
  <c r="G12" i="29" s="1"/>
  <c r="G11" i="29" s="1"/>
  <c r="G10" i="29" s="1"/>
  <c r="G9" i="29" s="1"/>
  <c r="E51" i="31"/>
  <c r="E50" i="31" s="1"/>
  <c r="E49" i="31" s="1"/>
  <c r="G94" i="50"/>
  <c r="H94" i="50" s="1"/>
  <c r="G46" i="50"/>
  <c r="H46" i="50" s="1"/>
  <c r="G88" i="50"/>
  <c r="H88" i="50" s="1"/>
  <c r="G191" i="50"/>
  <c r="H192" i="50"/>
  <c r="I165" i="50"/>
  <c r="I150" i="50" s="1"/>
  <c r="F14" i="29"/>
  <c r="F13" i="29" s="1"/>
  <c r="F12" i="29" s="1"/>
  <c r="F11" i="29" s="1"/>
  <c r="F10" i="29" s="1"/>
  <c r="F9" i="29" s="1"/>
  <c r="D51" i="31"/>
  <c r="F38" i="29"/>
  <c r="D111" i="31"/>
  <c r="D110" i="31" s="1"/>
  <c r="D109" i="31" s="1"/>
  <c r="G38" i="29" l="1"/>
  <c r="G73" i="50"/>
  <c r="H73" i="50" s="1"/>
  <c r="G87" i="50"/>
  <c r="H87" i="50" s="1"/>
  <c r="G93" i="50"/>
  <c r="H93" i="50" s="1"/>
  <c r="G45" i="50"/>
  <c r="H45" i="50" s="1"/>
  <c r="G190" i="50"/>
  <c r="H191" i="50"/>
  <c r="I319" i="50"/>
  <c r="F146" i="29"/>
  <c r="F145" i="29" s="1"/>
  <c r="F144" i="29" s="1"/>
  <c r="F143" i="29" s="1"/>
  <c r="F142" i="29" s="1"/>
  <c r="F141" i="29" s="1"/>
  <c r="G105" i="50"/>
  <c r="H105" i="50" s="1"/>
  <c r="G171" i="50"/>
  <c r="G82" i="29" l="1"/>
  <c r="G81" i="29" s="1"/>
  <c r="E15" i="31"/>
  <c r="E14" i="31" s="1"/>
  <c r="G72" i="50"/>
  <c r="H72" i="50" s="1"/>
  <c r="G86" i="50"/>
  <c r="H86" i="50" s="1"/>
  <c r="G189" i="50"/>
  <c r="D27" i="51" s="1"/>
  <c r="H190" i="50"/>
  <c r="D120" i="31"/>
  <c r="D187" i="31"/>
  <c r="H171" i="50"/>
  <c r="F26" i="29"/>
  <c r="F25" i="29" s="1"/>
  <c r="F24" i="29" s="1"/>
  <c r="F23" i="29" s="1"/>
  <c r="F22" i="29" s="1"/>
  <c r="D21" i="31"/>
  <c r="F31" i="29"/>
  <c r="F30" i="29" s="1"/>
  <c r="F29" i="29" s="1"/>
  <c r="F28" i="29" s="1"/>
  <c r="F27" i="29" s="1"/>
  <c r="D59" i="31"/>
  <c r="F82" i="29"/>
  <c r="F81" i="29" s="1"/>
  <c r="D15" i="31"/>
  <c r="G170" i="50"/>
  <c r="F134" i="29"/>
  <c r="F133" i="29" s="1"/>
  <c r="F132" i="29" s="1"/>
  <c r="F131" i="29" s="1"/>
  <c r="F130" i="29" s="1"/>
  <c r="F129" i="29" s="1"/>
  <c r="F128" i="29" s="1"/>
  <c r="F185" i="29"/>
  <c r="F184" i="29" s="1"/>
  <c r="F183" i="29" s="1"/>
  <c r="F182" i="29" s="1"/>
  <c r="G184" i="50"/>
  <c r="G230" i="50"/>
  <c r="G118" i="50"/>
  <c r="G134" i="29" l="1"/>
  <c r="G133" i="29" s="1"/>
  <c r="G132" i="29" s="1"/>
  <c r="G131" i="29" s="1"/>
  <c r="G130" i="29" s="1"/>
  <c r="G129" i="29" s="1"/>
  <c r="G128" i="29" s="1"/>
  <c r="E187" i="31"/>
  <c r="E186" i="31" s="1"/>
  <c r="E185" i="31" s="1"/>
  <c r="E184" i="31" s="1"/>
  <c r="E183" i="31" s="1"/>
  <c r="E182" i="31" s="1"/>
  <c r="G44" i="50"/>
  <c r="D14" i="51" s="1"/>
  <c r="G188" i="50"/>
  <c r="H189" i="50"/>
  <c r="E27" i="51" s="1"/>
  <c r="D148" i="31"/>
  <c r="H118" i="50"/>
  <c r="G229" i="50"/>
  <c r="H230" i="50"/>
  <c r="G169" i="50"/>
  <c r="H170" i="50"/>
  <c r="G183" i="50"/>
  <c r="H184" i="50"/>
  <c r="F21" i="29"/>
  <c r="F178" i="29"/>
  <c r="F172" i="29" s="1"/>
  <c r="F92" i="29"/>
  <c r="F91" i="29" s="1"/>
  <c r="F90" i="29" s="1"/>
  <c r="F89" i="29" s="1"/>
  <c r="F88" i="29" s="1"/>
  <c r="F87" i="29" s="1"/>
  <c r="F86" i="29" s="1"/>
  <c r="G117" i="50"/>
  <c r="E148" i="31" l="1"/>
  <c r="E147" i="31" s="1"/>
  <c r="E146" i="31" s="1"/>
  <c r="E145" i="31" s="1"/>
  <c r="G92" i="29"/>
  <c r="G91" i="29" s="1"/>
  <c r="G90" i="29" s="1"/>
  <c r="G89" i="29" s="1"/>
  <c r="G88" i="29" s="1"/>
  <c r="G87" i="29" s="1"/>
  <c r="G86" i="29" s="1"/>
  <c r="H44" i="50"/>
  <c r="E14" i="51" s="1"/>
  <c r="G228" i="50"/>
  <c r="H229" i="50"/>
  <c r="G187" i="50"/>
  <c r="H188" i="50"/>
  <c r="G116" i="50"/>
  <c r="H117" i="50"/>
  <c r="G168" i="50"/>
  <c r="H169" i="50"/>
  <c r="G182" i="50"/>
  <c r="H183" i="50"/>
  <c r="G36" i="50"/>
  <c r="G23" i="50"/>
  <c r="H23" i="50" s="1"/>
  <c r="G31" i="50"/>
  <c r="G42" i="50"/>
  <c r="G109" i="50"/>
  <c r="G104" i="50"/>
  <c r="H104" i="50" s="1"/>
  <c r="G132" i="50"/>
  <c r="G126" i="50"/>
  <c r="G178" i="50"/>
  <c r="G296" i="50"/>
  <c r="G316" i="50"/>
  <c r="H316" i="50" s="1"/>
  <c r="G276" i="50"/>
  <c r="H276" i="50" s="1"/>
  <c r="D87" i="31"/>
  <c r="H182" i="50" l="1"/>
  <c r="E25" i="51" s="1"/>
  <c r="D25" i="51"/>
  <c r="E54" i="31"/>
  <c r="E53" i="31" s="1"/>
  <c r="E52" i="31" s="1"/>
  <c r="E41" i="31" s="1"/>
  <c r="G20" i="29"/>
  <c r="G19" i="29" s="1"/>
  <c r="G18" i="29" s="1"/>
  <c r="G17" i="29" s="1"/>
  <c r="G16" i="29" s="1"/>
  <c r="G15" i="29" s="1"/>
  <c r="G8" i="29" s="1"/>
  <c r="D27" i="31"/>
  <c r="H126" i="50"/>
  <c r="D32" i="31"/>
  <c r="H132" i="50"/>
  <c r="E32" i="31" s="1"/>
  <c r="E31" i="31" s="1"/>
  <c r="G41" i="50"/>
  <c r="H42" i="50"/>
  <c r="D98" i="31"/>
  <c r="H296" i="50"/>
  <c r="G181" i="50"/>
  <c r="H181" i="50" s="1"/>
  <c r="D17" i="31"/>
  <c r="H109" i="50"/>
  <c r="G115" i="50"/>
  <c r="H116" i="50"/>
  <c r="G223" i="50"/>
  <c r="G216" i="50" s="1"/>
  <c r="H228" i="50"/>
  <c r="D68" i="31"/>
  <c r="H178" i="50"/>
  <c r="H187" i="50"/>
  <c r="G167" i="50"/>
  <c r="D23" i="51" s="1"/>
  <c r="H168" i="50"/>
  <c r="G30" i="50"/>
  <c r="H31" i="50"/>
  <c r="G35" i="50"/>
  <c r="H36" i="50"/>
  <c r="F20" i="29"/>
  <c r="F19" i="29" s="1"/>
  <c r="F18" i="29" s="1"/>
  <c r="F17" i="29" s="1"/>
  <c r="F16" i="29" s="1"/>
  <c r="F15" i="29" s="1"/>
  <c r="F8" i="29" s="1"/>
  <c r="D54" i="31"/>
  <c r="F245" i="29"/>
  <c r="F244" i="29" s="1"/>
  <c r="F84" i="29"/>
  <c r="F83" i="29" s="1"/>
  <c r="F80" i="29" s="1"/>
  <c r="F79" i="29" s="1"/>
  <c r="F78" i="29" s="1"/>
  <c r="F77" i="29" s="1"/>
  <c r="F76" i="29" s="1"/>
  <c r="F99" i="29"/>
  <c r="F98" i="29" s="1"/>
  <c r="F97" i="29" s="1"/>
  <c r="F96" i="29" s="1"/>
  <c r="F95" i="29" s="1"/>
  <c r="F94" i="29" s="1"/>
  <c r="F93" i="29" s="1"/>
  <c r="F224" i="29"/>
  <c r="F223" i="29" s="1"/>
  <c r="F220" i="29" s="1"/>
  <c r="F235" i="29"/>
  <c r="F234" i="29" s="1"/>
  <c r="F233" i="29" s="1"/>
  <c r="F232" i="29" s="1"/>
  <c r="F231" i="29" s="1"/>
  <c r="F140" i="29"/>
  <c r="F139" i="29" s="1"/>
  <c r="F138" i="29" s="1"/>
  <c r="F137" i="29" s="1"/>
  <c r="F136" i="29" s="1"/>
  <c r="F135" i="29" s="1"/>
  <c r="F117" i="29" s="1"/>
  <c r="G125" i="50"/>
  <c r="G280" i="50"/>
  <c r="G295" i="50"/>
  <c r="G131" i="50"/>
  <c r="G177" i="50"/>
  <c r="G309" i="50"/>
  <c r="G108" i="50"/>
  <c r="G22" i="50"/>
  <c r="G13" i="50"/>
  <c r="G264" i="50"/>
  <c r="G290" i="50"/>
  <c r="G286" i="50"/>
  <c r="G201" i="50"/>
  <c r="G204" i="50"/>
  <c r="G208" i="50"/>
  <c r="G140" i="50"/>
  <c r="G139" i="50" s="1"/>
  <c r="G146" i="50"/>
  <c r="H146" i="50" l="1"/>
  <c r="G145" i="50"/>
  <c r="E141" i="31"/>
  <c r="H145" i="50"/>
  <c r="G180" i="50"/>
  <c r="H180" i="50" s="1"/>
  <c r="H309" i="50"/>
  <c r="D75" i="31"/>
  <c r="G235" i="29"/>
  <c r="G234" i="29" s="1"/>
  <c r="G233" i="29" s="1"/>
  <c r="G232" i="29" s="1"/>
  <c r="G231" i="29" s="1"/>
  <c r="E98" i="31"/>
  <c r="E97" i="31" s="1"/>
  <c r="E96" i="31" s="1"/>
  <c r="E95" i="31" s="1"/>
  <c r="E94" i="31" s="1"/>
  <c r="G84" i="29"/>
  <c r="G83" i="29" s="1"/>
  <c r="G80" i="29" s="1"/>
  <c r="G79" i="29" s="1"/>
  <c r="G78" i="29" s="1"/>
  <c r="G77" i="29" s="1"/>
  <c r="G76" i="29" s="1"/>
  <c r="E17" i="31"/>
  <c r="E16" i="31" s="1"/>
  <c r="E13" i="31" s="1"/>
  <c r="E9" i="31" s="1"/>
  <c r="E8" i="31" s="1"/>
  <c r="E68" i="31"/>
  <c r="E67" i="31" s="1"/>
  <c r="E66" i="31" s="1"/>
  <c r="E65" i="31" s="1"/>
  <c r="E40" i="31" s="1"/>
  <c r="G140" i="29"/>
  <c r="G139" i="29" s="1"/>
  <c r="G138" i="29" s="1"/>
  <c r="G137" i="29" s="1"/>
  <c r="G136" i="29" s="1"/>
  <c r="G135" i="29" s="1"/>
  <c r="G117" i="29" s="1"/>
  <c r="E27" i="31"/>
  <c r="E26" i="31" s="1"/>
  <c r="E25" i="31" s="1"/>
  <c r="G99" i="29"/>
  <c r="G98" i="29" s="1"/>
  <c r="G97" i="29" s="1"/>
  <c r="G96" i="29" s="1"/>
  <c r="G95" i="29" s="1"/>
  <c r="G94" i="29" s="1"/>
  <c r="G93" i="29" s="1"/>
  <c r="E30" i="31"/>
  <c r="E28" i="31" s="1"/>
  <c r="E29" i="31"/>
  <c r="E24" i="31" s="1"/>
  <c r="E23" i="31" s="1"/>
  <c r="D90" i="31"/>
  <c r="D89" i="31" s="1"/>
  <c r="D88" i="31" s="1"/>
  <c r="H290" i="50"/>
  <c r="G103" i="50"/>
  <c r="H108" i="50"/>
  <c r="G294" i="50"/>
  <c r="H295" i="50"/>
  <c r="G124" i="50"/>
  <c r="H124" i="50" s="1"/>
  <c r="H125" i="50"/>
  <c r="D170" i="31"/>
  <c r="D169" i="31" s="1"/>
  <c r="D168" i="31" s="1"/>
  <c r="H208" i="50"/>
  <c r="D167" i="31"/>
  <c r="D166" i="31" s="1"/>
  <c r="D165" i="31" s="1"/>
  <c r="H204" i="50"/>
  <c r="D93" i="31"/>
  <c r="D92" i="31" s="1"/>
  <c r="D91" i="31" s="1"/>
  <c r="H286" i="50"/>
  <c r="G21" i="50"/>
  <c r="H22" i="50"/>
  <c r="G130" i="50"/>
  <c r="H131" i="50"/>
  <c r="G40" i="50"/>
  <c r="D13" i="51" s="1"/>
  <c r="H41" i="50"/>
  <c r="G275" i="50"/>
  <c r="H275" i="50" s="1"/>
  <c r="H280" i="50"/>
  <c r="G12" i="50"/>
  <c r="H13" i="50"/>
  <c r="G176" i="50"/>
  <c r="H177" i="50"/>
  <c r="G114" i="50"/>
  <c r="D18" i="51" s="1"/>
  <c r="H115" i="50"/>
  <c r="H223" i="50"/>
  <c r="H216" i="50" s="1"/>
  <c r="D29" i="51"/>
  <c r="G166" i="50"/>
  <c r="H167" i="50"/>
  <c r="E23" i="51" s="1"/>
  <c r="F211" i="29"/>
  <c r="F210" i="29" s="1"/>
  <c r="F209" i="29" s="1"/>
  <c r="F208" i="29" s="1"/>
  <c r="H264" i="50"/>
  <c r="G211" i="29" s="1"/>
  <c r="G210" i="29" s="1"/>
  <c r="G209" i="29" s="1"/>
  <c r="G29" i="50"/>
  <c r="H30" i="50"/>
  <c r="G34" i="50"/>
  <c r="H35" i="50"/>
  <c r="D139" i="31"/>
  <c r="H140" i="50"/>
  <c r="H139" i="50" s="1"/>
  <c r="D164" i="31"/>
  <c r="D163" i="31" s="1"/>
  <c r="D162" i="31" s="1"/>
  <c r="H201" i="50"/>
  <c r="D143" i="31"/>
  <c r="G207" i="50"/>
  <c r="F166" i="29"/>
  <c r="F165" i="29" s="1"/>
  <c r="F164" i="29" s="1"/>
  <c r="F111" i="29"/>
  <c r="F161" i="29"/>
  <c r="F160" i="29" s="1"/>
  <c r="F159" i="29" s="1"/>
  <c r="G285" i="50"/>
  <c r="F227" i="29"/>
  <c r="F226" i="29" s="1"/>
  <c r="F225" i="29" s="1"/>
  <c r="G200" i="50"/>
  <c r="F163" i="29"/>
  <c r="F162" i="29" s="1"/>
  <c r="G289" i="50"/>
  <c r="F230" i="29"/>
  <c r="F229" i="29" s="1"/>
  <c r="F228" i="29" s="1"/>
  <c r="D26" i="31"/>
  <c r="D25" i="31" s="1"/>
  <c r="G263" i="50"/>
  <c r="G203" i="50"/>
  <c r="H203" i="50" s="1"/>
  <c r="D11" i="31"/>
  <c r="D10" i="31" s="1"/>
  <c r="D20" i="31"/>
  <c r="D19" i="31" s="1"/>
  <c r="D18" i="31" s="1"/>
  <c r="D16" i="31"/>
  <c r="D14" i="31"/>
  <c r="D186" i="31"/>
  <c r="D185" i="31" s="1"/>
  <c r="D174" i="31"/>
  <c r="D173" i="31" s="1"/>
  <c r="D172" i="31" s="1"/>
  <c r="D157" i="31"/>
  <c r="D156" i="31" s="1"/>
  <c r="D155" i="31" s="1"/>
  <c r="D152" i="31"/>
  <c r="D151" i="31" s="1"/>
  <c r="D147" i="31"/>
  <c r="D146" i="31" s="1"/>
  <c r="D119" i="31"/>
  <c r="D118" i="31" s="1"/>
  <c r="D117" i="31" s="1"/>
  <c r="D113" i="31" s="1"/>
  <c r="D102" i="31"/>
  <c r="D97" i="31"/>
  <c r="D96" i="31" s="1"/>
  <c r="D95" i="31" s="1"/>
  <c r="D94" i="31" s="1"/>
  <c r="D86" i="31"/>
  <c r="D84" i="31"/>
  <c r="D79" i="31"/>
  <c r="D67" i="31"/>
  <c r="D66" i="31" s="1"/>
  <c r="D65" i="31" s="1"/>
  <c r="D61" i="31"/>
  <c r="D60" i="31" s="1"/>
  <c r="D58" i="31"/>
  <c r="D57" i="31" s="1"/>
  <c r="D53" i="31"/>
  <c r="D52" i="31" s="1"/>
  <c r="D50" i="31"/>
  <c r="D49" i="31" s="1"/>
  <c r="D45" i="31"/>
  <c r="D43" i="31"/>
  <c r="D36" i="31"/>
  <c r="D35" i="31"/>
  <c r="D31" i="31"/>
  <c r="D138" i="31" l="1"/>
  <c r="D137" i="31" s="1"/>
  <c r="F110" i="29"/>
  <c r="F109" i="29" s="1"/>
  <c r="F108" i="29" s="1"/>
  <c r="F107" i="29" s="1"/>
  <c r="F106" i="29" s="1"/>
  <c r="F105" i="29" s="1"/>
  <c r="F85" i="29" s="1"/>
  <c r="D142" i="31"/>
  <c r="D141" i="31" s="1"/>
  <c r="D101" i="31"/>
  <c r="D100" i="31" s="1"/>
  <c r="D99" i="31" s="1"/>
  <c r="G227" i="29"/>
  <c r="G226" i="29" s="1"/>
  <c r="G225" i="29" s="1"/>
  <c r="E93" i="31"/>
  <c r="E92" i="31" s="1"/>
  <c r="E91" i="31" s="1"/>
  <c r="E90" i="31"/>
  <c r="E89" i="31" s="1"/>
  <c r="E88" i="31" s="1"/>
  <c r="G230" i="29"/>
  <c r="G229" i="29" s="1"/>
  <c r="G228" i="29" s="1"/>
  <c r="E22" i="31"/>
  <c r="G166" i="29"/>
  <c r="G165" i="29" s="1"/>
  <c r="G164" i="29" s="1"/>
  <c r="E170" i="31"/>
  <c r="E169" i="31" s="1"/>
  <c r="E168" i="31" s="1"/>
  <c r="E137" i="31"/>
  <c r="E136" i="31" s="1"/>
  <c r="E135" i="31" s="1"/>
  <c r="E134" i="31" s="1"/>
  <c r="G109" i="29"/>
  <c r="G108" i="29" s="1"/>
  <c r="G107" i="29" s="1"/>
  <c r="G106" i="29" s="1"/>
  <c r="G105" i="29" s="1"/>
  <c r="G85" i="29" s="1"/>
  <c r="G161" i="29"/>
  <c r="G160" i="29" s="1"/>
  <c r="G159" i="29" s="1"/>
  <c r="E167" i="31"/>
  <c r="E166" i="31" s="1"/>
  <c r="E165" i="31" s="1"/>
  <c r="G163" i="29"/>
  <c r="G162" i="29" s="1"/>
  <c r="E164" i="31"/>
  <c r="E163" i="31" s="1"/>
  <c r="E162" i="31" s="1"/>
  <c r="F207" i="29"/>
  <c r="F206" i="29" s="1"/>
  <c r="F205" i="29" s="1"/>
  <c r="H208" i="29"/>
  <c r="H207" i="29" s="1"/>
  <c r="H206" i="29" s="1"/>
  <c r="H205" i="29" s="1"/>
  <c r="H250" i="29" s="1"/>
  <c r="G288" i="50"/>
  <c r="H288" i="50" s="1"/>
  <c r="H289" i="50"/>
  <c r="G39" i="50"/>
  <c r="H40" i="50"/>
  <c r="E13" i="51" s="1"/>
  <c r="G20" i="50"/>
  <c r="D11" i="51" s="1"/>
  <c r="H21" i="50"/>
  <c r="G102" i="50"/>
  <c r="D16" i="51" s="1"/>
  <c r="D15" i="51" s="1"/>
  <c r="H103" i="50"/>
  <c r="G284" i="50"/>
  <c r="H284" i="50" s="1"/>
  <c r="H285" i="50"/>
  <c r="G206" i="50"/>
  <c r="H206" i="50" s="1"/>
  <c r="H207" i="50"/>
  <c r="G123" i="50"/>
  <c r="G144" i="50"/>
  <c r="H144" i="50" s="1"/>
  <c r="G129" i="50"/>
  <c r="H130" i="50"/>
  <c r="G293" i="50"/>
  <c r="H294" i="50"/>
  <c r="E29" i="51"/>
  <c r="G175" i="50"/>
  <c r="D24" i="51" s="1"/>
  <c r="D21" i="51" s="1"/>
  <c r="H176" i="50"/>
  <c r="G113" i="50"/>
  <c r="H114" i="50"/>
  <c r="E18" i="51" s="1"/>
  <c r="G11" i="50"/>
  <c r="D10" i="51" s="1"/>
  <c r="H12" i="50"/>
  <c r="G165" i="50"/>
  <c r="H166" i="50"/>
  <c r="G262" i="50"/>
  <c r="G261" i="50" s="1"/>
  <c r="H263" i="50"/>
  <c r="G28" i="50"/>
  <c r="H28" i="50" s="1"/>
  <c r="H29" i="50"/>
  <c r="G33" i="50"/>
  <c r="H34" i="50"/>
  <c r="G138" i="50"/>
  <c r="H138" i="50" s="1"/>
  <c r="G199" i="50"/>
  <c r="H199" i="50" s="1"/>
  <c r="H200" i="50"/>
  <c r="F219" i="29"/>
  <c r="F218" i="29" s="1"/>
  <c r="F217" i="29" s="1"/>
  <c r="F216" i="29" s="1"/>
  <c r="F215" i="29" s="1"/>
  <c r="F158" i="29"/>
  <c r="F157" i="29" s="1"/>
  <c r="D34" i="31"/>
  <c r="D33" i="31" s="1"/>
  <c r="D29" i="31"/>
  <c r="D24" i="31" s="1"/>
  <c r="D23" i="31" s="1"/>
  <c r="D30" i="31"/>
  <c r="D28" i="31" s="1"/>
  <c r="D13" i="31"/>
  <c r="D161" i="31"/>
  <c r="D160" i="31" s="1"/>
  <c r="D145" i="31"/>
  <c r="D42" i="31"/>
  <c r="D83" i="31"/>
  <c r="D171" i="31"/>
  <c r="D150" i="31"/>
  <c r="D149" i="31" s="1"/>
  <c r="D154" i="31"/>
  <c r="F154" i="31" s="1"/>
  <c r="F134" i="31" s="1"/>
  <c r="F188" i="31" s="1"/>
  <c r="D184" i="31"/>
  <c r="D183" i="31" s="1"/>
  <c r="D182" i="31" s="1"/>
  <c r="D136" i="31" l="1"/>
  <c r="F156" i="29"/>
  <c r="F155" i="29" s="1"/>
  <c r="F147" i="29" s="1"/>
  <c r="D159" i="31"/>
  <c r="E82" i="31"/>
  <c r="E81" i="31" s="1"/>
  <c r="G274" i="50"/>
  <c r="G273" i="50" s="1"/>
  <c r="G219" i="29"/>
  <c r="G218" i="29" s="1"/>
  <c r="G217" i="29" s="1"/>
  <c r="G216" i="29" s="1"/>
  <c r="G215" i="29" s="1"/>
  <c r="G198" i="50"/>
  <c r="H198" i="50" s="1"/>
  <c r="G158" i="29"/>
  <c r="G157" i="29" s="1"/>
  <c r="E161" i="31"/>
  <c r="E160" i="31" s="1"/>
  <c r="E159" i="31" s="1"/>
  <c r="G137" i="50"/>
  <c r="G136" i="50" s="1"/>
  <c r="D20" i="51" s="1"/>
  <c r="G101" i="50"/>
  <c r="H102" i="50"/>
  <c r="E16" i="51" s="1"/>
  <c r="E15" i="51" s="1"/>
  <c r="G292" i="50"/>
  <c r="H292" i="50" s="1"/>
  <c r="H293" i="50"/>
  <c r="G128" i="50"/>
  <c r="H128" i="50" s="1"/>
  <c r="H129" i="50"/>
  <c r="G38" i="50"/>
  <c r="H39" i="50"/>
  <c r="G122" i="50"/>
  <c r="H123" i="50"/>
  <c r="G19" i="50"/>
  <c r="H20" i="50"/>
  <c r="E11" i="51" s="1"/>
  <c r="G10" i="50"/>
  <c r="H11" i="50"/>
  <c r="E10" i="51" s="1"/>
  <c r="G174" i="50"/>
  <c r="H175" i="50"/>
  <c r="E24" i="51" s="1"/>
  <c r="E21" i="51" s="1"/>
  <c r="G112" i="50"/>
  <c r="H113" i="50"/>
  <c r="H165" i="50"/>
  <c r="H262" i="50"/>
  <c r="H33" i="50"/>
  <c r="G27" i="50"/>
  <c r="D12" i="51" s="1"/>
  <c r="D9" i="51" s="1"/>
  <c r="D82" i="31"/>
  <c r="D81" i="31" s="1"/>
  <c r="D9" i="31"/>
  <c r="D8" i="31" s="1"/>
  <c r="D41" i="31"/>
  <c r="D40" i="31" s="1"/>
  <c r="D22" i="31"/>
  <c r="D135" i="31"/>
  <c r="D134" i="31" s="1"/>
  <c r="G156" i="29" l="1"/>
  <c r="G155" i="29" s="1"/>
  <c r="G147" i="29" s="1"/>
  <c r="G197" i="50"/>
  <c r="H274" i="50"/>
  <c r="H137" i="50"/>
  <c r="G18" i="50"/>
  <c r="H19" i="50"/>
  <c r="H38" i="50"/>
  <c r="G121" i="50"/>
  <c r="H122" i="50"/>
  <c r="E19" i="51" s="1"/>
  <c r="G100" i="50"/>
  <c r="H101" i="50"/>
  <c r="G272" i="50"/>
  <c r="H273" i="50"/>
  <c r="H112" i="50"/>
  <c r="G9" i="50"/>
  <c r="H10" i="50"/>
  <c r="H9" i="50" s="1"/>
  <c r="G173" i="50"/>
  <c r="G150" i="50" s="1"/>
  <c r="H174" i="50"/>
  <c r="H261" i="50"/>
  <c r="G260" i="50"/>
  <c r="G259" i="50" s="1"/>
  <c r="H27" i="50"/>
  <c r="E12" i="51" s="1"/>
  <c r="E9" i="51" s="1"/>
  <c r="G135" i="50"/>
  <c r="H136" i="50"/>
  <c r="E20" i="51" s="1"/>
  <c r="H197" i="50" l="1"/>
  <c r="G196" i="50"/>
  <c r="G195" i="50" s="1"/>
  <c r="D28" i="51" s="1"/>
  <c r="D26" i="51" s="1"/>
  <c r="E17" i="51"/>
  <c r="H100" i="50"/>
  <c r="G99" i="50"/>
  <c r="H99" i="50" s="1"/>
  <c r="G120" i="50"/>
  <c r="D19" i="51" s="1"/>
  <c r="D17" i="51" s="1"/>
  <c r="H121" i="50"/>
  <c r="H18" i="50"/>
  <c r="H8" i="50" s="1"/>
  <c r="H272" i="50"/>
  <c r="G271" i="50"/>
  <c r="D34" i="51" s="1"/>
  <c r="D33" i="51" s="1"/>
  <c r="H173" i="50"/>
  <c r="H150" i="50" s="1"/>
  <c r="G8" i="50"/>
  <c r="D32" i="51"/>
  <c r="D31" i="51" s="1"/>
  <c r="H260" i="50"/>
  <c r="G134" i="50"/>
  <c r="H135" i="50"/>
  <c r="H196" i="50" l="1"/>
  <c r="H120" i="50"/>
  <c r="H271" i="50"/>
  <c r="E34" i="51" s="1"/>
  <c r="E33" i="51" s="1"/>
  <c r="G270" i="50"/>
  <c r="H270" i="50" s="1"/>
  <c r="H259" i="50"/>
  <c r="E32" i="51" s="1"/>
  <c r="E31" i="51" s="1"/>
  <c r="G258" i="50"/>
  <c r="H258" i="50" s="1"/>
  <c r="H134" i="50"/>
  <c r="G111" i="50"/>
  <c r="H111" i="50" s="1"/>
  <c r="H195" i="50"/>
  <c r="E28" i="51" s="1"/>
  <c r="E26" i="51" s="1"/>
  <c r="G186" i="50"/>
  <c r="H186" i="50" s="1"/>
  <c r="G305" i="50" l="1"/>
  <c r="D74" i="31" s="1"/>
  <c r="D73" i="31" l="1"/>
  <c r="D72" i="31" s="1"/>
  <c r="H305" i="50"/>
  <c r="F243" i="29"/>
  <c r="F242" i="29" s="1"/>
  <c r="G304" i="50"/>
  <c r="F241" i="29" l="1"/>
  <c r="F240" i="29" s="1"/>
  <c r="F239" i="29" s="1"/>
  <c r="F238" i="29" s="1"/>
  <c r="F237" i="29" s="1"/>
  <c r="F236" i="29" s="1"/>
  <c r="F250" i="29" s="1"/>
  <c r="E74" i="31"/>
  <c r="E73" i="31" s="1"/>
  <c r="E72" i="31" s="1"/>
  <c r="G243" i="29"/>
  <c r="G242" i="29" s="1"/>
  <c r="G303" i="50"/>
  <c r="H304" i="50"/>
  <c r="H303" i="50" s="1"/>
  <c r="D70" i="31"/>
  <c r="D69" i="31" s="1"/>
  <c r="D188" i="31" s="1"/>
  <c r="D71" i="31"/>
  <c r="G241" i="29" l="1"/>
  <c r="G240" i="29" s="1"/>
  <c r="G239" i="29" s="1"/>
  <c r="G238" i="29" s="1"/>
  <c r="G237" i="29" s="1"/>
  <c r="G236" i="29" s="1"/>
  <c r="G250" i="29" s="1"/>
  <c r="E71" i="31"/>
  <c r="E70" i="31"/>
  <c r="E69" i="31" s="1"/>
  <c r="E188" i="31" s="1"/>
  <c r="G302" i="50"/>
  <c r="G301" i="50" l="1"/>
  <c r="D36" i="51" s="1"/>
  <c r="D35" i="51" s="1"/>
  <c r="D37" i="51" s="1"/>
  <c r="H302" i="50"/>
  <c r="G300" i="50" l="1"/>
  <c r="H301" i="50"/>
  <c r="E36" i="51" s="1"/>
  <c r="E35" i="51" s="1"/>
  <c r="E37" i="51" s="1"/>
  <c r="G299" i="50" l="1"/>
  <c r="H300" i="50"/>
  <c r="H299" i="50" l="1"/>
  <c r="G298" i="50"/>
  <c r="G319" i="50" l="1"/>
  <c r="H298" i="50"/>
  <c r="H319" i="50" s="1"/>
  <c r="F252" i="29" l="1"/>
  <c r="I14" i="53"/>
  <c r="G11" i="53"/>
  <c r="I11" i="53" s="1"/>
</calcChain>
</file>

<file path=xl/sharedStrings.xml><?xml version="1.0" encoding="utf-8"?>
<sst xmlns="http://schemas.openxmlformats.org/spreadsheetml/2006/main" count="1718" uniqueCount="272">
  <si>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</si>
  <si>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</si>
  <si>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</si>
  <si>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</si>
  <si>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</si>
  <si>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</si>
  <si>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</si>
  <si>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</si>
  <si>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</si>
  <si>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</si>
  <si>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</si>
  <si>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</si>
  <si>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</si>
  <si>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</si>
  <si>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</si>
  <si>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</si>
  <si>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</si>
  <si>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</si>
  <si>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</si>
  <si>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</si>
  <si>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</si>
  <si>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</si>
  <si>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</si>
  <si>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</si>
  <si>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</si>
  <si>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</si>
  <si>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</si>
  <si>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</si>
  <si>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</si>
  <si>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</si>
  <si>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</si>
  <si>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</si>
  <si>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</si>
  <si>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</si>
  <si>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</si>
  <si>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</si>
  <si>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</si>
  <si>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</si>
  <si>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</si>
  <si>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</si>
  <si>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</si>
  <si>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</si>
  <si>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</si>
  <si>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</si>
  <si>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</si>
  <si>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</si>
  <si>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</si>
  <si>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</si>
  <si>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</si>
  <si>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</si>
  <si>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</si>
  <si>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</si>
  <si>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</si>
  <si>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</si>
  <si>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</si>
  <si>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</si>
  <si>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</si>
  <si>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</si>
  <si>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</si>
  <si>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</si>
  <si>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</si>
  <si>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01 05 02 01 01 0000 510</t>
  </si>
  <si>
    <t>01 05 02 01 01 0000 610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</si>
  <si>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</si>
  <si>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</si>
  <si>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</si>
  <si>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</si>
  <si>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</si>
  <si>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</si>
  <si>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</si>
  <si>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</si>
  <si>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</si>
  <si>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</si>
  <si>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</si>
  <si>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</si>
  <si>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</si>
  <si>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</si>
  <si>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</si>
  <si>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</si>
  <si>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</si>
  <si>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</si>
  <si>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</si>
  <si>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</si>
  <si>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</si>
  <si>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</si>
  <si>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</si>
  <si>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</si>
  <si>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</si>
  <si>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</si>
  <si>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</si>
  <si>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</si>
  <si>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</si>
  <si>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</si>
  <si>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</si>
  <si>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</si>
  <si>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</si>
  <si>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</si>
  <si>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</si>
  <si>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</si>
  <si>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</si>
  <si>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</si>
  <si>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</si>
  <si>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</si>
  <si>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</si>
  <si>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</si>
  <si>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</si>
  <si>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</si>
  <si>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</si>
  <si>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</si>
  <si>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</si>
  <si>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</si>
  <si>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</si>
  <si>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</si>
  <si>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</si>
  <si>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</si>
  <si>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</si>
  <si>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</si>
  <si>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</si>
  <si>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</si>
  <si>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</si>
  <si>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</si>
  <si>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</si>
  <si>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</si>
  <si>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</si>
  <si>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</si>
  <si>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</si>
  <si>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</si>
  <si>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</si>
  <si>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</si>
  <si>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</si>
  <si>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</si>
  <si>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</si>
  <si>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</si>
  <si>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</si>
  <si>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</si>
  <si>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</si>
  <si>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</si>
  <si>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</si>
  <si>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</si>
  <si>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</si>
  <si>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</si>
  <si>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</si>
  <si>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</si>
  <si>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</si>
  <si>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</si>
  <si>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</si>
  <si>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</si>
  <si>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</si>
  <si>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</si>
  <si>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</si>
  <si>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</si>
  <si>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</si>
  <si>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</si>
  <si>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</si>
  <si>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</si>
  <si>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</si>
  <si>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</si>
  <si>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</si>
  <si>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</si>
  <si>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</si>
  <si>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</si>
  <si>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</si>
  <si>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</si>
  <si>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</si>
  <si>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</si>
  <si>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</si>
  <si>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</si>
  <si>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</si>
  <si>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</si>
  <si>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</si>
  <si>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</si>
  <si>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</si>
  <si>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</si>
  <si>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</si>
  <si>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</si>
  <si>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</si>
  <si>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</si>
  <si>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</si>
  <si>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</si>
  <si>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</si>
  <si>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</si>
  <si>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</si>
  <si>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</si>
  <si>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</si>
  <si>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</si>
  <si>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</si>
  <si>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</si>
  <si>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</si>
  <si>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</si>
  <si>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</si>
  <si>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</si>
  <si>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</si>
  <si>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</si>
  <si>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</si>
  <si>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</si>
  <si>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</si>
  <si>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</si>
  <si>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</si>
  <si>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</si>
  <si>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</si>
  <si>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Источники внутреннего финансирования дефицита бюджета сельского поселения Светлый на 2021 год</t>
  </si>
  <si>
    <t>Ведомственная структура расходов бюджета сельского поселения Светлый на 2021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</si>
  <si>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2021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</si>
  <si>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2021 год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</si>
  <si>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</si>
  <si>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</si>
  <si>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"Совершенствование муниципального управления сельского поселения Светлый на 2016 -2023 годы"</t>
  </si>
  <si>
    <t>Муниципальная программа «Управление муниципальным  имуществом в  сельском поселении Светлый на 2016-2023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</si>
  <si>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</si>
  <si>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</si>
  <si>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</si>
  <si>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"Обеспечение экологической безопасности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</si>
  <si>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</si>
  <si>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</si>
  <si>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</si>
  <si>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</si>
  <si>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</si>
  <si>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</si>
  <si>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Муниципальная программа «Содействие занятости населения в сельском поселении Светлый на 2021-2023 годы»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</si>
  <si>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</si>
  <si>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</si>
  <si>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</si>
  <si>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</si>
  <si>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</si>
  <si>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</si>
  <si>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</si>
  <si>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</si>
  <si>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</si>
  <si>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</si>
  <si>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</si>
  <si>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</si>
  <si>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</si>
  <si>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</si>
  <si>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</si>
  <si>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</si>
  <si>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</si>
  <si>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</si>
  <si>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</si>
  <si>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</si>
  <si>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</si>
  <si>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</si>
  <si>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Приложение 3                                     к решению Совета депутатов сельского поселения Светлый         от 28.12.2020 № 122</t>
  </si>
  <si>
    <t>Приложение 7                                                          к решению Совета депутатов сельского поселения Светлый                                                от 28.12.2020 № 122</t>
  </si>
  <si>
    <t>Приложение 9                                    к решению Совета депутатов сельского поселения Светлый         от 28.12.2020 № 122</t>
  </si>
  <si>
    <t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28.12.2020 № 122</t>
  </si>
  <si>
    <t>Уточнение</t>
  </si>
  <si>
    <t>Уточненный план</t>
  </si>
  <si>
    <t>Закупка энергетических ресурсов</t>
  </si>
  <si>
    <t>7600299990</t>
  </si>
  <si>
    <t>Приложение 5                                         к решению Совета депутатов сельского поселения Светлый         от 28.12.2020 № 122</t>
  </si>
  <si>
    <t>Источники внутреннего финансирования дефицита бюджета сельского поселения Светлый на 2022-2023 годы</t>
  </si>
  <si>
    <t>2022 год</t>
  </si>
  <si>
    <t>2023 год</t>
  </si>
  <si>
    <t>Приложение 16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28.12.2020 № 122</t>
  </si>
  <si>
    <t>Утверждено решением Совета депутатов сельского поселения Светлый от 29.01.2021 №127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</si>
  <si>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</si>
  <si>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</si>
  <si>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</si>
  <si>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Общеэкономические вопросы</t>
  </si>
  <si>
    <t>8340199990</t>
  </si>
  <si>
    <t>8340000000</t>
  </si>
  <si>
    <t xml:space="preserve">Подпрограмма "Обеспечение реализации муниципальной программы"    </t>
  </si>
  <si>
    <t>8340100000</t>
  </si>
  <si>
    <t>Основное мероприятие "Разработка, утверждение, актуализация схем систем коммунальной инфраструктуры"</t>
  </si>
  <si>
    <t>Распределение бюджетных ассигнований по разделам, подразделам классификации расходов бюджета сельского поселения Светлый на 2021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</si>
  <si>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</si>
  <si>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Приложение 1                                     к решению Совета депутатов сельского поселения Светлый         от 00.04.2021 №00</t>
  </si>
  <si>
    <t>Приложение 2                                         к решению Совета депутатов сельского поселения Светлый         от 00.04.2021 №00</t>
  </si>
  <si>
    <t>Приложение 3                                                          к решению Совета депутатов сельского поселения Светлый                                                от 00.04.2021 №00</t>
  </si>
  <si>
    <t>Приложение 4                                    к решению Совета депутатов сельского поселения Светлый         от 00.04.2021 № 00</t>
  </si>
  <si>
    <t>Приложение 5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00.04.2021 № 00</t>
  </si>
  <si>
    <t>Приложение 6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00.04.2021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</si>
</sst>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000"/>
    <numFmt numFmtId="172" formatCode="#,##0.0;[Red]\-#,##0.0;0.0"/>
    <numFmt numFmtId="173" formatCode="0.0"/>
    <numFmt numFmtId="174" formatCode="0000000000"/>
    <numFmt numFmtId="175" formatCode="#,##0.0_ ;[Red]\-#,##0.0\ "/>
    <numFmt numFmtId="176" formatCode="#,##0.000;[Red]\-#,##0.000;0.000"/>
    <numFmt numFmtId="177" formatCode="000.0;;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9" fillId="3" borderId="4">
      <alignment horizontal="left" vertical="top" wrapText="1"/>
    </xf>
    <xf numFmtId="0" fontId="1" fillId="0" borderId="0"/>
  </cellStyleXfs>
  <cellXfs count="149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4" borderId="1" xfId="5" applyNumberFormat="1" applyFont="1" applyFill="1" applyBorder="1" applyAlignment="1" applyProtection="1">
      <alignment horizontal="center" vertical="center"/>
      <protection hidden="1"/>
    </xf>
    <xf numFmtId="49" fontId="3" fillId="4" borderId="1" xfId="5" applyNumberFormat="1" applyFont="1" applyFill="1" applyBorder="1" applyAlignment="1" applyProtection="1">
      <alignment horizontal="center" vertical="center"/>
      <protection hidden="1"/>
    </xf>
    <xf numFmtId="168" fontId="3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Alignment="1">
      <alignment horizontal="justify"/>
    </xf>
    <xf numFmtId="0" fontId="7" fillId="0" borderId="0" xfId="0" applyFont="1" applyFill="1"/>
    <xf numFmtId="168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70" fontId="4" fillId="5" borderId="1" xfId="5" applyNumberFormat="1" applyFont="1" applyFill="1" applyBorder="1" applyAlignment="1" applyProtection="1">
      <alignment horizontal="center" vertical="center"/>
      <protection hidden="1"/>
    </xf>
    <xf numFmtId="49" fontId="4" fillId="5" borderId="1" xfId="5" applyNumberFormat="1" applyFont="1" applyFill="1" applyBorder="1" applyAlignment="1" applyProtection="1">
      <alignment horizontal="center" vertical="center"/>
      <protection hidden="1"/>
    </xf>
    <xf numFmtId="169" fontId="4" fillId="5" borderId="1" xfId="5" applyNumberFormat="1" applyFont="1" applyFill="1" applyBorder="1" applyAlignment="1" applyProtection="1">
      <alignment horizontal="center" vertical="center"/>
      <protection hidden="1"/>
    </xf>
    <xf numFmtId="172" fontId="4" fillId="5" borderId="1" xfId="5" applyNumberFormat="1" applyFont="1" applyFill="1" applyBorder="1" applyAlignment="1" applyProtection="1">
      <alignment horizontal="center" vertical="center"/>
      <protection hidden="1"/>
    </xf>
    <xf numFmtId="170" fontId="3" fillId="4" borderId="1" xfId="5" applyNumberFormat="1" applyFont="1" applyFill="1" applyBorder="1" applyAlignment="1" applyProtection="1">
      <alignment horizontal="center" vertical="center"/>
      <protection hidden="1"/>
    </xf>
    <xf numFmtId="169" fontId="3" fillId="4" borderId="1" xfId="5" applyNumberFormat="1" applyFont="1" applyFill="1" applyBorder="1" applyAlignment="1" applyProtection="1">
      <alignment horizontal="center" vertical="center"/>
      <protection hidden="1"/>
    </xf>
    <xf numFmtId="175" fontId="6" fillId="0" borderId="0" xfId="0" applyNumberFormat="1" applyFont="1" applyFill="1"/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49" fontId="4" fillId="0" borderId="1" xfId="5" applyNumberFormat="1" applyFont="1" applyFill="1" applyBorder="1" applyAlignment="1" applyProtection="1">
      <alignment horizontal="center" vertical="center"/>
      <protection hidden="1"/>
    </xf>
    <xf numFmtId="165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5" applyNumberFormat="1" applyFont="1" applyFill="1" applyBorder="1" applyAlignment="1" applyProtection="1">
      <alignment horizontal="center" vertical="center"/>
      <protection hidden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72" fontId="6" fillId="0" borderId="1" xfId="0" applyNumberFormat="1" applyFont="1" applyFill="1" applyBorder="1" applyAlignment="1">
      <alignment horizontal="center" vertical="center"/>
    </xf>
    <xf numFmtId="168" fontId="3" fillId="0" borderId="1" xfId="5" applyNumberFormat="1" applyFont="1" applyFill="1" applyBorder="1" applyAlignment="1" applyProtection="1">
      <alignment horizontal="justify" wrapText="1"/>
      <protection hidden="1"/>
    </xf>
    <xf numFmtId="166" fontId="3" fillId="0" borderId="1" xfId="5" applyNumberFormat="1" applyFont="1" applyFill="1" applyBorder="1" applyAlignment="1" applyProtection="1">
      <alignment horizont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4" borderId="1" xfId="5" applyNumberFormat="1" applyFont="1" applyFill="1" applyBorder="1" applyAlignment="1" applyProtection="1">
      <alignment horizontal="center" vertical="center" wrapText="1"/>
      <protection hidden="1"/>
    </xf>
    <xf numFmtId="172" fontId="7" fillId="5" borderId="1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Alignment="1">
      <alignment horizontal="center"/>
    </xf>
    <xf numFmtId="165" fontId="3" fillId="4" borderId="1" xfId="5" applyNumberFormat="1" applyFont="1" applyFill="1" applyBorder="1" applyAlignment="1" applyProtection="1">
      <alignment horizontal="justify" vertical="center" wrapText="1"/>
      <protection hidden="1"/>
    </xf>
    <xf numFmtId="170" fontId="10" fillId="5" borderId="1" xfId="5" applyNumberFormat="1" applyFont="1" applyFill="1" applyBorder="1" applyAlignment="1" applyProtection="1">
      <alignment horizontal="center" vertical="center"/>
      <protection hidden="1"/>
    </xf>
    <xf numFmtId="172" fontId="4" fillId="5" borderId="1" xfId="9" applyNumberFormat="1" applyFont="1" applyFill="1" applyBorder="1" applyAlignment="1" applyProtection="1">
      <alignment horizontal="center" vertical="center"/>
      <protection hidden="1"/>
    </xf>
    <xf numFmtId="174" fontId="3" fillId="4" borderId="1" xfId="1" applyNumberFormat="1" applyFont="1" applyFill="1" applyBorder="1" applyAlignment="1" applyProtection="1">
      <alignment horizontal="center" vertical="center"/>
      <protection hidden="1"/>
    </xf>
    <xf numFmtId="172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justify"/>
    </xf>
    <xf numFmtId="174" fontId="3" fillId="0" borderId="1" xfId="11" applyNumberFormat="1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176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5" borderId="1" xfId="5" applyNumberFormat="1" applyFont="1" applyFill="1" applyBorder="1" applyAlignment="1" applyProtection="1">
      <alignment horizontal="center" vertical="center"/>
      <protection hidden="1"/>
    </xf>
    <xf numFmtId="165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5" borderId="1" xfId="5" applyNumberFormat="1" applyFont="1" applyFill="1" applyBorder="1" applyAlignment="1" applyProtection="1">
      <alignment horizontal="center" vertical="center"/>
      <protection hidden="1"/>
    </xf>
    <xf numFmtId="169" fontId="3" fillId="5" borderId="1" xfId="5" applyNumberFormat="1" applyFont="1" applyFill="1" applyBorder="1" applyAlignment="1" applyProtection="1">
      <alignment horizontal="center" vertical="center"/>
      <protection hidden="1"/>
    </xf>
    <xf numFmtId="165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5" borderId="1" xfId="5" applyNumberFormat="1" applyFont="1" applyFill="1" applyBorder="1" applyAlignment="1" applyProtection="1">
      <alignment horizontal="center" vertical="center"/>
      <protection hidden="1"/>
    </xf>
    <xf numFmtId="167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3" fillId="5" borderId="1" xfId="5" applyNumberFormat="1" applyFont="1" applyFill="1" applyBorder="1" applyAlignment="1" applyProtection="1">
      <alignment horizontal="center" vertical="center"/>
      <protection hidden="1"/>
    </xf>
    <xf numFmtId="174" fontId="3" fillId="5" borderId="1" xfId="1" applyNumberFormat="1" applyFont="1" applyFill="1" applyBorder="1" applyAlignment="1" applyProtection="1">
      <alignment horizontal="center" vertical="center"/>
      <protection hidden="1"/>
    </xf>
    <xf numFmtId="167" fontId="3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6" borderId="1" xfId="5" applyNumberFormat="1" applyFont="1" applyFill="1" applyBorder="1" applyAlignment="1" applyProtection="1">
      <alignment horizontal="center" vertical="center"/>
      <protection hidden="1"/>
    </xf>
    <xf numFmtId="169" fontId="3" fillId="6" borderId="1" xfId="5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167" fontId="3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3" fillId="0" borderId="1" xfId="11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>
      <alignment horizontal="justify"/>
    </xf>
    <xf numFmtId="0" fontId="6" fillId="6" borderId="1" xfId="0" applyFont="1" applyFill="1" applyBorder="1"/>
    <xf numFmtId="0" fontId="7" fillId="6" borderId="1" xfId="0" applyFont="1" applyFill="1" applyBorder="1"/>
    <xf numFmtId="172" fontId="7" fillId="6" borderId="1" xfId="0" applyNumberFormat="1" applyFont="1" applyFill="1" applyBorder="1" applyAlignment="1">
      <alignment horizontal="center"/>
    </xf>
    <xf numFmtId="176" fontId="3" fillId="4" borderId="1" xfId="5" applyNumberFormat="1" applyFont="1" applyFill="1" applyBorder="1" applyAlignment="1" applyProtection="1">
      <alignment horizontal="center" vertical="center"/>
      <protection hidden="1"/>
    </xf>
    <xf numFmtId="49" fontId="3" fillId="2" borderId="1" xfId="5" applyNumberFormat="1" applyFont="1" applyFill="1" applyBorder="1" applyAlignment="1" applyProtection="1">
      <alignment horizontal="center" vertical="center" wrapText="1"/>
      <protection hidden="1"/>
    </xf>
    <xf numFmtId="170" fontId="3" fillId="2" borderId="1" xfId="5" applyNumberFormat="1" applyFont="1" applyFill="1" applyBorder="1" applyAlignment="1" applyProtection="1">
      <alignment horizontal="center" vertical="center"/>
      <protection hidden="1"/>
    </xf>
    <xf numFmtId="49" fontId="3" fillId="2" borderId="1" xfId="5" applyNumberFormat="1" applyFont="1" applyFill="1" applyBorder="1" applyAlignment="1" applyProtection="1">
      <alignment horizontal="center" vertical="center"/>
      <protection hidden="1"/>
    </xf>
    <xf numFmtId="169" fontId="3" fillId="2" borderId="1" xfId="5" applyNumberFormat="1" applyFont="1" applyFill="1" applyBorder="1" applyAlignment="1" applyProtection="1">
      <alignment horizontal="center" vertical="center"/>
      <protection hidden="1"/>
    </xf>
    <xf numFmtId="176" fontId="3" fillId="2" borderId="1" xfId="5" applyNumberFormat="1" applyFont="1" applyFill="1" applyBorder="1" applyAlignment="1" applyProtection="1">
      <alignment horizontal="center" vertical="center"/>
      <protection hidden="1"/>
    </xf>
    <xf numFmtId="172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center" wrapText="1"/>
    </xf>
    <xf numFmtId="0" fontId="14" fillId="2" borderId="1" xfId="5" applyNumberFormat="1" applyFont="1" applyFill="1" applyBorder="1" applyAlignment="1" applyProtection="1">
      <alignment horizontal="center" vertical="center"/>
      <protection hidden="1"/>
    </xf>
    <xf numFmtId="0" fontId="15" fillId="2" borderId="1" xfId="5" applyNumberFormat="1" applyFont="1" applyFill="1" applyBorder="1" applyAlignment="1" applyProtection="1">
      <protection hidden="1"/>
    </xf>
    <xf numFmtId="0" fontId="14" fillId="2" borderId="1" xfId="5" applyNumberFormat="1" applyFont="1" applyFill="1" applyBorder="1" applyAlignment="1" applyProtection="1">
      <protection hidden="1"/>
    </xf>
    <xf numFmtId="172" fontId="14" fillId="2" borderId="1" xfId="5" applyNumberFormat="1" applyFont="1" applyFill="1" applyBorder="1" applyAlignment="1" applyProtection="1">
      <alignment horizontal="center"/>
      <protection hidden="1"/>
    </xf>
    <xf numFmtId="17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3" fontId="16" fillId="0" borderId="6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/>
    <xf numFmtId="173" fontId="12" fillId="0" borderId="6" xfId="0" applyNumberFormat="1" applyFont="1" applyFill="1" applyBorder="1" applyAlignment="1">
      <alignment horizontal="center" vertical="center" wrapText="1"/>
    </xf>
    <xf numFmtId="173" fontId="16" fillId="0" borderId="6" xfId="0" applyNumberFormat="1" applyFont="1" applyFill="1" applyBorder="1" applyAlignment="1">
      <alignment horizontal="center" vertical="center" wrapText="1"/>
    </xf>
    <xf numFmtId="173" fontId="16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 wrapText="1"/>
    </xf>
    <xf numFmtId="173" fontId="16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49" fontId="4" fillId="4" borderId="1" xfId="5" applyNumberFormat="1" applyFont="1" applyFill="1" applyBorder="1" applyAlignment="1" applyProtection="1">
      <alignment horizontal="center" vertical="center"/>
      <protection hidden="1"/>
    </xf>
    <xf numFmtId="169" fontId="4" fillId="4" borderId="1" xfId="5" applyNumberFormat="1" applyFont="1" applyFill="1" applyBorder="1" applyAlignment="1" applyProtection="1">
      <alignment horizontal="center" vertical="center"/>
      <protection hidden="1"/>
    </xf>
    <xf numFmtId="172" fontId="3" fillId="4" borderId="1" xfId="9" applyNumberFormat="1" applyFont="1" applyFill="1" applyBorder="1" applyAlignment="1" applyProtection="1">
      <alignment horizontal="center" vertical="center"/>
      <protection hidden="1"/>
    </xf>
    <xf numFmtId="175" fontId="6" fillId="0" borderId="0" xfId="0" applyNumberFormat="1" applyFont="1" applyFill="1" applyAlignment="1">
      <alignment horizontal="center"/>
    </xf>
    <xf numFmtId="172" fontId="0" fillId="0" borderId="0" xfId="0" applyNumberFormat="1"/>
    <xf numFmtId="172" fontId="3" fillId="0" borderId="1" xfId="5" applyNumberFormat="1" applyFont="1" applyFill="1" applyBorder="1" applyAlignment="1" applyProtection="1">
      <alignment horizontal="center"/>
      <protection hidden="1"/>
    </xf>
    <xf numFmtId="172" fontId="6" fillId="0" borderId="0" xfId="0" applyNumberFormat="1" applyFont="1" applyFill="1"/>
    <xf numFmtId="173" fontId="6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2" fontId="6" fillId="5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/>
    </xf>
    <xf numFmtId="173" fontId="3" fillId="0" borderId="1" xfId="0" applyNumberFormat="1" applyFont="1" applyFill="1" applyBorder="1" applyAlignment="1">
      <alignment horizontal="center" vertical="center"/>
    </xf>
    <xf numFmtId="177" fontId="3" fillId="4" borderId="1" xfId="5" applyNumberFormat="1" applyFont="1" applyFill="1" applyBorder="1" applyAlignment="1" applyProtection="1">
      <alignment horizontal="center" vertical="center"/>
      <protection hidden="1"/>
    </xf>
    <xf numFmtId="173" fontId="3" fillId="4" borderId="1" xfId="5" applyNumberFormat="1" applyFont="1" applyFill="1" applyBorder="1" applyAlignment="1" applyProtection="1">
      <alignment horizontal="center" vertical="center"/>
      <protection hidden="1"/>
    </xf>
    <xf numFmtId="173" fontId="16" fillId="0" borderId="1" xfId="0" applyNumberFormat="1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 applyProtection="1">
      <alignment horizontal="justify"/>
      <protection hidden="1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173" fontId="12" fillId="0" borderId="1" xfId="0" applyNumberFormat="1" applyFont="1" applyFill="1" applyBorder="1" applyAlignment="1">
      <alignment horizontal="center" vertical="center" wrapText="1"/>
    </xf>
    <xf numFmtId="173" fontId="16" fillId="0" borderId="6" xfId="0" applyNumberFormat="1" applyFont="1" applyFill="1" applyBorder="1" applyAlignment="1">
      <alignment horizontal="center" vertical="center" wrapText="1"/>
    </xf>
    <xf numFmtId="173" fontId="16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/>
    </xf>
    <xf numFmtId="173" fontId="16" fillId="0" borderId="6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73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5"/>
  <sheetViews>
    <sheetView zoomScaleNormal="100" workbookViewId="0">
      <selection activeCell="K5" sqref="J5:K5"/>
    </sheetView>
  </sheetViews>
  <sheetFormatPr defaultRowHeight="11.25" x14ac:dyDescent="0.2"/>
  <cols>
    <col min="1" max="1" width="50.42578125" style="1" customWidth="1"/>
    <col min="2" max="2" width="5.42578125" style="2" customWidth="1"/>
    <col min="3" max="3" width="5.28515625" style="2" customWidth="1"/>
    <col min="4" max="4" width="10.5703125" style="3" customWidth="1"/>
    <col min="5" max="5" width="7.140625" style="4" customWidth="1"/>
    <col min="6" max="6" width="17.28515625" style="2" customWidth="1"/>
    <col min="7" max="16384" width="9.140625" style="4"/>
  </cols>
  <sheetData>
    <row r="1" spans="1:8" s="81" customFormat="1" ht="61.5" customHeight="1" x14ac:dyDescent="0.2">
      <c r="A1" s="1"/>
      <c r="B1" s="2"/>
      <c r="C1" s="2"/>
      <c r="D1" s="3"/>
      <c r="F1" s="2"/>
      <c r="G1" s="130" t="s">
        <v>266</v>
      </c>
      <c r="H1" s="130"/>
    </row>
    <row r="2" spans="1:8" s="81" customFormat="1" x14ac:dyDescent="0.2">
      <c r="A2" s="1"/>
      <c r="B2" s="2"/>
      <c r="C2" s="2"/>
      <c r="D2" s="3"/>
      <c r="F2" s="2"/>
    </row>
    <row r="3" spans="1:8" ht="70.5" customHeight="1" x14ac:dyDescent="0.2">
      <c r="E3" s="130"/>
      <c r="F3" s="130"/>
      <c r="G3" s="130" t="s">
        <v>241</v>
      </c>
      <c r="H3" s="130"/>
    </row>
    <row r="4" spans="1:8" ht="45" customHeight="1" x14ac:dyDescent="0.2">
      <c r="A4" s="131" t="s">
        <v>203</v>
      </c>
      <c r="B4" s="131"/>
      <c r="C4" s="131"/>
      <c r="D4" s="131"/>
      <c r="E4" s="131"/>
      <c r="F4" s="131"/>
      <c r="G4" s="131"/>
      <c r="H4" s="131"/>
    </row>
    <row r="5" spans="1:8" ht="21" customHeight="1" x14ac:dyDescent="0.2"/>
    <row r="6" spans="1:8" x14ac:dyDescent="0.2">
      <c r="G6" s="2" t="s">
        <v>97</v>
      </c>
    </row>
    <row r="7" spans="1:8" ht="93" customHeight="1" x14ac:dyDescent="0.2">
      <c r="A7" s="21" t="s">
        <v>0</v>
      </c>
      <c r="B7" s="21" t="s">
        <v>1</v>
      </c>
      <c r="C7" s="21" t="s">
        <v>2</v>
      </c>
      <c r="D7" s="22" t="s">
        <v>3</v>
      </c>
      <c r="E7" s="21" t="s">
        <v>4</v>
      </c>
      <c r="F7" s="79" t="s">
        <v>254</v>
      </c>
      <c r="G7" s="80" t="s">
        <v>245</v>
      </c>
      <c r="H7" s="80" t="s">
        <v>246</v>
      </c>
    </row>
    <row r="8" spans="1:8" x14ac:dyDescent="0.2">
      <c r="A8" s="12" t="s">
        <v>5</v>
      </c>
      <c r="B8" s="14">
        <v>1</v>
      </c>
      <c r="C8" s="14">
        <v>0</v>
      </c>
      <c r="D8" s="15" t="s">
        <v>43</v>
      </c>
      <c r="E8" s="16" t="s">
        <v>43</v>
      </c>
      <c r="F8" s="17">
        <f>F9+F15+F21+F32+F38</f>
        <v>20227.099999999999</v>
      </c>
      <c r="G8" s="17">
        <f t="shared" ref="G8:H8" si="0">G9+G15+G21+G32+G38</f>
        <v>68.200000000000188</v>
      </c>
      <c r="H8" s="17">
        <f t="shared" si="0"/>
        <v>20295.3</v>
      </c>
    </row>
    <row r="9" spans="1:8" ht="22.5" x14ac:dyDescent="0.2">
      <c r="A9" s="9" t="s">
        <v>6</v>
      </c>
      <c r="B9" s="18">
        <v>1</v>
      </c>
      <c r="C9" s="18">
        <v>2</v>
      </c>
      <c r="D9" s="8" t="s">
        <v>43</v>
      </c>
      <c r="E9" s="19" t="s">
        <v>43</v>
      </c>
      <c r="F9" s="7">
        <f t="shared" ref="F9:H13" si="1">F10</f>
        <v>2361</v>
      </c>
      <c r="G9" s="7">
        <f t="shared" si="1"/>
        <v>0</v>
      </c>
      <c r="H9" s="7">
        <f t="shared" si="1"/>
        <v>2361</v>
      </c>
    </row>
    <row r="10" spans="1:8" ht="33.75" x14ac:dyDescent="0.2">
      <c r="A10" s="31" t="s">
        <v>206</v>
      </c>
      <c r="B10" s="25">
        <v>1</v>
      </c>
      <c r="C10" s="25">
        <v>2</v>
      </c>
      <c r="D10" s="26" t="s">
        <v>100</v>
      </c>
      <c r="E10" s="27" t="s">
        <v>43</v>
      </c>
      <c r="F10" s="28">
        <f t="shared" si="1"/>
        <v>2361</v>
      </c>
      <c r="G10" s="28">
        <f t="shared" si="1"/>
        <v>0</v>
      </c>
      <c r="H10" s="28">
        <f t="shared" si="1"/>
        <v>2361</v>
      </c>
    </row>
    <row r="11" spans="1:8" ht="33.75" x14ac:dyDescent="0.2">
      <c r="A11" s="31" t="s">
        <v>83</v>
      </c>
      <c r="B11" s="25">
        <v>1</v>
      </c>
      <c r="C11" s="25">
        <v>2</v>
      </c>
      <c r="D11" s="26" t="s">
        <v>124</v>
      </c>
      <c r="E11" s="27"/>
      <c r="F11" s="28">
        <f t="shared" si="1"/>
        <v>2361</v>
      </c>
      <c r="G11" s="28">
        <f t="shared" si="1"/>
        <v>0</v>
      </c>
      <c r="H11" s="28">
        <f t="shared" si="1"/>
        <v>2361</v>
      </c>
    </row>
    <row r="12" spans="1:8" x14ac:dyDescent="0.2">
      <c r="A12" s="31" t="s">
        <v>63</v>
      </c>
      <c r="B12" s="25">
        <v>1</v>
      </c>
      <c r="C12" s="25">
        <v>2</v>
      </c>
      <c r="D12" s="26" t="s">
        <v>101</v>
      </c>
      <c r="E12" s="27" t="s">
        <v>43</v>
      </c>
      <c r="F12" s="28">
        <f t="shared" si="1"/>
        <v>2361</v>
      </c>
      <c r="G12" s="28">
        <f t="shared" si="1"/>
        <v>0</v>
      </c>
      <c r="H12" s="28">
        <f t="shared" si="1"/>
        <v>2361</v>
      </c>
    </row>
    <row r="13" spans="1:8" ht="45" x14ac:dyDescent="0.2">
      <c r="A13" s="23" t="s">
        <v>47</v>
      </c>
      <c r="B13" s="25">
        <v>1</v>
      </c>
      <c r="C13" s="25">
        <v>2</v>
      </c>
      <c r="D13" s="26" t="s">
        <v>101</v>
      </c>
      <c r="E13" s="27" t="s">
        <v>48</v>
      </c>
      <c r="F13" s="28">
        <f t="shared" si="1"/>
        <v>2361</v>
      </c>
      <c r="G13" s="28">
        <f t="shared" si="1"/>
        <v>0</v>
      </c>
      <c r="H13" s="28">
        <f t="shared" si="1"/>
        <v>2361</v>
      </c>
    </row>
    <row r="14" spans="1:8" ht="22.5" x14ac:dyDescent="0.2">
      <c r="A14" s="23" t="s">
        <v>51</v>
      </c>
      <c r="B14" s="25">
        <v>1</v>
      </c>
      <c r="C14" s="25">
        <v>2</v>
      </c>
      <c r="D14" s="26" t="s">
        <v>101</v>
      </c>
      <c r="E14" s="27" t="s">
        <v>52</v>
      </c>
      <c r="F14" s="28">
        <f>'расходы по структуре 2021 '!G14</f>
        <v>2361</v>
      </c>
      <c r="G14" s="28">
        <f>'расходы по структуре 2021 '!H14</f>
        <v>0</v>
      </c>
      <c r="H14" s="28">
        <f>'расходы по структуре 2021 '!I14</f>
        <v>2361</v>
      </c>
    </row>
    <row r="15" spans="1:8" ht="33.75" x14ac:dyDescent="0.2">
      <c r="A15" s="39" t="s">
        <v>7</v>
      </c>
      <c r="B15" s="18">
        <v>1</v>
      </c>
      <c r="C15" s="18">
        <v>4</v>
      </c>
      <c r="D15" s="8"/>
      <c r="E15" s="19"/>
      <c r="F15" s="7">
        <f>F16</f>
        <v>12611.5</v>
      </c>
      <c r="G15" s="7">
        <f t="shared" ref="G15:H19" si="2">G16</f>
        <v>0</v>
      </c>
      <c r="H15" s="7">
        <f t="shared" si="2"/>
        <v>12611.5</v>
      </c>
    </row>
    <row r="16" spans="1:8" ht="33.75" x14ac:dyDescent="0.2">
      <c r="A16" s="31" t="s">
        <v>206</v>
      </c>
      <c r="B16" s="25">
        <v>1</v>
      </c>
      <c r="C16" s="25">
        <v>4</v>
      </c>
      <c r="D16" s="26" t="s">
        <v>100</v>
      </c>
      <c r="E16" s="27" t="s">
        <v>43</v>
      </c>
      <c r="F16" s="28">
        <f>F17</f>
        <v>12611.5</v>
      </c>
      <c r="G16" s="28">
        <f t="shared" si="2"/>
        <v>0</v>
      </c>
      <c r="H16" s="28">
        <f t="shared" si="2"/>
        <v>12611.5</v>
      </c>
    </row>
    <row r="17" spans="1:8" ht="33.75" x14ac:dyDescent="0.2">
      <c r="A17" s="31" t="s">
        <v>83</v>
      </c>
      <c r="B17" s="25">
        <v>1</v>
      </c>
      <c r="C17" s="25">
        <v>4</v>
      </c>
      <c r="D17" s="26" t="s">
        <v>124</v>
      </c>
      <c r="E17" s="27"/>
      <c r="F17" s="28">
        <f>F18</f>
        <v>12611.5</v>
      </c>
      <c r="G17" s="28">
        <f t="shared" si="2"/>
        <v>0</v>
      </c>
      <c r="H17" s="28">
        <f t="shared" si="2"/>
        <v>12611.5</v>
      </c>
    </row>
    <row r="18" spans="1:8" x14ac:dyDescent="0.2">
      <c r="A18" s="31" t="s">
        <v>34</v>
      </c>
      <c r="B18" s="25">
        <v>1</v>
      </c>
      <c r="C18" s="25">
        <v>4</v>
      </c>
      <c r="D18" s="26" t="s">
        <v>102</v>
      </c>
      <c r="E18" s="27" t="s">
        <v>43</v>
      </c>
      <c r="F18" s="28">
        <f>F19</f>
        <v>12611.5</v>
      </c>
      <c r="G18" s="28">
        <f t="shared" si="2"/>
        <v>0</v>
      </c>
      <c r="H18" s="28">
        <f t="shared" si="2"/>
        <v>12611.5</v>
      </c>
    </row>
    <row r="19" spans="1:8" ht="45" x14ac:dyDescent="0.2">
      <c r="A19" s="23" t="s">
        <v>47</v>
      </c>
      <c r="B19" s="25">
        <v>1</v>
      </c>
      <c r="C19" s="25">
        <v>4</v>
      </c>
      <c r="D19" s="26" t="s">
        <v>102</v>
      </c>
      <c r="E19" s="27" t="s">
        <v>48</v>
      </c>
      <c r="F19" s="28">
        <f>F20</f>
        <v>12611.5</v>
      </c>
      <c r="G19" s="28">
        <f t="shared" si="2"/>
        <v>0</v>
      </c>
      <c r="H19" s="28">
        <f t="shared" si="2"/>
        <v>12611.5</v>
      </c>
    </row>
    <row r="20" spans="1:8" ht="22.5" x14ac:dyDescent="0.2">
      <c r="A20" s="23" t="s">
        <v>51</v>
      </c>
      <c r="B20" s="25">
        <v>1</v>
      </c>
      <c r="C20" s="25">
        <v>4</v>
      </c>
      <c r="D20" s="26" t="s">
        <v>102</v>
      </c>
      <c r="E20" s="27" t="s">
        <v>52</v>
      </c>
      <c r="F20" s="32">
        <f>'расходы по структуре 2021 '!G23</f>
        <v>12611.5</v>
      </c>
      <c r="G20" s="32">
        <f>'расходы по структуре 2021 '!H23</f>
        <v>0</v>
      </c>
      <c r="H20" s="32">
        <f>'расходы по структуре 2021 '!I23</f>
        <v>12611.5</v>
      </c>
    </row>
    <row r="21" spans="1:8" ht="33.75" x14ac:dyDescent="0.2">
      <c r="A21" s="39" t="s">
        <v>73</v>
      </c>
      <c r="B21" s="18">
        <v>1</v>
      </c>
      <c r="C21" s="18">
        <v>6</v>
      </c>
      <c r="D21" s="8"/>
      <c r="E21" s="19"/>
      <c r="F21" s="7">
        <f>F27+F22</f>
        <v>36.400000000000006</v>
      </c>
      <c r="G21" s="7">
        <f t="shared" ref="G21:H21" si="3">G27+G22</f>
        <v>0</v>
      </c>
      <c r="H21" s="7">
        <f t="shared" si="3"/>
        <v>36.400000000000006</v>
      </c>
    </row>
    <row r="22" spans="1:8" x14ac:dyDescent="0.2">
      <c r="A22" s="31" t="s">
        <v>60</v>
      </c>
      <c r="B22" s="25">
        <v>1</v>
      </c>
      <c r="C22" s="25">
        <v>6</v>
      </c>
      <c r="D22" s="26" t="s">
        <v>99</v>
      </c>
      <c r="E22" s="27"/>
      <c r="F22" s="28">
        <f>F23</f>
        <v>16.600000000000001</v>
      </c>
      <c r="G22" s="28">
        <f t="shared" ref="G22:H25" si="4">G23</f>
        <v>0</v>
      </c>
      <c r="H22" s="28">
        <f t="shared" si="4"/>
        <v>16.600000000000001</v>
      </c>
    </row>
    <row r="23" spans="1:8" ht="33.75" x14ac:dyDescent="0.2">
      <c r="A23" s="31" t="s">
        <v>165</v>
      </c>
      <c r="B23" s="25">
        <v>1</v>
      </c>
      <c r="C23" s="25">
        <v>6</v>
      </c>
      <c r="D23" s="26" t="s">
        <v>104</v>
      </c>
      <c r="E23" s="27"/>
      <c r="F23" s="28">
        <f>F24</f>
        <v>16.600000000000001</v>
      </c>
      <c r="G23" s="28">
        <f t="shared" si="4"/>
        <v>0</v>
      </c>
      <c r="H23" s="28">
        <f t="shared" si="4"/>
        <v>16.600000000000001</v>
      </c>
    </row>
    <row r="24" spans="1:8" ht="45.75" customHeight="1" x14ac:dyDescent="0.2">
      <c r="A24" s="23" t="s">
        <v>72</v>
      </c>
      <c r="B24" s="25">
        <v>1</v>
      </c>
      <c r="C24" s="25">
        <v>6</v>
      </c>
      <c r="D24" s="26" t="s">
        <v>105</v>
      </c>
      <c r="E24" s="27"/>
      <c r="F24" s="28">
        <f>F25</f>
        <v>16.600000000000001</v>
      </c>
      <c r="G24" s="28">
        <f t="shared" si="4"/>
        <v>0</v>
      </c>
      <c r="H24" s="28">
        <f t="shared" si="4"/>
        <v>16.600000000000001</v>
      </c>
    </row>
    <row r="25" spans="1:8" x14ac:dyDescent="0.2">
      <c r="A25" s="23" t="s">
        <v>59</v>
      </c>
      <c r="B25" s="25">
        <v>1</v>
      </c>
      <c r="C25" s="25">
        <v>6</v>
      </c>
      <c r="D25" s="26" t="s">
        <v>105</v>
      </c>
      <c r="E25" s="27">
        <v>500</v>
      </c>
      <c r="F25" s="28">
        <f>F26</f>
        <v>16.600000000000001</v>
      </c>
      <c r="G25" s="28">
        <f t="shared" si="4"/>
        <v>0</v>
      </c>
      <c r="H25" s="28">
        <f t="shared" si="4"/>
        <v>16.600000000000001</v>
      </c>
    </row>
    <row r="26" spans="1:8" x14ac:dyDescent="0.2">
      <c r="A26" s="23" t="s">
        <v>42</v>
      </c>
      <c r="B26" s="25">
        <v>1</v>
      </c>
      <c r="C26" s="25">
        <v>6</v>
      </c>
      <c r="D26" s="26" t="s">
        <v>105</v>
      </c>
      <c r="E26" s="27">
        <v>540</v>
      </c>
      <c r="F26" s="28">
        <f>'расходы по структуре 2021 '!G32</f>
        <v>16.600000000000001</v>
      </c>
      <c r="G26" s="28">
        <f>'расходы по структуре 2021 '!H32</f>
        <v>0</v>
      </c>
      <c r="H26" s="28">
        <f>'расходы по структуре 2021 '!I32</f>
        <v>16.600000000000001</v>
      </c>
    </row>
    <row r="27" spans="1:8" ht="33.75" x14ac:dyDescent="0.2">
      <c r="A27" s="31" t="s">
        <v>206</v>
      </c>
      <c r="B27" s="25">
        <v>1</v>
      </c>
      <c r="C27" s="25">
        <v>6</v>
      </c>
      <c r="D27" s="26" t="s">
        <v>100</v>
      </c>
      <c r="E27" s="27"/>
      <c r="F27" s="28">
        <f>F28</f>
        <v>19.8</v>
      </c>
      <c r="G27" s="28">
        <f t="shared" ref="G27:H30" si="5">G28</f>
        <v>0</v>
      </c>
      <c r="H27" s="28">
        <f t="shared" si="5"/>
        <v>19.8</v>
      </c>
    </row>
    <row r="28" spans="1:8" ht="33.75" x14ac:dyDescent="0.2">
      <c r="A28" s="31" t="s">
        <v>83</v>
      </c>
      <c r="B28" s="25">
        <v>1</v>
      </c>
      <c r="C28" s="25">
        <v>6</v>
      </c>
      <c r="D28" s="26" t="s">
        <v>124</v>
      </c>
      <c r="E28" s="27"/>
      <c r="F28" s="28">
        <f>F29</f>
        <v>19.8</v>
      </c>
      <c r="G28" s="28">
        <f t="shared" si="5"/>
        <v>0</v>
      </c>
      <c r="H28" s="28">
        <f t="shared" si="5"/>
        <v>19.8</v>
      </c>
    </row>
    <row r="29" spans="1:8" ht="56.25" x14ac:dyDescent="0.2">
      <c r="A29" s="23" t="s">
        <v>72</v>
      </c>
      <c r="B29" s="25">
        <v>1</v>
      </c>
      <c r="C29" s="25">
        <v>6</v>
      </c>
      <c r="D29" s="26" t="s">
        <v>103</v>
      </c>
      <c r="E29" s="27"/>
      <c r="F29" s="28">
        <f>F30</f>
        <v>19.8</v>
      </c>
      <c r="G29" s="28">
        <f t="shared" si="5"/>
        <v>0</v>
      </c>
      <c r="H29" s="28">
        <f t="shared" si="5"/>
        <v>19.8</v>
      </c>
    </row>
    <row r="30" spans="1:8" x14ac:dyDescent="0.2">
      <c r="A30" s="23" t="s">
        <v>59</v>
      </c>
      <c r="B30" s="25">
        <v>1</v>
      </c>
      <c r="C30" s="25">
        <v>6</v>
      </c>
      <c r="D30" s="26" t="s">
        <v>103</v>
      </c>
      <c r="E30" s="27">
        <v>500</v>
      </c>
      <c r="F30" s="28">
        <f>F31</f>
        <v>19.8</v>
      </c>
      <c r="G30" s="28">
        <f t="shared" si="5"/>
        <v>0</v>
      </c>
      <c r="H30" s="28">
        <f t="shared" si="5"/>
        <v>19.8</v>
      </c>
    </row>
    <row r="31" spans="1:8" x14ac:dyDescent="0.2">
      <c r="A31" s="23" t="s">
        <v>42</v>
      </c>
      <c r="B31" s="25">
        <v>1</v>
      </c>
      <c r="C31" s="25">
        <v>6</v>
      </c>
      <c r="D31" s="26" t="s">
        <v>103</v>
      </c>
      <c r="E31" s="27">
        <v>540</v>
      </c>
      <c r="F31" s="28">
        <f>'расходы по структуре 2021 '!G37</f>
        <v>19.8</v>
      </c>
      <c r="G31" s="28">
        <f>'расходы по структуре 2021 '!H37</f>
        <v>0</v>
      </c>
      <c r="H31" s="28">
        <f>'расходы по структуре 2021 '!I37</f>
        <v>19.8</v>
      </c>
    </row>
    <row r="32" spans="1:8" x14ac:dyDescent="0.2">
      <c r="A32" s="9" t="s">
        <v>8</v>
      </c>
      <c r="B32" s="18">
        <v>1</v>
      </c>
      <c r="C32" s="18">
        <v>11</v>
      </c>
      <c r="D32" s="8"/>
      <c r="E32" s="19" t="s">
        <v>43</v>
      </c>
      <c r="F32" s="7">
        <f>F33</f>
        <v>50</v>
      </c>
      <c r="G32" s="7">
        <f t="shared" ref="G32:H36" si="6">G33</f>
        <v>0</v>
      </c>
      <c r="H32" s="7">
        <f t="shared" si="6"/>
        <v>50</v>
      </c>
    </row>
    <row r="33" spans="1:8" x14ac:dyDescent="0.2">
      <c r="A33" s="31" t="s">
        <v>60</v>
      </c>
      <c r="B33" s="25">
        <v>1</v>
      </c>
      <c r="C33" s="25">
        <v>11</v>
      </c>
      <c r="D33" s="26" t="s">
        <v>99</v>
      </c>
      <c r="E33" s="27" t="s">
        <v>43</v>
      </c>
      <c r="F33" s="28">
        <f>F34</f>
        <v>50</v>
      </c>
      <c r="G33" s="28">
        <f t="shared" si="6"/>
        <v>0</v>
      </c>
      <c r="H33" s="28">
        <f t="shared" si="6"/>
        <v>50</v>
      </c>
    </row>
    <row r="34" spans="1:8" ht="33.75" x14ac:dyDescent="0.2">
      <c r="A34" s="31" t="s">
        <v>84</v>
      </c>
      <c r="B34" s="25">
        <v>1</v>
      </c>
      <c r="C34" s="25">
        <v>11</v>
      </c>
      <c r="D34" s="26" t="s">
        <v>88</v>
      </c>
      <c r="E34" s="27" t="s">
        <v>43</v>
      </c>
      <c r="F34" s="28">
        <f>F35</f>
        <v>50</v>
      </c>
      <c r="G34" s="28">
        <f t="shared" si="6"/>
        <v>0</v>
      </c>
      <c r="H34" s="28">
        <f t="shared" si="6"/>
        <v>50</v>
      </c>
    </row>
    <row r="35" spans="1:8" x14ac:dyDescent="0.2">
      <c r="A35" s="31" t="s">
        <v>98</v>
      </c>
      <c r="B35" s="25">
        <v>1</v>
      </c>
      <c r="C35" s="25">
        <v>11</v>
      </c>
      <c r="D35" s="26" t="s">
        <v>107</v>
      </c>
      <c r="E35" s="27"/>
      <c r="F35" s="32">
        <f>F36</f>
        <v>50</v>
      </c>
      <c r="G35" s="32">
        <f t="shared" si="6"/>
        <v>0</v>
      </c>
      <c r="H35" s="32">
        <f t="shared" si="6"/>
        <v>50</v>
      </c>
    </row>
    <row r="36" spans="1:8" x14ac:dyDescent="0.2">
      <c r="A36" s="23" t="s">
        <v>53</v>
      </c>
      <c r="B36" s="25">
        <v>1</v>
      </c>
      <c r="C36" s="25">
        <v>11</v>
      </c>
      <c r="D36" s="26" t="s">
        <v>107</v>
      </c>
      <c r="E36" s="27" t="s">
        <v>54</v>
      </c>
      <c r="F36" s="28">
        <f>F37</f>
        <v>50</v>
      </c>
      <c r="G36" s="28">
        <f t="shared" si="6"/>
        <v>0</v>
      </c>
      <c r="H36" s="28">
        <f t="shared" si="6"/>
        <v>50</v>
      </c>
    </row>
    <row r="37" spans="1:8" x14ac:dyDescent="0.2">
      <c r="A37" s="23" t="s">
        <v>37</v>
      </c>
      <c r="B37" s="25">
        <v>1</v>
      </c>
      <c r="C37" s="25">
        <v>11</v>
      </c>
      <c r="D37" s="26" t="s">
        <v>107</v>
      </c>
      <c r="E37" s="27" t="s">
        <v>31</v>
      </c>
      <c r="F37" s="32">
        <f>'расходы по структуре 2021 '!G43</f>
        <v>50</v>
      </c>
      <c r="G37" s="32">
        <f>'расходы по структуре 2021 '!H43</f>
        <v>0</v>
      </c>
      <c r="H37" s="32">
        <f>'расходы по структуре 2021 '!I43</f>
        <v>50</v>
      </c>
    </row>
    <row r="38" spans="1:8" x14ac:dyDescent="0.2">
      <c r="A38" s="9" t="s">
        <v>9</v>
      </c>
      <c r="B38" s="18">
        <v>1</v>
      </c>
      <c r="C38" s="18">
        <v>13</v>
      </c>
      <c r="D38" s="8" t="s">
        <v>43</v>
      </c>
      <c r="E38" s="19" t="s">
        <v>43</v>
      </c>
      <c r="F38" s="7">
        <f>F39+F56+F65</f>
        <v>5168.2</v>
      </c>
      <c r="G38" s="7">
        <f t="shared" ref="G38:H38" si="7">G39+G56+G65</f>
        <v>68.200000000000188</v>
      </c>
      <c r="H38" s="7">
        <f t="shared" si="7"/>
        <v>5236.3999999999996</v>
      </c>
    </row>
    <row r="39" spans="1:8" ht="33.75" x14ac:dyDescent="0.2">
      <c r="A39" s="31" t="s">
        <v>206</v>
      </c>
      <c r="B39" s="25">
        <v>1</v>
      </c>
      <c r="C39" s="25">
        <v>13</v>
      </c>
      <c r="D39" s="26" t="s">
        <v>100</v>
      </c>
      <c r="E39" s="27" t="s">
        <v>43</v>
      </c>
      <c r="F39" s="28">
        <f>F40+F51</f>
        <v>3262.7</v>
      </c>
      <c r="G39" s="28">
        <f t="shared" ref="G39:H39" si="8">G40+G51</f>
        <v>0</v>
      </c>
      <c r="H39" s="28">
        <f t="shared" si="8"/>
        <v>3262.7</v>
      </c>
    </row>
    <row r="40" spans="1:8" ht="33.75" x14ac:dyDescent="0.2">
      <c r="A40" s="31" t="s">
        <v>82</v>
      </c>
      <c r="B40" s="25">
        <v>1</v>
      </c>
      <c r="C40" s="25">
        <v>13</v>
      </c>
      <c r="D40" s="26" t="s">
        <v>124</v>
      </c>
      <c r="E40" s="27" t="s">
        <v>43</v>
      </c>
      <c r="F40" s="28">
        <f>F41+F48</f>
        <v>3134.5</v>
      </c>
      <c r="G40" s="28">
        <f t="shared" ref="G40:H40" si="9">G41+G48</f>
        <v>0</v>
      </c>
      <c r="H40" s="28">
        <f t="shared" si="9"/>
        <v>3134.5</v>
      </c>
    </row>
    <row r="41" spans="1:8" ht="22.5" x14ac:dyDescent="0.2">
      <c r="A41" s="44" t="s">
        <v>141</v>
      </c>
      <c r="B41" s="25">
        <v>1</v>
      </c>
      <c r="C41" s="25">
        <v>13</v>
      </c>
      <c r="D41" s="26" t="s">
        <v>108</v>
      </c>
      <c r="E41" s="27"/>
      <c r="F41" s="32">
        <f>F42+F44+F46</f>
        <v>3132</v>
      </c>
      <c r="G41" s="32">
        <f t="shared" ref="G41:H41" si="10">G42+G44+G46</f>
        <v>0</v>
      </c>
      <c r="H41" s="32">
        <f t="shared" si="10"/>
        <v>3132</v>
      </c>
    </row>
    <row r="42" spans="1:8" ht="45" x14ac:dyDescent="0.2">
      <c r="A42" s="23" t="s">
        <v>47</v>
      </c>
      <c r="B42" s="25">
        <v>1</v>
      </c>
      <c r="C42" s="25">
        <v>13</v>
      </c>
      <c r="D42" s="26" t="s">
        <v>108</v>
      </c>
      <c r="E42" s="27" t="s">
        <v>48</v>
      </c>
      <c r="F42" s="32">
        <f>F43</f>
        <v>2768</v>
      </c>
      <c r="G42" s="32">
        <f t="shared" ref="G42:H42" si="11">G43</f>
        <v>-137</v>
      </c>
      <c r="H42" s="32">
        <f t="shared" si="11"/>
        <v>2631</v>
      </c>
    </row>
    <row r="43" spans="1:8" x14ac:dyDescent="0.2">
      <c r="A43" s="23" t="s">
        <v>49</v>
      </c>
      <c r="B43" s="25">
        <v>1</v>
      </c>
      <c r="C43" s="25">
        <v>13</v>
      </c>
      <c r="D43" s="26" t="s">
        <v>108</v>
      </c>
      <c r="E43" s="27" t="s">
        <v>50</v>
      </c>
      <c r="F43" s="32">
        <f>'расходы по структуре 2021 '!G49</f>
        <v>2768</v>
      </c>
      <c r="G43" s="32">
        <f>'расходы по структуре 2021 '!H49</f>
        <v>-137</v>
      </c>
      <c r="H43" s="32">
        <f>'расходы по структуре 2021 '!I49</f>
        <v>2631</v>
      </c>
    </row>
    <row r="44" spans="1:8" ht="22.5" x14ac:dyDescent="0.2">
      <c r="A44" s="23" t="s">
        <v>86</v>
      </c>
      <c r="B44" s="25">
        <v>1</v>
      </c>
      <c r="C44" s="25">
        <v>13</v>
      </c>
      <c r="D44" s="26" t="s">
        <v>108</v>
      </c>
      <c r="E44" s="27" t="s">
        <v>44</v>
      </c>
      <c r="F44" s="28">
        <f>F45</f>
        <v>340</v>
      </c>
      <c r="G44" s="28">
        <f t="shared" ref="G44:H44" si="12">G45</f>
        <v>137</v>
      </c>
      <c r="H44" s="28">
        <f t="shared" si="12"/>
        <v>477</v>
      </c>
    </row>
    <row r="45" spans="1:8" ht="22.5" x14ac:dyDescent="0.2">
      <c r="A45" s="23" t="s">
        <v>45</v>
      </c>
      <c r="B45" s="25">
        <v>1</v>
      </c>
      <c r="C45" s="25">
        <v>13</v>
      </c>
      <c r="D45" s="26" t="s">
        <v>108</v>
      </c>
      <c r="E45" s="27" t="s">
        <v>46</v>
      </c>
      <c r="F45" s="28">
        <f>'расходы по структуре 2021 '!G54</f>
        <v>340</v>
      </c>
      <c r="G45" s="28">
        <f>'расходы по структуре 2021 '!H54</f>
        <v>137</v>
      </c>
      <c r="H45" s="28">
        <f>'расходы по структуре 2021 '!I54</f>
        <v>477</v>
      </c>
    </row>
    <row r="46" spans="1:8" x14ac:dyDescent="0.2">
      <c r="A46" s="23" t="s">
        <v>53</v>
      </c>
      <c r="B46" s="25">
        <v>1</v>
      </c>
      <c r="C46" s="25">
        <v>13</v>
      </c>
      <c r="D46" s="26" t="s">
        <v>108</v>
      </c>
      <c r="E46" s="27" t="s">
        <v>54</v>
      </c>
      <c r="F46" s="28">
        <f>F47</f>
        <v>24</v>
      </c>
      <c r="G46" s="28">
        <f t="shared" ref="G46:H46" si="13">G47</f>
        <v>0</v>
      </c>
      <c r="H46" s="28">
        <f t="shared" si="13"/>
        <v>24</v>
      </c>
    </row>
    <row r="47" spans="1:8" x14ac:dyDescent="0.2">
      <c r="A47" s="23" t="s">
        <v>55</v>
      </c>
      <c r="B47" s="25">
        <v>1</v>
      </c>
      <c r="C47" s="25">
        <v>13</v>
      </c>
      <c r="D47" s="26" t="s">
        <v>108</v>
      </c>
      <c r="E47" s="27" t="s">
        <v>56</v>
      </c>
      <c r="F47" s="28">
        <f>'расходы по структуре 2021 '!G58</f>
        <v>24</v>
      </c>
      <c r="G47" s="28">
        <f>'расходы по структуре 2021 '!H58</f>
        <v>0</v>
      </c>
      <c r="H47" s="28">
        <f>'расходы по структуре 2021 '!I58</f>
        <v>24</v>
      </c>
    </row>
    <row r="48" spans="1:8" x14ac:dyDescent="0.2">
      <c r="A48" s="23" t="s">
        <v>65</v>
      </c>
      <c r="B48" s="25">
        <v>1</v>
      </c>
      <c r="C48" s="25">
        <v>13</v>
      </c>
      <c r="D48" s="26" t="s">
        <v>199</v>
      </c>
      <c r="E48" s="27"/>
      <c r="F48" s="32">
        <f>F49</f>
        <v>2.5</v>
      </c>
      <c r="G48" s="32">
        <f t="shared" ref="G48:H49" si="14">G49</f>
        <v>0</v>
      </c>
      <c r="H48" s="32">
        <f t="shared" si="14"/>
        <v>2.5</v>
      </c>
    </row>
    <row r="49" spans="1:8" x14ac:dyDescent="0.2">
      <c r="A49" s="23" t="s">
        <v>53</v>
      </c>
      <c r="B49" s="25">
        <v>1</v>
      </c>
      <c r="C49" s="25">
        <v>13</v>
      </c>
      <c r="D49" s="26" t="s">
        <v>199</v>
      </c>
      <c r="E49" s="27">
        <v>800</v>
      </c>
      <c r="F49" s="32">
        <f>F50</f>
        <v>2.5</v>
      </c>
      <c r="G49" s="32">
        <f t="shared" si="14"/>
        <v>0</v>
      </c>
      <c r="H49" s="32">
        <f t="shared" si="14"/>
        <v>2.5</v>
      </c>
    </row>
    <row r="50" spans="1:8" x14ac:dyDescent="0.2">
      <c r="A50" s="23" t="s">
        <v>55</v>
      </c>
      <c r="B50" s="25">
        <v>1</v>
      </c>
      <c r="C50" s="25">
        <v>13</v>
      </c>
      <c r="D50" s="26" t="s">
        <v>199</v>
      </c>
      <c r="E50" s="27" t="s">
        <v>56</v>
      </c>
      <c r="F50" s="32">
        <f>'расходы по структуре 2021 '!G63</f>
        <v>2.5</v>
      </c>
      <c r="G50" s="32">
        <f>'расходы по структуре 2021 '!H63</f>
        <v>0</v>
      </c>
      <c r="H50" s="32">
        <f>'расходы по структуре 2021 '!I63</f>
        <v>2.5</v>
      </c>
    </row>
    <row r="51" spans="1:8" ht="33.75" x14ac:dyDescent="0.2">
      <c r="A51" s="23" t="s">
        <v>174</v>
      </c>
      <c r="B51" s="25">
        <v>1</v>
      </c>
      <c r="C51" s="25">
        <v>13</v>
      </c>
      <c r="D51" s="26" t="s">
        <v>175</v>
      </c>
      <c r="E51" s="27"/>
      <c r="F51" s="32">
        <f>F52+F54</f>
        <v>128.19999999999999</v>
      </c>
      <c r="G51" s="32">
        <f t="shared" ref="G51:H51" si="15">G52+G54</f>
        <v>0</v>
      </c>
      <c r="H51" s="32">
        <f t="shared" si="15"/>
        <v>128.19999999999999</v>
      </c>
    </row>
    <row r="52" spans="1:8" x14ac:dyDescent="0.2">
      <c r="A52" s="23" t="s">
        <v>65</v>
      </c>
      <c r="B52" s="25">
        <v>1</v>
      </c>
      <c r="C52" s="25">
        <v>13</v>
      </c>
      <c r="D52" s="26" t="s">
        <v>176</v>
      </c>
      <c r="E52" s="27">
        <v>200</v>
      </c>
      <c r="F52" s="32">
        <f>F53</f>
        <v>83.2</v>
      </c>
      <c r="G52" s="32">
        <f t="shared" ref="G52:H52" si="16">G53</f>
        <v>0</v>
      </c>
      <c r="H52" s="32">
        <f t="shared" si="16"/>
        <v>83.2</v>
      </c>
    </row>
    <row r="53" spans="1:8" ht="22.5" x14ac:dyDescent="0.2">
      <c r="A53" s="23" t="s">
        <v>45</v>
      </c>
      <c r="B53" s="25">
        <v>1</v>
      </c>
      <c r="C53" s="25">
        <v>13</v>
      </c>
      <c r="D53" s="26" t="s">
        <v>176</v>
      </c>
      <c r="E53" s="27">
        <v>240</v>
      </c>
      <c r="F53" s="32">
        <f>'расходы по структуре 2021 '!G67</f>
        <v>83.2</v>
      </c>
      <c r="G53" s="32">
        <f>'расходы по структуре 2021 '!H67</f>
        <v>0</v>
      </c>
      <c r="H53" s="32">
        <f>'расходы по структуре 2021 '!I67</f>
        <v>83.2</v>
      </c>
    </row>
    <row r="54" spans="1:8" x14ac:dyDescent="0.2">
      <c r="A54" s="23" t="s">
        <v>53</v>
      </c>
      <c r="B54" s="25">
        <v>1</v>
      </c>
      <c r="C54" s="25">
        <v>13</v>
      </c>
      <c r="D54" s="26" t="s">
        <v>176</v>
      </c>
      <c r="E54" s="27">
        <v>800</v>
      </c>
      <c r="F54" s="32">
        <f>F55</f>
        <v>45</v>
      </c>
      <c r="G54" s="32">
        <f t="shared" ref="G54:H54" si="17">G55</f>
        <v>0</v>
      </c>
      <c r="H54" s="32">
        <f t="shared" si="17"/>
        <v>45</v>
      </c>
    </row>
    <row r="55" spans="1:8" x14ac:dyDescent="0.2">
      <c r="A55" s="23" t="s">
        <v>55</v>
      </c>
      <c r="B55" s="25">
        <v>1</v>
      </c>
      <c r="C55" s="25">
        <v>13</v>
      </c>
      <c r="D55" s="26" t="s">
        <v>176</v>
      </c>
      <c r="E55" s="27">
        <v>850</v>
      </c>
      <c r="F55" s="32">
        <f>'расходы по структуре 2021 '!G70</f>
        <v>45</v>
      </c>
      <c r="G55" s="32">
        <f>'расходы по структуре 2021 '!H70</f>
        <v>0</v>
      </c>
      <c r="H55" s="32">
        <f>'расходы по структуре 2021 '!I70</f>
        <v>45</v>
      </c>
    </row>
    <row r="56" spans="1:8" ht="33.75" x14ac:dyDescent="0.2">
      <c r="A56" s="23" t="s">
        <v>207</v>
      </c>
      <c r="B56" s="25">
        <v>1</v>
      </c>
      <c r="C56" s="25">
        <v>13</v>
      </c>
      <c r="D56" s="26" t="s">
        <v>109</v>
      </c>
      <c r="E56" s="27"/>
      <c r="F56" s="28">
        <f>F57+F63</f>
        <v>1903.5</v>
      </c>
      <c r="G56" s="28">
        <f t="shared" ref="G56:H56" si="18">G57+G63</f>
        <v>68.200000000000188</v>
      </c>
      <c r="H56" s="28">
        <f t="shared" si="18"/>
        <v>1971.7000000000003</v>
      </c>
    </row>
    <row r="57" spans="1:8" ht="33.75" x14ac:dyDescent="0.2">
      <c r="A57" s="23" t="s">
        <v>85</v>
      </c>
      <c r="B57" s="25">
        <v>1</v>
      </c>
      <c r="C57" s="25">
        <v>13</v>
      </c>
      <c r="D57" s="26" t="s">
        <v>110</v>
      </c>
      <c r="E57" s="27"/>
      <c r="F57" s="28">
        <f>F58</f>
        <v>1843.5</v>
      </c>
      <c r="G57" s="28">
        <f t="shared" ref="G57:H59" si="19">G58</f>
        <v>68.200000000000188</v>
      </c>
      <c r="H57" s="28">
        <f t="shared" si="19"/>
        <v>1911.7000000000003</v>
      </c>
    </row>
    <row r="58" spans="1:8" ht="22.5" x14ac:dyDescent="0.2">
      <c r="A58" s="23" t="s">
        <v>66</v>
      </c>
      <c r="B58" s="25">
        <v>1</v>
      </c>
      <c r="C58" s="25">
        <v>13</v>
      </c>
      <c r="D58" s="26" t="s">
        <v>111</v>
      </c>
      <c r="E58" s="27"/>
      <c r="F58" s="28">
        <f>F59+F61</f>
        <v>1843.5</v>
      </c>
      <c r="G58" s="28">
        <f t="shared" ref="G58:H58" si="20">G59+G61</f>
        <v>68.200000000000188</v>
      </c>
      <c r="H58" s="28">
        <f t="shared" si="20"/>
        <v>1911.7000000000003</v>
      </c>
    </row>
    <row r="59" spans="1:8" ht="22.5" x14ac:dyDescent="0.2">
      <c r="A59" s="23" t="s">
        <v>86</v>
      </c>
      <c r="B59" s="25">
        <v>1</v>
      </c>
      <c r="C59" s="25">
        <v>13</v>
      </c>
      <c r="D59" s="26" t="s">
        <v>111</v>
      </c>
      <c r="E59" s="27" t="s">
        <v>44</v>
      </c>
      <c r="F59" s="28">
        <f>F60</f>
        <v>1843.5</v>
      </c>
      <c r="G59" s="28">
        <f t="shared" si="19"/>
        <v>36.300000000000182</v>
      </c>
      <c r="H59" s="28">
        <f t="shared" si="19"/>
        <v>1879.8000000000002</v>
      </c>
    </row>
    <row r="60" spans="1:8" ht="22.5" x14ac:dyDescent="0.2">
      <c r="A60" s="23" t="s">
        <v>45</v>
      </c>
      <c r="B60" s="25">
        <v>1</v>
      </c>
      <c r="C60" s="25">
        <v>13</v>
      </c>
      <c r="D60" s="26" t="s">
        <v>111</v>
      </c>
      <c r="E60" s="27" t="s">
        <v>46</v>
      </c>
      <c r="F60" s="28">
        <f>'расходы по структуре 2021 '!G76</f>
        <v>1843.5</v>
      </c>
      <c r="G60" s="28">
        <f>'расходы по структуре 2021 '!H76</f>
        <v>36.300000000000182</v>
      </c>
      <c r="H60" s="28">
        <f>'расходы по структуре 2021 '!I76</f>
        <v>1879.8000000000002</v>
      </c>
    </row>
    <row r="61" spans="1:8" s="81" customFormat="1" x14ac:dyDescent="0.2">
      <c r="A61" s="23" t="s">
        <v>53</v>
      </c>
      <c r="B61" s="25">
        <v>1</v>
      </c>
      <c r="C61" s="25">
        <v>13</v>
      </c>
      <c r="D61" s="26" t="s">
        <v>111</v>
      </c>
      <c r="E61" s="27">
        <v>800</v>
      </c>
      <c r="F61" s="28">
        <f>F62</f>
        <v>0</v>
      </c>
      <c r="G61" s="28">
        <f t="shared" ref="G61:H61" si="21">G62</f>
        <v>31.9</v>
      </c>
      <c r="H61" s="28">
        <f t="shared" si="21"/>
        <v>31.9</v>
      </c>
    </row>
    <row r="62" spans="1:8" s="81" customFormat="1" x14ac:dyDescent="0.2">
      <c r="A62" s="23" t="s">
        <v>55</v>
      </c>
      <c r="B62" s="25">
        <v>1</v>
      </c>
      <c r="C62" s="25">
        <v>13</v>
      </c>
      <c r="D62" s="26" t="s">
        <v>111</v>
      </c>
      <c r="E62" s="27">
        <v>850</v>
      </c>
      <c r="F62" s="28">
        <f>'расходы по структуре 2021 '!G81</f>
        <v>0</v>
      </c>
      <c r="G62" s="28">
        <f>'расходы по структуре 2021 '!H81</f>
        <v>31.9</v>
      </c>
      <c r="H62" s="28">
        <f>'расходы по структуре 2021 '!I81</f>
        <v>31.9</v>
      </c>
    </row>
    <row r="63" spans="1:8" ht="22.5" x14ac:dyDescent="0.2">
      <c r="A63" s="23" t="s">
        <v>66</v>
      </c>
      <c r="B63" s="25">
        <v>1</v>
      </c>
      <c r="C63" s="25">
        <v>13</v>
      </c>
      <c r="D63" s="26" t="s">
        <v>192</v>
      </c>
      <c r="E63" s="27"/>
      <c r="F63" s="32">
        <f>F64</f>
        <v>60</v>
      </c>
      <c r="G63" s="32">
        <f t="shared" ref="G63:H63" si="22">G64</f>
        <v>0</v>
      </c>
      <c r="H63" s="32">
        <f t="shared" si="22"/>
        <v>60</v>
      </c>
    </row>
    <row r="64" spans="1:8" ht="22.5" x14ac:dyDescent="0.2">
      <c r="A64" s="23" t="s">
        <v>45</v>
      </c>
      <c r="B64" s="25">
        <v>1</v>
      </c>
      <c r="C64" s="25">
        <v>13</v>
      </c>
      <c r="D64" s="26" t="s">
        <v>194</v>
      </c>
      <c r="E64" s="27">
        <v>240</v>
      </c>
      <c r="F64" s="32">
        <f>'расходы по структуре 2021 '!G84</f>
        <v>60</v>
      </c>
      <c r="G64" s="32">
        <f>'расходы по структуре 2021 '!H84</f>
        <v>0</v>
      </c>
      <c r="H64" s="32">
        <f>'расходы по структуре 2021 '!I84</f>
        <v>60</v>
      </c>
    </row>
    <row r="65" spans="1:8" ht="33.75" x14ac:dyDescent="0.2">
      <c r="A65" s="23" t="s">
        <v>208</v>
      </c>
      <c r="B65" s="25">
        <v>1</v>
      </c>
      <c r="C65" s="25">
        <v>13</v>
      </c>
      <c r="D65" s="26" t="s">
        <v>112</v>
      </c>
      <c r="E65" s="27"/>
      <c r="F65" s="28">
        <f>F66+F71</f>
        <v>2</v>
      </c>
      <c r="G65" s="28">
        <f t="shared" ref="G65:H65" si="23">G66+G71</f>
        <v>0</v>
      </c>
      <c r="H65" s="28">
        <f t="shared" si="23"/>
        <v>2</v>
      </c>
    </row>
    <row r="66" spans="1:8" ht="22.5" x14ac:dyDescent="0.2">
      <c r="A66" s="23" t="s">
        <v>152</v>
      </c>
      <c r="B66" s="25">
        <v>1</v>
      </c>
      <c r="C66" s="25">
        <v>13</v>
      </c>
      <c r="D66" s="26" t="s">
        <v>153</v>
      </c>
      <c r="E66" s="27"/>
      <c r="F66" s="28">
        <f>F67</f>
        <v>1</v>
      </c>
      <c r="G66" s="28">
        <f t="shared" ref="G66:H69" si="24">G67</f>
        <v>1</v>
      </c>
      <c r="H66" s="28">
        <f t="shared" si="24"/>
        <v>2</v>
      </c>
    </row>
    <row r="67" spans="1:8" ht="33.75" x14ac:dyDescent="0.2">
      <c r="A67" s="23" t="s">
        <v>191</v>
      </c>
      <c r="B67" s="25">
        <v>1</v>
      </c>
      <c r="C67" s="25">
        <v>13</v>
      </c>
      <c r="D67" s="26" t="s">
        <v>154</v>
      </c>
      <c r="E67" s="27"/>
      <c r="F67" s="28">
        <f>F68</f>
        <v>1</v>
      </c>
      <c r="G67" s="28">
        <f t="shared" si="24"/>
        <v>1</v>
      </c>
      <c r="H67" s="28">
        <f t="shared" si="24"/>
        <v>2</v>
      </c>
    </row>
    <row r="68" spans="1:8" ht="22.5" x14ac:dyDescent="0.2">
      <c r="A68" s="23" t="s">
        <v>66</v>
      </c>
      <c r="B68" s="25">
        <v>1</v>
      </c>
      <c r="C68" s="25">
        <v>13</v>
      </c>
      <c r="D68" s="26" t="s">
        <v>155</v>
      </c>
      <c r="E68" s="27"/>
      <c r="F68" s="28">
        <f>F69</f>
        <v>1</v>
      </c>
      <c r="G68" s="28">
        <f t="shared" si="24"/>
        <v>1</v>
      </c>
      <c r="H68" s="28">
        <f t="shared" si="24"/>
        <v>2</v>
      </c>
    </row>
    <row r="69" spans="1:8" ht="22.5" x14ac:dyDescent="0.2">
      <c r="A69" s="23" t="s">
        <v>86</v>
      </c>
      <c r="B69" s="25">
        <v>1</v>
      </c>
      <c r="C69" s="25">
        <v>13</v>
      </c>
      <c r="D69" s="26" t="s">
        <v>155</v>
      </c>
      <c r="E69" s="27">
        <v>200</v>
      </c>
      <c r="F69" s="28">
        <f>F70</f>
        <v>1</v>
      </c>
      <c r="G69" s="28">
        <f t="shared" si="24"/>
        <v>1</v>
      </c>
      <c r="H69" s="28">
        <f t="shared" si="24"/>
        <v>2</v>
      </c>
    </row>
    <row r="70" spans="1:8" ht="22.5" x14ac:dyDescent="0.2">
      <c r="A70" s="23" t="s">
        <v>45</v>
      </c>
      <c r="B70" s="25">
        <v>1</v>
      </c>
      <c r="C70" s="25">
        <v>13</v>
      </c>
      <c r="D70" s="26" t="s">
        <v>155</v>
      </c>
      <c r="E70" s="27">
        <v>240</v>
      </c>
      <c r="F70" s="28">
        <f>'расходы по структуре 2021 '!G91</f>
        <v>1</v>
      </c>
      <c r="G70" s="28">
        <f>'расходы по структуре 2021 '!H91</f>
        <v>1</v>
      </c>
      <c r="H70" s="28">
        <f>'расходы по структуре 2021 '!I91</f>
        <v>2</v>
      </c>
    </row>
    <row r="71" spans="1:8" x14ac:dyDescent="0.2">
      <c r="A71" s="23" t="s">
        <v>157</v>
      </c>
      <c r="B71" s="25">
        <v>1</v>
      </c>
      <c r="C71" s="25">
        <v>13</v>
      </c>
      <c r="D71" s="26" t="s">
        <v>156</v>
      </c>
      <c r="E71" s="27"/>
      <c r="F71" s="28">
        <f>F72</f>
        <v>1</v>
      </c>
      <c r="G71" s="28">
        <f t="shared" ref="G71:H74" si="25">G72</f>
        <v>-1</v>
      </c>
      <c r="H71" s="28">
        <f t="shared" si="25"/>
        <v>0</v>
      </c>
    </row>
    <row r="72" spans="1:8" ht="45" x14ac:dyDescent="0.2">
      <c r="A72" s="23" t="s">
        <v>158</v>
      </c>
      <c r="B72" s="25">
        <v>1</v>
      </c>
      <c r="C72" s="25">
        <v>13</v>
      </c>
      <c r="D72" s="26" t="s">
        <v>159</v>
      </c>
      <c r="E72" s="27"/>
      <c r="F72" s="28">
        <f>F73</f>
        <v>1</v>
      </c>
      <c r="G72" s="28">
        <f t="shared" si="25"/>
        <v>-1</v>
      </c>
      <c r="H72" s="28">
        <f t="shared" si="25"/>
        <v>0</v>
      </c>
    </row>
    <row r="73" spans="1:8" ht="22.5" x14ac:dyDescent="0.2">
      <c r="A73" s="23" t="s">
        <v>66</v>
      </c>
      <c r="B73" s="25">
        <v>1</v>
      </c>
      <c r="C73" s="25">
        <v>13</v>
      </c>
      <c r="D73" s="26" t="s">
        <v>160</v>
      </c>
      <c r="E73" s="27"/>
      <c r="F73" s="28">
        <f>F74</f>
        <v>1</v>
      </c>
      <c r="G73" s="28">
        <f t="shared" si="25"/>
        <v>-1</v>
      </c>
      <c r="H73" s="28">
        <f t="shared" si="25"/>
        <v>0</v>
      </c>
    </row>
    <row r="74" spans="1:8" ht="22.5" x14ac:dyDescent="0.2">
      <c r="A74" s="23" t="s">
        <v>86</v>
      </c>
      <c r="B74" s="25">
        <v>1</v>
      </c>
      <c r="C74" s="25">
        <v>13</v>
      </c>
      <c r="D74" s="26" t="s">
        <v>160</v>
      </c>
      <c r="E74" s="27">
        <v>200</v>
      </c>
      <c r="F74" s="28">
        <f>F75</f>
        <v>1</v>
      </c>
      <c r="G74" s="28">
        <f t="shared" si="25"/>
        <v>-1</v>
      </c>
      <c r="H74" s="28">
        <f t="shared" si="25"/>
        <v>0</v>
      </c>
    </row>
    <row r="75" spans="1:8" ht="22.5" x14ac:dyDescent="0.2">
      <c r="A75" s="23" t="s">
        <v>45</v>
      </c>
      <c r="B75" s="25">
        <v>1</v>
      </c>
      <c r="C75" s="25">
        <v>13</v>
      </c>
      <c r="D75" s="26" t="s">
        <v>160</v>
      </c>
      <c r="E75" s="27">
        <v>240</v>
      </c>
      <c r="F75" s="28">
        <f>'расходы по структуре 2021 '!G97</f>
        <v>1</v>
      </c>
      <c r="G75" s="28">
        <f>'расходы по структуре 2021 '!H97</f>
        <v>-1</v>
      </c>
      <c r="H75" s="28">
        <f>'расходы по структуре 2021 '!I97</f>
        <v>0</v>
      </c>
    </row>
    <row r="76" spans="1:8" x14ac:dyDescent="0.2">
      <c r="A76" s="12" t="s">
        <v>10</v>
      </c>
      <c r="B76" s="14">
        <v>2</v>
      </c>
      <c r="C76" s="14">
        <v>0</v>
      </c>
      <c r="D76" s="15" t="s">
        <v>43</v>
      </c>
      <c r="E76" s="16" t="s">
        <v>43</v>
      </c>
      <c r="F76" s="17">
        <f>F77</f>
        <v>466.4</v>
      </c>
      <c r="G76" s="17">
        <f t="shared" ref="G76:H79" si="26">G77</f>
        <v>0</v>
      </c>
      <c r="H76" s="17">
        <f t="shared" si="26"/>
        <v>466.4</v>
      </c>
    </row>
    <row r="77" spans="1:8" x14ac:dyDescent="0.2">
      <c r="A77" s="9" t="s">
        <v>11</v>
      </c>
      <c r="B77" s="18">
        <v>2</v>
      </c>
      <c r="C77" s="18">
        <v>3</v>
      </c>
      <c r="D77" s="8" t="s">
        <v>43</v>
      </c>
      <c r="E77" s="19" t="s">
        <v>43</v>
      </c>
      <c r="F77" s="7">
        <f>F78</f>
        <v>466.4</v>
      </c>
      <c r="G77" s="7">
        <f t="shared" si="26"/>
        <v>0</v>
      </c>
      <c r="H77" s="7">
        <f t="shared" si="26"/>
        <v>466.4</v>
      </c>
    </row>
    <row r="78" spans="1:8" x14ac:dyDescent="0.2">
      <c r="A78" s="31" t="s">
        <v>60</v>
      </c>
      <c r="B78" s="25">
        <v>2</v>
      </c>
      <c r="C78" s="25">
        <v>3</v>
      </c>
      <c r="D78" s="26">
        <v>5000000000</v>
      </c>
      <c r="E78" s="27" t="s">
        <v>43</v>
      </c>
      <c r="F78" s="28">
        <f>F79</f>
        <v>466.4</v>
      </c>
      <c r="G78" s="28">
        <f t="shared" si="26"/>
        <v>0</v>
      </c>
      <c r="H78" s="28">
        <f t="shared" si="26"/>
        <v>466.4</v>
      </c>
    </row>
    <row r="79" spans="1:8" ht="33.75" x14ac:dyDescent="0.2">
      <c r="A79" s="31" t="s">
        <v>84</v>
      </c>
      <c r="B79" s="25">
        <v>2</v>
      </c>
      <c r="C79" s="25">
        <v>3</v>
      </c>
      <c r="D79" s="26">
        <v>5000100000</v>
      </c>
      <c r="E79" s="27"/>
      <c r="F79" s="28">
        <f>F80</f>
        <v>466.4</v>
      </c>
      <c r="G79" s="28">
        <f t="shared" si="26"/>
        <v>0</v>
      </c>
      <c r="H79" s="28">
        <f t="shared" si="26"/>
        <v>466.4</v>
      </c>
    </row>
    <row r="80" spans="1:8" ht="22.5" x14ac:dyDescent="0.2">
      <c r="A80" s="31" t="s">
        <v>67</v>
      </c>
      <c r="B80" s="25">
        <v>2</v>
      </c>
      <c r="C80" s="25">
        <v>3</v>
      </c>
      <c r="D80" s="26" t="s">
        <v>164</v>
      </c>
      <c r="E80" s="27" t="s">
        <v>43</v>
      </c>
      <c r="F80" s="28">
        <f>F81+F83</f>
        <v>466.4</v>
      </c>
      <c r="G80" s="28">
        <f t="shared" ref="G80:H80" si="27">G81+G83</f>
        <v>0</v>
      </c>
      <c r="H80" s="28">
        <f t="shared" si="27"/>
        <v>466.4</v>
      </c>
    </row>
    <row r="81" spans="1:9" ht="45" x14ac:dyDescent="0.2">
      <c r="A81" s="23" t="s">
        <v>47</v>
      </c>
      <c r="B81" s="25">
        <v>2</v>
      </c>
      <c r="C81" s="25">
        <v>3</v>
      </c>
      <c r="D81" s="26">
        <v>5000151180</v>
      </c>
      <c r="E81" s="27" t="s">
        <v>48</v>
      </c>
      <c r="F81" s="28">
        <f>F82</f>
        <v>441.7</v>
      </c>
      <c r="G81" s="28">
        <f t="shared" ref="G81:H81" si="28">G82</f>
        <v>0</v>
      </c>
      <c r="H81" s="28">
        <f t="shared" si="28"/>
        <v>441.7</v>
      </c>
    </row>
    <row r="82" spans="1:9" ht="22.5" x14ac:dyDescent="0.2">
      <c r="A82" s="23" t="s">
        <v>51</v>
      </c>
      <c r="B82" s="25">
        <v>2</v>
      </c>
      <c r="C82" s="25">
        <v>3</v>
      </c>
      <c r="D82" s="26">
        <v>5000151180</v>
      </c>
      <c r="E82" s="27" t="s">
        <v>52</v>
      </c>
      <c r="F82" s="32">
        <f>'расходы по структуре 2021 '!G105</f>
        <v>441.7</v>
      </c>
      <c r="G82" s="32">
        <f>'расходы по структуре 2021 '!H105</f>
        <v>0</v>
      </c>
      <c r="H82" s="32">
        <f>'расходы по структуре 2021 '!I105</f>
        <v>441.7</v>
      </c>
    </row>
    <row r="83" spans="1:9" ht="22.5" x14ac:dyDescent="0.2">
      <c r="A83" s="23" t="s">
        <v>86</v>
      </c>
      <c r="B83" s="25">
        <v>2</v>
      </c>
      <c r="C83" s="25">
        <v>3</v>
      </c>
      <c r="D83" s="26">
        <v>5000151180</v>
      </c>
      <c r="E83" s="27">
        <v>200</v>
      </c>
      <c r="F83" s="28">
        <f>F84</f>
        <v>24.7</v>
      </c>
      <c r="G83" s="28">
        <f t="shared" ref="G83:H83" si="29">G84</f>
        <v>0</v>
      </c>
      <c r="H83" s="28">
        <f t="shared" si="29"/>
        <v>24.7</v>
      </c>
    </row>
    <row r="84" spans="1:9" ht="22.5" x14ac:dyDescent="0.2">
      <c r="A84" s="23" t="s">
        <v>45</v>
      </c>
      <c r="B84" s="25">
        <v>2</v>
      </c>
      <c r="C84" s="25">
        <v>3</v>
      </c>
      <c r="D84" s="26">
        <v>5000151180</v>
      </c>
      <c r="E84" s="27">
        <v>240</v>
      </c>
      <c r="F84" s="28">
        <f>'расходы по структуре 2021 '!G109</f>
        <v>24.7</v>
      </c>
      <c r="G84" s="28">
        <f>'расходы по структуре 2021 '!H109</f>
        <v>0</v>
      </c>
      <c r="H84" s="28">
        <f>'расходы по структуре 2021 '!I109</f>
        <v>24.7</v>
      </c>
    </row>
    <row r="85" spans="1:9" ht="22.5" x14ac:dyDescent="0.2">
      <c r="A85" s="12" t="s">
        <v>12</v>
      </c>
      <c r="B85" s="14">
        <v>3</v>
      </c>
      <c r="C85" s="14">
        <v>0</v>
      </c>
      <c r="D85" s="15" t="s">
        <v>43</v>
      </c>
      <c r="E85" s="16" t="s">
        <v>43</v>
      </c>
      <c r="F85" s="17">
        <f>F86+F93+F105</f>
        <v>60.3</v>
      </c>
      <c r="G85" s="17">
        <f t="shared" ref="G85:H85" si="30">G86+G93+G105</f>
        <v>0</v>
      </c>
      <c r="H85" s="17">
        <f t="shared" si="30"/>
        <v>60.3</v>
      </c>
      <c r="I85" s="81"/>
    </row>
    <row r="86" spans="1:9" x14ac:dyDescent="0.2">
      <c r="A86" s="9" t="s">
        <v>13</v>
      </c>
      <c r="B86" s="18">
        <v>3</v>
      </c>
      <c r="C86" s="18">
        <v>4</v>
      </c>
      <c r="D86" s="8" t="s">
        <v>43</v>
      </c>
      <c r="E86" s="19" t="s">
        <v>43</v>
      </c>
      <c r="F86" s="7">
        <f t="shared" ref="F86:H91" si="31">F87</f>
        <v>27</v>
      </c>
      <c r="G86" s="7">
        <f t="shared" si="31"/>
        <v>0</v>
      </c>
      <c r="H86" s="7">
        <f t="shared" si="31"/>
        <v>27</v>
      </c>
      <c r="I86" s="81"/>
    </row>
    <row r="87" spans="1:9" ht="33.75" x14ac:dyDescent="0.2">
      <c r="A87" s="23" t="s">
        <v>208</v>
      </c>
      <c r="B87" s="25">
        <v>3</v>
      </c>
      <c r="C87" s="25">
        <v>4</v>
      </c>
      <c r="D87" s="26" t="s">
        <v>112</v>
      </c>
      <c r="E87" s="27"/>
      <c r="F87" s="28">
        <f t="shared" si="31"/>
        <v>27</v>
      </c>
      <c r="G87" s="28">
        <f t="shared" si="31"/>
        <v>0</v>
      </c>
      <c r="H87" s="28">
        <f t="shared" si="31"/>
        <v>27</v>
      </c>
      <c r="I87" s="81"/>
    </row>
    <row r="88" spans="1:9" x14ac:dyDescent="0.2">
      <c r="A88" s="30" t="s">
        <v>58</v>
      </c>
      <c r="B88" s="25">
        <v>3</v>
      </c>
      <c r="C88" s="25">
        <v>4</v>
      </c>
      <c r="D88" s="26" t="s">
        <v>113</v>
      </c>
      <c r="E88" s="27"/>
      <c r="F88" s="28">
        <f t="shared" si="31"/>
        <v>27</v>
      </c>
      <c r="G88" s="28">
        <f t="shared" si="31"/>
        <v>0</v>
      </c>
      <c r="H88" s="28">
        <f t="shared" si="31"/>
        <v>27</v>
      </c>
      <c r="I88" s="81"/>
    </row>
    <row r="89" spans="1:9" ht="33.75" x14ac:dyDescent="0.2">
      <c r="A89" s="23" t="s">
        <v>116</v>
      </c>
      <c r="B89" s="25">
        <v>3</v>
      </c>
      <c r="C89" s="25">
        <v>4</v>
      </c>
      <c r="D89" s="26" t="s">
        <v>115</v>
      </c>
      <c r="E89" s="27"/>
      <c r="F89" s="28">
        <f t="shared" si="31"/>
        <v>27</v>
      </c>
      <c r="G89" s="28">
        <f t="shared" si="31"/>
        <v>0</v>
      </c>
      <c r="H89" s="28">
        <f t="shared" si="31"/>
        <v>27</v>
      </c>
      <c r="I89" s="81"/>
    </row>
    <row r="90" spans="1:9" ht="90" x14ac:dyDescent="0.2">
      <c r="A90" s="23" t="s">
        <v>187</v>
      </c>
      <c r="B90" s="25">
        <v>3</v>
      </c>
      <c r="C90" s="25">
        <v>4</v>
      </c>
      <c r="D90" s="35" t="s">
        <v>114</v>
      </c>
      <c r="E90" s="27"/>
      <c r="F90" s="28">
        <f t="shared" si="31"/>
        <v>27</v>
      </c>
      <c r="G90" s="28">
        <f t="shared" si="31"/>
        <v>0</v>
      </c>
      <c r="H90" s="28">
        <f t="shared" si="31"/>
        <v>27</v>
      </c>
      <c r="I90" s="81"/>
    </row>
    <row r="91" spans="1:9" ht="22.5" x14ac:dyDescent="0.2">
      <c r="A91" s="23" t="s">
        <v>86</v>
      </c>
      <c r="B91" s="25">
        <v>3</v>
      </c>
      <c r="C91" s="25">
        <v>4</v>
      </c>
      <c r="D91" s="35" t="s">
        <v>114</v>
      </c>
      <c r="E91" s="27">
        <v>200</v>
      </c>
      <c r="F91" s="28">
        <f t="shared" si="31"/>
        <v>27</v>
      </c>
      <c r="G91" s="28">
        <f t="shared" si="31"/>
        <v>0</v>
      </c>
      <c r="H91" s="28">
        <f t="shared" si="31"/>
        <v>27</v>
      </c>
      <c r="I91" s="81"/>
    </row>
    <row r="92" spans="1:9" ht="22.5" x14ac:dyDescent="0.2">
      <c r="A92" s="23" t="s">
        <v>45</v>
      </c>
      <c r="B92" s="25">
        <v>3</v>
      </c>
      <c r="C92" s="25">
        <v>4</v>
      </c>
      <c r="D92" s="35" t="s">
        <v>114</v>
      </c>
      <c r="E92" s="27">
        <v>240</v>
      </c>
      <c r="F92" s="28">
        <f>'расходы по структуре 2021 '!G118</f>
        <v>27</v>
      </c>
      <c r="G92" s="28">
        <f>'расходы по структуре 2021 '!H118</f>
        <v>0</v>
      </c>
      <c r="H92" s="28">
        <f>'расходы по структуре 2021 '!I118</f>
        <v>27</v>
      </c>
      <c r="I92" s="81"/>
    </row>
    <row r="93" spans="1:9" x14ac:dyDescent="0.2">
      <c r="A93" s="39" t="s">
        <v>240</v>
      </c>
      <c r="B93" s="18">
        <v>3</v>
      </c>
      <c r="C93" s="18">
        <v>9</v>
      </c>
      <c r="D93" s="42"/>
      <c r="E93" s="19"/>
      <c r="F93" s="7">
        <f>F94</f>
        <v>2</v>
      </c>
      <c r="G93" s="7">
        <f t="shared" ref="G93:H93" si="32">G94</f>
        <v>0</v>
      </c>
      <c r="H93" s="7">
        <f t="shared" si="32"/>
        <v>2</v>
      </c>
      <c r="I93" s="81"/>
    </row>
    <row r="94" spans="1:9" ht="33.75" x14ac:dyDescent="0.2">
      <c r="A94" s="23" t="s">
        <v>213</v>
      </c>
      <c r="B94" s="25">
        <v>3</v>
      </c>
      <c r="C94" s="25">
        <v>9</v>
      </c>
      <c r="D94" s="35">
        <v>7500000000</v>
      </c>
      <c r="E94" s="27"/>
      <c r="F94" s="28">
        <f>F95+F100</f>
        <v>2</v>
      </c>
      <c r="G94" s="28">
        <f t="shared" ref="G94:H94" si="33">G95+G100</f>
        <v>0</v>
      </c>
      <c r="H94" s="28">
        <f t="shared" si="33"/>
        <v>2</v>
      </c>
      <c r="I94" s="81"/>
    </row>
    <row r="95" spans="1:9" ht="33.75" x14ac:dyDescent="0.2">
      <c r="A95" s="23" t="s">
        <v>161</v>
      </c>
      <c r="B95" s="25">
        <v>3</v>
      </c>
      <c r="C95" s="25">
        <v>9</v>
      </c>
      <c r="D95" s="35">
        <v>7510000000</v>
      </c>
      <c r="E95" s="27"/>
      <c r="F95" s="28">
        <f>F96</f>
        <v>1</v>
      </c>
      <c r="G95" s="28">
        <f t="shared" ref="G95:H98" si="34">G96</f>
        <v>0</v>
      </c>
      <c r="H95" s="28">
        <f t="shared" si="34"/>
        <v>1</v>
      </c>
    </row>
    <row r="96" spans="1:9" ht="33.75" x14ac:dyDescent="0.2">
      <c r="A96" s="23" t="s">
        <v>74</v>
      </c>
      <c r="B96" s="25">
        <v>3</v>
      </c>
      <c r="C96" s="25">
        <v>9</v>
      </c>
      <c r="D96" s="35">
        <v>7510100000</v>
      </c>
      <c r="E96" s="27"/>
      <c r="F96" s="28">
        <f>F97</f>
        <v>1</v>
      </c>
      <c r="G96" s="28">
        <f t="shared" si="34"/>
        <v>0</v>
      </c>
      <c r="H96" s="28">
        <f t="shared" si="34"/>
        <v>1</v>
      </c>
    </row>
    <row r="97" spans="1:8" ht="22.5" x14ac:dyDescent="0.2">
      <c r="A97" s="23" t="s">
        <v>66</v>
      </c>
      <c r="B97" s="25">
        <v>3</v>
      </c>
      <c r="C97" s="25">
        <v>9</v>
      </c>
      <c r="D97" s="35">
        <v>7510199990</v>
      </c>
      <c r="E97" s="27"/>
      <c r="F97" s="28">
        <f>F98</f>
        <v>1</v>
      </c>
      <c r="G97" s="28">
        <f t="shared" si="34"/>
        <v>0</v>
      </c>
      <c r="H97" s="28">
        <f t="shared" si="34"/>
        <v>1</v>
      </c>
    </row>
    <row r="98" spans="1:8" ht="22.5" x14ac:dyDescent="0.2">
      <c r="A98" s="23" t="s">
        <v>86</v>
      </c>
      <c r="B98" s="25">
        <v>3</v>
      </c>
      <c r="C98" s="25">
        <v>9</v>
      </c>
      <c r="D98" s="35">
        <v>7510199990</v>
      </c>
      <c r="E98" s="27">
        <v>200</v>
      </c>
      <c r="F98" s="28">
        <f>F99</f>
        <v>1</v>
      </c>
      <c r="G98" s="28">
        <f t="shared" si="34"/>
        <v>0</v>
      </c>
      <c r="H98" s="28">
        <f t="shared" si="34"/>
        <v>1</v>
      </c>
    </row>
    <row r="99" spans="1:8" ht="22.5" x14ac:dyDescent="0.2">
      <c r="A99" s="23" t="s">
        <v>45</v>
      </c>
      <c r="B99" s="25">
        <v>3</v>
      </c>
      <c r="C99" s="25">
        <v>9</v>
      </c>
      <c r="D99" s="35">
        <v>7510199990</v>
      </c>
      <c r="E99" s="27">
        <v>240</v>
      </c>
      <c r="F99" s="28">
        <f>'расходы по структуре 2021 '!G126</f>
        <v>1</v>
      </c>
      <c r="G99" s="28">
        <f>'расходы по структуре 2021 '!H126</f>
        <v>0</v>
      </c>
      <c r="H99" s="28">
        <f>'расходы по структуре 2021 '!I126</f>
        <v>1</v>
      </c>
    </row>
    <row r="100" spans="1:8" x14ac:dyDescent="0.2">
      <c r="A100" s="23" t="s">
        <v>162</v>
      </c>
      <c r="B100" s="25">
        <v>3</v>
      </c>
      <c r="C100" s="25">
        <v>9</v>
      </c>
      <c r="D100" s="35">
        <v>7520000000</v>
      </c>
      <c r="E100" s="27"/>
      <c r="F100" s="28">
        <f>F101</f>
        <v>1</v>
      </c>
      <c r="G100" s="28">
        <f t="shared" ref="G100:H103" si="35">G101</f>
        <v>0</v>
      </c>
      <c r="H100" s="28">
        <f t="shared" si="35"/>
        <v>1</v>
      </c>
    </row>
    <row r="101" spans="1:8" ht="22.5" x14ac:dyDescent="0.2">
      <c r="A101" s="23" t="s">
        <v>163</v>
      </c>
      <c r="B101" s="25">
        <v>3</v>
      </c>
      <c r="C101" s="25">
        <v>9</v>
      </c>
      <c r="D101" s="35">
        <v>7520100000</v>
      </c>
      <c r="E101" s="27"/>
      <c r="F101" s="28">
        <f>F102</f>
        <v>1</v>
      </c>
      <c r="G101" s="28">
        <f t="shared" si="35"/>
        <v>0</v>
      </c>
      <c r="H101" s="28">
        <f t="shared" si="35"/>
        <v>1</v>
      </c>
    </row>
    <row r="102" spans="1:8" ht="22.5" x14ac:dyDescent="0.2">
      <c r="A102" s="23" t="s">
        <v>66</v>
      </c>
      <c r="B102" s="25">
        <v>3</v>
      </c>
      <c r="C102" s="25">
        <v>9</v>
      </c>
      <c r="D102" s="35">
        <v>7520199990</v>
      </c>
      <c r="E102" s="27"/>
      <c r="F102" s="28">
        <f>F103</f>
        <v>1</v>
      </c>
      <c r="G102" s="28">
        <f t="shared" si="35"/>
        <v>0</v>
      </c>
      <c r="H102" s="28">
        <f t="shared" si="35"/>
        <v>1</v>
      </c>
    </row>
    <row r="103" spans="1:8" ht="22.5" x14ac:dyDescent="0.2">
      <c r="A103" s="23" t="s">
        <v>86</v>
      </c>
      <c r="B103" s="25">
        <v>3</v>
      </c>
      <c r="C103" s="25">
        <v>9</v>
      </c>
      <c r="D103" s="35">
        <v>7520199990</v>
      </c>
      <c r="E103" s="27">
        <v>200</v>
      </c>
      <c r="F103" s="28">
        <f>F104</f>
        <v>1</v>
      </c>
      <c r="G103" s="28">
        <f t="shared" si="35"/>
        <v>0</v>
      </c>
      <c r="H103" s="28">
        <f t="shared" si="35"/>
        <v>1</v>
      </c>
    </row>
    <row r="104" spans="1:8" ht="22.5" x14ac:dyDescent="0.2">
      <c r="A104" s="23" t="s">
        <v>45</v>
      </c>
      <c r="B104" s="25">
        <v>3</v>
      </c>
      <c r="C104" s="25">
        <v>9</v>
      </c>
      <c r="D104" s="35">
        <v>7520199990</v>
      </c>
      <c r="E104" s="27">
        <v>240</v>
      </c>
      <c r="F104" s="28">
        <f>'расходы по структуре 2021 '!G133</f>
        <v>1</v>
      </c>
      <c r="G104" s="28">
        <f>'расходы по структуре 2021 '!H133</f>
        <v>0</v>
      </c>
      <c r="H104" s="28">
        <f>'расходы по структуре 2021 '!I133</f>
        <v>1</v>
      </c>
    </row>
    <row r="105" spans="1:8" ht="22.5" x14ac:dyDescent="0.2">
      <c r="A105" s="39" t="s">
        <v>68</v>
      </c>
      <c r="B105" s="18">
        <v>3</v>
      </c>
      <c r="C105" s="18">
        <v>14</v>
      </c>
      <c r="D105" s="8"/>
      <c r="E105" s="19"/>
      <c r="F105" s="43">
        <f t="shared" ref="F105:H107" si="36">F106</f>
        <v>31.3</v>
      </c>
      <c r="G105" s="43">
        <f t="shared" si="36"/>
        <v>0</v>
      </c>
      <c r="H105" s="43">
        <f t="shared" si="36"/>
        <v>31.3</v>
      </c>
    </row>
    <row r="106" spans="1:8" ht="33.75" x14ac:dyDescent="0.2">
      <c r="A106" s="23" t="s">
        <v>208</v>
      </c>
      <c r="B106" s="25">
        <v>3</v>
      </c>
      <c r="C106" s="25">
        <v>14</v>
      </c>
      <c r="D106" s="26" t="s">
        <v>112</v>
      </c>
      <c r="E106" s="27"/>
      <c r="F106" s="32">
        <f t="shared" si="36"/>
        <v>31.3</v>
      </c>
      <c r="G106" s="32">
        <f t="shared" si="36"/>
        <v>0</v>
      </c>
      <c r="H106" s="32">
        <f t="shared" si="36"/>
        <v>31.3</v>
      </c>
    </row>
    <row r="107" spans="1:8" x14ac:dyDescent="0.2">
      <c r="A107" s="23" t="s">
        <v>58</v>
      </c>
      <c r="B107" s="25">
        <v>3</v>
      </c>
      <c r="C107" s="25">
        <v>14</v>
      </c>
      <c r="D107" s="26" t="s">
        <v>113</v>
      </c>
      <c r="E107" s="27"/>
      <c r="F107" s="28">
        <f t="shared" si="36"/>
        <v>31.3</v>
      </c>
      <c r="G107" s="28">
        <f t="shared" si="36"/>
        <v>0</v>
      </c>
      <c r="H107" s="28">
        <f t="shared" si="36"/>
        <v>31.3</v>
      </c>
    </row>
    <row r="108" spans="1:8" ht="22.5" x14ac:dyDescent="0.2">
      <c r="A108" s="23" t="s">
        <v>118</v>
      </c>
      <c r="B108" s="25">
        <v>3</v>
      </c>
      <c r="C108" s="25">
        <v>14</v>
      </c>
      <c r="D108" s="26" t="s">
        <v>119</v>
      </c>
      <c r="E108" s="27"/>
      <c r="F108" s="28">
        <f>F109+F113</f>
        <v>31.3</v>
      </c>
      <c r="G108" s="28">
        <f t="shared" ref="G108:H108" si="37">G109+G113</f>
        <v>0</v>
      </c>
      <c r="H108" s="28">
        <f t="shared" si="37"/>
        <v>31.3</v>
      </c>
    </row>
    <row r="109" spans="1:8" ht="22.5" x14ac:dyDescent="0.2">
      <c r="A109" s="23" t="s">
        <v>95</v>
      </c>
      <c r="B109" s="25">
        <v>3</v>
      </c>
      <c r="C109" s="25">
        <v>14</v>
      </c>
      <c r="D109" s="26" t="s">
        <v>120</v>
      </c>
      <c r="E109" s="27"/>
      <c r="F109" s="28">
        <f>F110</f>
        <v>25</v>
      </c>
      <c r="G109" s="28">
        <f t="shared" ref="G109:H109" si="38">G110</f>
        <v>0</v>
      </c>
      <c r="H109" s="28">
        <f t="shared" si="38"/>
        <v>25</v>
      </c>
    </row>
    <row r="110" spans="1:8" ht="45" x14ac:dyDescent="0.2">
      <c r="A110" s="23" t="s">
        <v>47</v>
      </c>
      <c r="B110" s="25">
        <v>3</v>
      </c>
      <c r="C110" s="25">
        <v>14</v>
      </c>
      <c r="D110" s="26" t="s">
        <v>120</v>
      </c>
      <c r="E110" s="27">
        <v>100</v>
      </c>
      <c r="F110" s="28">
        <f>F111+F112</f>
        <v>25</v>
      </c>
      <c r="G110" s="28">
        <f t="shared" ref="G110:H110" si="39">G111+G112</f>
        <v>0</v>
      </c>
      <c r="H110" s="28">
        <f t="shared" si="39"/>
        <v>25</v>
      </c>
    </row>
    <row r="111" spans="1:8" x14ac:dyDescent="0.2">
      <c r="A111" s="23" t="s">
        <v>49</v>
      </c>
      <c r="B111" s="25">
        <v>3</v>
      </c>
      <c r="C111" s="25">
        <v>14</v>
      </c>
      <c r="D111" s="26" t="s">
        <v>120</v>
      </c>
      <c r="E111" s="27">
        <v>110</v>
      </c>
      <c r="F111" s="28">
        <f>'расходы по структуре 2021 '!G140</f>
        <v>25</v>
      </c>
      <c r="G111" s="28">
        <v>-25</v>
      </c>
      <c r="H111" s="28">
        <v>0</v>
      </c>
    </row>
    <row r="112" spans="1:8" s="81" customFormat="1" ht="22.5" x14ac:dyDescent="0.2">
      <c r="A112" s="23" t="s">
        <v>51</v>
      </c>
      <c r="B112" s="25">
        <v>3</v>
      </c>
      <c r="C112" s="25">
        <v>14</v>
      </c>
      <c r="D112" s="26" t="s">
        <v>120</v>
      </c>
      <c r="E112" s="27">
        <v>120</v>
      </c>
      <c r="F112" s="28">
        <v>0</v>
      </c>
      <c r="G112" s="28">
        <v>25</v>
      </c>
      <c r="H112" s="28">
        <v>25</v>
      </c>
    </row>
    <row r="113" spans="1:8" ht="33.75" x14ac:dyDescent="0.2">
      <c r="A113" s="23" t="s">
        <v>96</v>
      </c>
      <c r="B113" s="25">
        <v>3</v>
      </c>
      <c r="C113" s="25">
        <v>14</v>
      </c>
      <c r="D113" s="26" t="s">
        <v>121</v>
      </c>
      <c r="E113" s="27"/>
      <c r="F113" s="32">
        <f>F114</f>
        <v>6.3</v>
      </c>
      <c r="G113" s="32">
        <f t="shared" ref="G113:H113" si="40">G114</f>
        <v>0</v>
      </c>
      <c r="H113" s="32">
        <f t="shared" si="40"/>
        <v>6.3</v>
      </c>
    </row>
    <row r="114" spans="1:8" ht="45" x14ac:dyDescent="0.2">
      <c r="A114" s="23" t="s">
        <v>47</v>
      </c>
      <c r="B114" s="25">
        <v>3</v>
      </c>
      <c r="C114" s="25">
        <v>14</v>
      </c>
      <c r="D114" s="26" t="s">
        <v>121</v>
      </c>
      <c r="E114" s="27">
        <v>100</v>
      </c>
      <c r="F114" s="32">
        <f>F115+F116</f>
        <v>6.3</v>
      </c>
      <c r="G114" s="32">
        <f t="shared" ref="G114:H114" si="41">G115+G116</f>
        <v>0</v>
      </c>
      <c r="H114" s="32">
        <f t="shared" si="41"/>
        <v>6.3</v>
      </c>
    </row>
    <row r="115" spans="1:8" x14ac:dyDescent="0.2">
      <c r="A115" s="23" t="s">
        <v>49</v>
      </c>
      <c r="B115" s="25">
        <v>3</v>
      </c>
      <c r="C115" s="25">
        <v>14</v>
      </c>
      <c r="D115" s="26" t="s">
        <v>121</v>
      </c>
      <c r="E115" s="27">
        <v>110</v>
      </c>
      <c r="F115" s="28">
        <f>'расходы по структуре 2021 '!G147</f>
        <v>6.3</v>
      </c>
      <c r="G115" s="28">
        <v>-6.3</v>
      </c>
      <c r="H115" s="28">
        <v>0</v>
      </c>
    </row>
    <row r="116" spans="1:8" s="81" customFormat="1" ht="24" customHeight="1" x14ac:dyDescent="0.2">
      <c r="A116" s="23" t="s">
        <v>51</v>
      </c>
      <c r="B116" s="25">
        <v>3</v>
      </c>
      <c r="C116" s="25">
        <v>14</v>
      </c>
      <c r="D116" s="26" t="s">
        <v>121</v>
      </c>
      <c r="E116" s="27">
        <v>120</v>
      </c>
      <c r="F116" s="28">
        <v>0</v>
      </c>
      <c r="G116" s="28">
        <v>6.3</v>
      </c>
      <c r="H116" s="28">
        <v>6.3</v>
      </c>
    </row>
    <row r="117" spans="1:8" x14ac:dyDescent="0.2">
      <c r="A117" s="12" t="s">
        <v>14</v>
      </c>
      <c r="B117" s="14">
        <v>4</v>
      </c>
      <c r="C117" s="40">
        <v>0</v>
      </c>
      <c r="D117" s="15" t="s">
        <v>43</v>
      </c>
      <c r="E117" s="16" t="s">
        <v>43</v>
      </c>
      <c r="F117" s="41">
        <f>F128+F135+F141+F118</f>
        <v>4773.1000000000004</v>
      </c>
      <c r="G117" s="41">
        <f t="shared" ref="G117:H117" si="42">G128+G135+G141+G118</f>
        <v>232</v>
      </c>
      <c r="H117" s="41">
        <f t="shared" si="42"/>
        <v>5005.1000000000004</v>
      </c>
    </row>
    <row r="118" spans="1:8" s="81" customFormat="1" x14ac:dyDescent="0.2">
      <c r="A118" s="9" t="s">
        <v>258</v>
      </c>
      <c r="B118" s="18">
        <v>4</v>
      </c>
      <c r="C118" s="18">
        <v>1</v>
      </c>
      <c r="D118" s="113"/>
      <c r="E118" s="114"/>
      <c r="F118" s="115">
        <f>F119</f>
        <v>0</v>
      </c>
      <c r="G118" s="7">
        <f>G119</f>
        <v>187</v>
      </c>
      <c r="H118" s="115">
        <f>H119</f>
        <v>187</v>
      </c>
    </row>
    <row r="119" spans="1:8" s="81" customFormat="1" ht="22.5" x14ac:dyDescent="0.2">
      <c r="A119" s="23" t="s">
        <v>218</v>
      </c>
      <c r="B119" s="25">
        <v>4</v>
      </c>
      <c r="C119" s="25">
        <v>1</v>
      </c>
      <c r="D119" s="26" t="s">
        <v>219</v>
      </c>
      <c r="E119" s="27"/>
      <c r="F119" s="50">
        <f>F120</f>
        <v>0</v>
      </c>
      <c r="G119" s="28">
        <f t="shared" ref="G119:G126" si="43">H119-F119</f>
        <v>187</v>
      </c>
      <c r="H119" s="50">
        <f>H120</f>
        <v>187</v>
      </c>
    </row>
    <row r="120" spans="1:8" s="81" customFormat="1" x14ac:dyDescent="0.2">
      <c r="A120" s="23" t="s">
        <v>226</v>
      </c>
      <c r="B120" s="25">
        <v>4</v>
      </c>
      <c r="C120" s="25">
        <v>1</v>
      </c>
      <c r="D120" s="26" t="s">
        <v>225</v>
      </c>
      <c r="E120" s="27"/>
      <c r="F120" s="50">
        <f>F121</f>
        <v>0</v>
      </c>
      <c r="G120" s="28">
        <f t="shared" si="43"/>
        <v>187</v>
      </c>
      <c r="H120" s="50">
        <f>H121</f>
        <v>187</v>
      </c>
    </row>
    <row r="121" spans="1:8" s="81" customFormat="1" ht="33.75" x14ac:dyDescent="0.2">
      <c r="A121" s="23" t="s">
        <v>220</v>
      </c>
      <c r="B121" s="25">
        <v>4</v>
      </c>
      <c r="C121" s="25">
        <v>1</v>
      </c>
      <c r="D121" s="26" t="s">
        <v>221</v>
      </c>
      <c r="E121" s="27"/>
      <c r="F121" s="50">
        <f>F122+F125</f>
        <v>0</v>
      </c>
      <c r="G121" s="28">
        <f t="shared" si="43"/>
        <v>187</v>
      </c>
      <c r="H121" s="50">
        <f>H122+H125</f>
        <v>187</v>
      </c>
    </row>
    <row r="122" spans="1:8" s="81" customFormat="1" ht="22.5" x14ac:dyDescent="0.2">
      <c r="A122" s="23" t="s">
        <v>217</v>
      </c>
      <c r="B122" s="25">
        <v>4</v>
      </c>
      <c r="C122" s="25">
        <v>1</v>
      </c>
      <c r="D122" s="26" t="s">
        <v>222</v>
      </c>
      <c r="E122" s="27"/>
      <c r="F122" s="50">
        <f>F123</f>
        <v>0</v>
      </c>
      <c r="G122" s="28">
        <f t="shared" si="43"/>
        <v>50</v>
      </c>
      <c r="H122" s="50">
        <f>H123</f>
        <v>50</v>
      </c>
    </row>
    <row r="123" spans="1:8" s="81" customFormat="1" ht="45" x14ac:dyDescent="0.2">
      <c r="A123" s="23" t="s">
        <v>47</v>
      </c>
      <c r="B123" s="25">
        <v>4</v>
      </c>
      <c r="C123" s="25">
        <v>1</v>
      </c>
      <c r="D123" s="26" t="s">
        <v>222</v>
      </c>
      <c r="E123" s="27">
        <v>100</v>
      </c>
      <c r="F123" s="50">
        <f>F124</f>
        <v>0</v>
      </c>
      <c r="G123" s="28">
        <f t="shared" si="43"/>
        <v>50</v>
      </c>
      <c r="H123" s="50">
        <f>H124</f>
        <v>50</v>
      </c>
    </row>
    <row r="124" spans="1:8" s="81" customFormat="1" x14ac:dyDescent="0.2">
      <c r="A124" s="23" t="s">
        <v>49</v>
      </c>
      <c r="B124" s="25">
        <v>4</v>
      </c>
      <c r="C124" s="25">
        <v>1</v>
      </c>
      <c r="D124" s="26" t="s">
        <v>222</v>
      </c>
      <c r="E124" s="27">
        <v>110</v>
      </c>
      <c r="F124" s="50">
        <f>'расходы по структуре 2021 '!G157</f>
        <v>0</v>
      </c>
      <c r="G124" s="50">
        <f>'расходы по структуре 2021 '!H157</f>
        <v>50</v>
      </c>
      <c r="H124" s="50">
        <f>'расходы по структуре 2021 '!I157</f>
        <v>50</v>
      </c>
    </row>
    <row r="125" spans="1:8" s="81" customFormat="1" ht="22.5" x14ac:dyDescent="0.2">
      <c r="A125" s="23" t="s">
        <v>223</v>
      </c>
      <c r="B125" s="25">
        <v>4</v>
      </c>
      <c r="C125" s="25">
        <v>1</v>
      </c>
      <c r="D125" s="26" t="s">
        <v>224</v>
      </c>
      <c r="E125" s="27"/>
      <c r="F125" s="50">
        <f>F126</f>
        <v>0</v>
      </c>
      <c r="G125" s="28">
        <f t="shared" si="43"/>
        <v>137</v>
      </c>
      <c r="H125" s="50">
        <f>H126</f>
        <v>137</v>
      </c>
    </row>
    <row r="126" spans="1:8" s="81" customFormat="1" ht="45" x14ac:dyDescent="0.2">
      <c r="A126" s="23" t="s">
        <v>47</v>
      </c>
      <c r="B126" s="25">
        <v>4</v>
      </c>
      <c r="C126" s="25">
        <v>1</v>
      </c>
      <c r="D126" s="26" t="s">
        <v>224</v>
      </c>
      <c r="E126" s="27">
        <v>100</v>
      </c>
      <c r="F126" s="50">
        <f>F127</f>
        <v>0</v>
      </c>
      <c r="G126" s="28">
        <f t="shared" si="43"/>
        <v>137</v>
      </c>
      <c r="H126" s="50">
        <f>H127</f>
        <v>137</v>
      </c>
    </row>
    <row r="127" spans="1:8" s="81" customFormat="1" x14ac:dyDescent="0.2">
      <c r="A127" s="23" t="s">
        <v>49</v>
      </c>
      <c r="B127" s="25">
        <v>4</v>
      </c>
      <c r="C127" s="25">
        <v>1</v>
      </c>
      <c r="D127" s="26" t="s">
        <v>224</v>
      </c>
      <c r="E127" s="27">
        <v>110</v>
      </c>
      <c r="F127" s="50">
        <f>'расходы по структуре 2021 '!G162</f>
        <v>0</v>
      </c>
      <c r="G127" s="50">
        <f>'расходы по структуре 2021 '!H162</f>
        <v>137</v>
      </c>
      <c r="H127" s="50">
        <f>'расходы по структуре 2021 '!I162</f>
        <v>137</v>
      </c>
    </row>
    <row r="128" spans="1:8" x14ac:dyDescent="0.2">
      <c r="A128" s="39" t="s">
        <v>92</v>
      </c>
      <c r="B128" s="18">
        <v>4</v>
      </c>
      <c r="C128" s="18">
        <v>9</v>
      </c>
      <c r="D128" s="8"/>
      <c r="E128" s="19"/>
      <c r="F128" s="7">
        <f t="shared" ref="F128:H133" si="44">F129</f>
        <v>4351.6000000000004</v>
      </c>
      <c r="G128" s="7">
        <f t="shared" si="44"/>
        <v>0</v>
      </c>
      <c r="H128" s="7">
        <f t="shared" si="44"/>
        <v>4351.6000000000004</v>
      </c>
    </row>
    <row r="129" spans="1:8" ht="33.75" x14ac:dyDescent="0.2">
      <c r="A129" s="23" t="s">
        <v>204</v>
      </c>
      <c r="B129" s="25">
        <v>4</v>
      </c>
      <c r="C129" s="25">
        <v>9</v>
      </c>
      <c r="D129" s="29">
        <v>8400000000</v>
      </c>
      <c r="E129" s="27"/>
      <c r="F129" s="28">
        <f t="shared" si="44"/>
        <v>4351.6000000000004</v>
      </c>
      <c r="G129" s="28">
        <f t="shared" si="44"/>
        <v>0</v>
      </c>
      <c r="H129" s="28">
        <f t="shared" si="44"/>
        <v>4351.6000000000004</v>
      </c>
    </row>
    <row r="130" spans="1:8" x14ac:dyDescent="0.2">
      <c r="A130" s="23" t="s">
        <v>90</v>
      </c>
      <c r="B130" s="25">
        <v>4</v>
      </c>
      <c r="C130" s="25">
        <v>9</v>
      </c>
      <c r="D130" s="29">
        <v>8410000000</v>
      </c>
      <c r="E130" s="27"/>
      <c r="F130" s="28">
        <f t="shared" si="44"/>
        <v>4351.6000000000004</v>
      </c>
      <c r="G130" s="28">
        <f t="shared" si="44"/>
        <v>0</v>
      </c>
      <c r="H130" s="28">
        <f t="shared" si="44"/>
        <v>4351.6000000000004</v>
      </c>
    </row>
    <row r="131" spans="1:8" ht="22.5" x14ac:dyDescent="0.2">
      <c r="A131" s="23" t="s">
        <v>91</v>
      </c>
      <c r="B131" s="25">
        <v>4</v>
      </c>
      <c r="C131" s="25">
        <v>9</v>
      </c>
      <c r="D131" s="29">
        <v>8410100000</v>
      </c>
      <c r="E131" s="27"/>
      <c r="F131" s="28">
        <f t="shared" si="44"/>
        <v>4351.6000000000004</v>
      </c>
      <c r="G131" s="28">
        <f t="shared" si="44"/>
        <v>0</v>
      </c>
      <c r="H131" s="28">
        <f t="shared" si="44"/>
        <v>4351.6000000000004</v>
      </c>
    </row>
    <row r="132" spans="1:8" ht="22.5" x14ac:dyDescent="0.2">
      <c r="A132" s="23" t="s">
        <v>66</v>
      </c>
      <c r="B132" s="25">
        <v>4</v>
      </c>
      <c r="C132" s="25">
        <v>9</v>
      </c>
      <c r="D132" s="29">
        <v>8410199990</v>
      </c>
      <c r="E132" s="27"/>
      <c r="F132" s="28">
        <f t="shared" si="44"/>
        <v>4351.6000000000004</v>
      </c>
      <c r="G132" s="28">
        <f t="shared" si="44"/>
        <v>0</v>
      </c>
      <c r="H132" s="28">
        <f t="shared" si="44"/>
        <v>4351.6000000000004</v>
      </c>
    </row>
    <row r="133" spans="1:8" ht="22.5" x14ac:dyDescent="0.2">
      <c r="A133" s="23" t="s">
        <v>86</v>
      </c>
      <c r="B133" s="25">
        <v>4</v>
      </c>
      <c r="C133" s="25">
        <v>9</v>
      </c>
      <c r="D133" s="29">
        <v>8410199990</v>
      </c>
      <c r="E133" s="27">
        <v>200</v>
      </c>
      <c r="F133" s="28">
        <f>F134</f>
        <v>4351.6000000000004</v>
      </c>
      <c r="G133" s="28">
        <f t="shared" si="44"/>
        <v>0</v>
      </c>
      <c r="H133" s="28">
        <f t="shared" si="44"/>
        <v>4351.6000000000004</v>
      </c>
    </row>
    <row r="134" spans="1:8" ht="22.5" x14ac:dyDescent="0.2">
      <c r="A134" s="23" t="s">
        <v>45</v>
      </c>
      <c r="B134" s="25">
        <v>4</v>
      </c>
      <c r="C134" s="25">
        <v>9</v>
      </c>
      <c r="D134" s="29">
        <v>8410199990</v>
      </c>
      <c r="E134" s="27">
        <v>240</v>
      </c>
      <c r="F134" s="28">
        <f>'расходы по структуре 2021 '!G171</f>
        <v>4351.6000000000004</v>
      </c>
      <c r="G134" s="28">
        <f>'расходы по структуре 2021 '!H171</f>
        <v>0</v>
      </c>
      <c r="H134" s="28">
        <f>'расходы по структуре 2021 '!I171</f>
        <v>4351.6000000000004</v>
      </c>
    </row>
    <row r="135" spans="1:8" x14ac:dyDescent="0.2">
      <c r="A135" s="9" t="s">
        <v>15</v>
      </c>
      <c r="B135" s="18">
        <v>4</v>
      </c>
      <c r="C135" s="18">
        <v>10</v>
      </c>
      <c r="D135" s="8" t="s">
        <v>43</v>
      </c>
      <c r="E135" s="19" t="s">
        <v>43</v>
      </c>
      <c r="F135" s="7">
        <f t="shared" ref="F135:H139" si="45">F136</f>
        <v>414.2</v>
      </c>
      <c r="G135" s="7">
        <f t="shared" si="45"/>
        <v>45</v>
      </c>
      <c r="H135" s="7">
        <f t="shared" si="45"/>
        <v>459.2</v>
      </c>
    </row>
    <row r="136" spans="1:8" ht="33.75" x14ac:dyDescent="0.2">
      <c r="A136" s="31" t="s">
        <v>205</v>
      </c>
      <c r="B136" s="25">
        <v>4</v>
      </c>
      <c r="C136" s="25">
        <v>10</v>
      </c>
      <c r="D136" s="26" t="s">
        <v>100</v>
      </c>
      <c r="E136" s="27" t="s">
        <v>43</v>
      </c>
      <c r="F136" s="28">
        <f t="shared" si="45"/>
        <v>414.2</v>
      </c>
      <c r="G136" s="28">
        <f t="shared" si="45"/>
        <v>45</v>
      </c>
      <c r="H136" s="28">
        <f t="shared" si="45"/>
        <v>459.2</v>
      </c>
    </row>
    <row r="137" spans="1:8" ht="22.5" x14ac:dyDescent="0.2">
      <c r="A137" s="31" t="s">
        <v>188</v>
      </c>
      <c r="B137" s="25">
        <v>4</v>
      </c>
      <c r="C137" s="25">
        <v>10</v>
      </c>
      <c r="D137" s="26" t="s">
        <v>122</v>
      </c>
      <c r="E137" s="27" t="s">
        <v>43</v>
      </c>
      <c r="F137" s="28">
        <f t="shared" si="45"/>
        <v>414.2</v>
      </c>
      <c r="G137" s="28">
        <f t="shared" si="45"/>
        <v>45</v>
      </c>
      <c r="H137" s="28">
        <f t="shared" si="45"/>
        <v>459.2</v>
      </c>
    </row>
    <row r="138" spans="1:8" x14ac:dyDescent="0.2">
      <c r="A138" s="31" t="s">
        <v>39</v>
      </c>
      <c r="B138" s="25">
        <v>4</v>
      </c>
      <c r="C138" s="25">
        <v>10</v>
      </c>
      <c r="D138" s="26" t="s">
        <v>123</v>
      </c>
      <c r="E138" s="27"/>
      <c r="F138" s="28">
        <f t="shared" si="45"/>
        <v>414.2</v>
      </c>
      <c r="G138" s="28">
        <f t="shared" si="45"/>
        <v>45</v>
      </c>
      <c r="H138" s="28">
        <f t="shared" si="45"/>
        <v>459.2</v>
      </c>
    </row>
    <row r="139" spans="1:8" ht="22.5" x14ac:dyDescent="0.2">
      <c r="A139" s="23" t="s">
        <v>86</v>
      </c>
      <c r="B139" s="25">
        <v>4</v>
      </c>
      <c r="C139" s="25">
        <v>10</v>
      </c>
      <c r="D139" s="26" t="s">
        <v>123</v>
      </c>
      <c r="E139" s="27" t="s">
        <v>44</v>
      </c>
      <c r="F139" s="28">
        <f t="shared" si="45"/>
        <v>414.2</v>
      </c>
      <c r="G139" s="28">
        <f t="shared" si="45"/>
        <v>45</v>
      </c>
      <c r="H139" s="28">
        <f t="shared" si="45"/>
        <v>459.2</v>
      </c>
    </row>
    <row r="140" spans="1:8" ht="22.5" x14ac:dyDescent="0.2">
      <c r="A140" s="23" t="s">
        <v>45</v>
      </c>
      <c r="B140" s="25">
        <v>4</v>
      </c>
      <c r="C140" s="25">
        <v>10</v>
      </c>
      <c r="D140" s="26" t="s">
        <v>123</v>
      </c>
      <c r="E140" s="27" t="s">
        <v>46</v>
      </c>
      <c r="F140" s="28">
        <f>'расходы по структуре 2021 '!G178</f>
        <v>414.2</v>
      </c>
      <c r="G140" s="28">
        <f>'расходы по структуре 2021 '!H178</f>
        <v>45</v>
      </c>
      <c r="H140" s="28">
        <f>'расходы по структуре 2021 '!I178</f>
        <v>459.2</v>
      </c>
    </row>
    <row r="141" spans="1:8" x14ac:dyDescent="0.2">
      <c r="A141" s="39" t="s">
        <v>94</v>
      </c>
      <c r="B141" s="18">
        <v>4</v>
      </c>
      <c r="C141" s="18">
        <v>12</v>
      </c>
      <c r="D141" s="8"/>
      <c r="E141" s="19"/>
      <c r="F141" s="7">
        <f>F142</f>
        <v>7.3</v>
      </c>
      <c r="G141" s="7">
        <f t="shared" ref="G141:H145" si="46">G142</f>
        <v>0</v>
      </c>
      <c r="H141" s="7">
        <f t="shared" si="46"/>
        <v>7.3</v>
      </c>
    </row>
    <row r="142" spans="1:8" ht="33.75" x14ac:dyDescent="0.2">
      <c r="A142" s="31" t="s">
        <v>205</v>
      </c>
      <c r="B142" s="25">
        <v>4</v>
      </c>
      <c r="C142" s="25">
        <v>12</v>
      </c>
      <c r="D142" s="26" t="s">
        <v>100</v>
      </c>
      <c r="E142" s="27"/>
      <c r="F142" s="28">
        <f>F143</f>
        <v>7.3</v>
      </c>
      <c r="G142" s="28">
        <f t="shared" si="46"/>
        <v>0</v>
      </c>
      <c r="H142" s="28">
        <f t="shared" si="46"/>
        <v>7.3</v>
      </c>
    </row>
    <row r="143" spans="1:8" ht="33.75" x14ac:dyDescent="0.2">
      <c r="A143" s="31" t="s">
        <v>189</v>
      </c>
      <c r="B143" s="25">
        <v>4</v>
      </c>
      <c r="C143" s="25">
        <v>12</v>
      </c>
      <c r="D143" s="26" t="s">
        <v>124</v>
      </c>
      <c r="E143" s="27"/>
      <c r="F143" s="28">
        <f>F144</f>
        <v>7.3</v>
      </c>
      <c r="G143" s="28">
        <f t="shared" si="46"/>
        <v>0</v>
      </c>
      <c r="H143" s="28">
        <f t="shared" si="46"/>
        <v>7.3</v>
      </c>
    </row>
    <row r="144" spans="1:8" ht="45" x14ac:dyDescent="0.2">
      <c r="A144" s="23" t="s">
        <v>93</v>
      </c>
      <c r="B144" s="25">
        <v>4</v>
      </c>
      <c r="C144" s="25">
        <v>12</v>
      </c>
      <c r="D144" s="35">
        <v>7700189020</v>
      </c>
      <c r="E144" s="27"/>
      <c r="F144" s="32">
        <f>F145</f>
        <v>7.3</v>
      </c>
      <c r="G144" s="32">
        <f t="shared" si="46"/>
        <v>0</v>
      </c>
      <c r="H144" s="32">
        <f t="shared" si="46"/>
        <v>7.3</v>
      </c>
    </row>
    <row r="145" spans="1:8" x14ac:dyDescent="0.2">
      <c r="A145" s="23" t="s">
        <v>59</v>
      </c>
      <c r="B145" s="25">
        <v>4</v>
      </c>
      <c r="C145" s="25">
        <v>12</v>
      </c>
      <c r="D145" s="35">
        <v>7700189020</v>
      </c>
      <c r="E145" s="27">
        <v>500</v>
      </c>
      <c r="F145" s="28">
        <f>F146</f>
        <v>7.3</v>
      </c>
      <c r="G145" s="28">
        <f t="shared" si="46"/>
        <v>0</v>
      </c>
      <c r="H145" s="28">
        <f t="shared" si="46"/>
        <v>7.3</v>
      </c>
    </row>
    <row r="146" spans="1:8" x14ac:dyDescent="0.2">
      <c r="A146" s="23" t="s">
        <v>42</v>
      </c>
      <c r="B146" s="25">
        <v>4</v>
      </c>
      <c r="C146" s="25">
        <v>12</v>
      </c>
      <c r="D146" s="35">
        <v>7700189020</v>
      </c>
      <c r="E146" s="27">
        <v>540</v>
      </c>
      <c r="F146" s="28">
        <f>'расходы по структуре 2021 '!G185</f>
        <v>7.3</v>
      </c>
      <c r="G146" s="28">
        <f>'расходы по структуре 2021 '!H185</f>
        <v>0</v>
      </c>
      <c r="H146" s="28">
        <f>'расходы по структуре 2021 '!I185</f>
        <v>7.3</v>
      </c>
    </row>
    <row r="147" spans="1:8" x14ac:dyDescent="0.2">
      <c r="A147" s="12" t="s">
        <v>16</v>
      </c>
      <c r="B147" s="14">
        <v>5</v>
      </c>
      <c r="C147" s="14">
        <v>0</v>
      </c>
      <c r="D147" s="15" t="s">
        <v>43</v>
      </c>
      <c r="E147" s="16" t="s">
        <v>43</v>
      </c>
      <c r="F147" s="37">
        <f>F148+F155+F172+F199</f>
        <v>3377.3</v>
      </c>
      <c r="G147" s="37">
        <f>G148+G155+G172+G199</f>
        <v>2550.6</v>
      </c>
      <c r="H147" s="37">
        <f>H148+H155+H172+H199</f>
        <v>5927.9</v>
      </c>
    </row>
    <row r="148" spans="1:8" x14ac:dyDescent="0.2">
      <c r="A148" s="9" t="s">
        <v>40</v>
      </c>
      <c r="B148" s="18">
        <v>5</v>
      </c>
      <c r="C148" s="18">
        <v>1</v>
      </c>
      <c r="D148" s="8" t="s">
        <v>43</v>
      </c>
      <c r="E148" s="19" t="s">
        <v>43</v>
      </c>
      <c r="F148" s="7">
        <f t="shared" ref="F148:H153" si="47">F149</f>
        <v>238.6</v>
      </c>
      <c r="G148" s="7">
        <f t="shared" si="47"/>
        <v>0</v>
      </c>
      <c r="H148" s="7">
        <f t="shared" si="47"/>
        <v>238.6</v>
      </c>
    </row>
    <row r="149" spans="1:8" ht="33.75" x14ac:dyDescent="0.2">
      <c r="A149" s="31" t="s">
        <v>209</v>
      </c>
      <c r="B149" s="25">
        <v>5</v>
      </c>
      <c r="C149" s="25">
        <v>1</v>
      </c>
      <c r="D149" s="26" t="s">
        <v>125</v>
      </c>
      <c r="E149" s="27" t="s">
        <v>43</v>
      </c>
      <c r="F149" s="28">
        <f t="shared" si="47"/>
        <v>238.6</v>
      </c>
      <c r="G149" s="28">
        <f t="shared" si="47"/>
        <v>0</v>
      </c>
      <c r="H149" s="28">
        <f t="shared" si="47"/>
        <v>238.6</v>
      </c>
    </row>
    <row r="150" spans="1:8" ht="22.5" x14ac:dyDescent="0.2">
      <c r="A150" s="31" t="s">
        <v>126</v>
      </c>
      <c r="B150" s="25">
        <v>5</v>
      </c>
      <c r="C150" s="25">
        <v>1</v>
      </c>
      <c r="D150" s="26" t="s">
        <v>127</v>
      </c>
      <c r="E150" s="27" t="s">
        <v>43</v>
      </c>
      <c r="F150" s="28">
        <f t="shared" si="47"/>
        <v>238.6</v>
      </c>
      <c r="G150" s="28">
        <f t="shared" si="47"/>
        <v>0</v>
      </c>
      <c r="H150" s="28">
        <f t="shared" si="47"/>
        <v>238.6</v>
      </c>
    </row>
    <row r="151" spans="1:8" ht="22.5" x14ac:dyDescent="0.2">
      <c r="A151" s="31" t="s">
        <v>71</v>
      </c>
      <c r="B151" s="25">
        <v>5</v>
      </c>
      <c r="C151" s="25">
        <v>1</v>
      </c>
      <c r="D151" s="26" t="s">
        <v>128</v>
      </c>
      <c r="E151" s="27"/>
      <c r="F151" s="28">
        <f t="shared" si="47"/>
        <v>238.6</v>
      </c>
      <c r="G151" s="28">
        <f t="shared" si="47"/>
        <v>0</v>
      </c>
      <c r="H151" s="28">
        <f t="shared" si="47"/>
        <v>238.6</v>
      </c>
    </row>
    <row r="152" spans="1:8" ht="22.5" x14ac:dyDescent="0.2">
      <c r="A152" s="31" t="s">
        <v>66</v>
      </c>
      <c r="B152" s="25">
        <v>5</v>
      </c>
      <c r="C152" s="25">
        <v>1</v>
      </c>
      <c r="D152" s="26" t="s">
        <v>150</v>
      </c>
      <c r="E152" s="27"/>
      <c r="F152" s="28">
        <f t="shared" si="47"/>
        <v>238.6</v>
      </c>
      <c r="G152" s="28">
        <f t="shared" si="47"/>
        <v>0</v>
      </c>
      <c r="H152" s="28">
        <f t="shared" si="47"/>
        <v>238.6</v>
      </c>
    </row>
    <row r="153" spans="1:8" ht="22.5" x14ac:dyDescent="0.2">
      <c r="A153" s="23" t="s">
        <v>86</v>
      </c>
      <c r="B153" s="25">
        <v>5</v>
      </c>
      <c r="C153" s="25">
        <v>1</v>
      </c>
      <c r="D153" s="26" t="s">
        <v>150</v>
      </c>
      <c r="E153" s="27" t="s">
        <v>44</v>
      </c>
      <c r="F153" s="28">
        <f t="shared" si="47"/>
        <v>238.6</v>
      </c>
      <c r="G153" s="28">
        <f t="shared" si="47"/>
        <v>0</v>
      </c>
      <c r="H153" s="28">
        <f t="shared" si="47"/>
        <v>238.6</v>
      </c>
    </row>
    <row r="154" spans="1:8" ht="22.5" x14ac:dyDescent="0.2">
      <c r="A154" s="23" t="s">
        <v>45</v>
      </c>
      <c r="B154" s="25">
        <v>5</v>
      </c>
      <c r="C154" s="25">
        <v>1</v>
      </c>
      <c r="D154" s="26" t="s">
        <v>150</v>
      </c>
      <c r="E154" s="27" t="s">
        <v>46</v>
      </c>
      <c r="F154" s="28">
        <f>'расходы по структуре 2021 '!G193</f>
        <v>238.6</v>
      </c>
      <c r="G154" s="28">
        <f>'расходы по структуре 2021 '!H193</f>
        <v>0</v>
      </c>
      <c r="H154" s="28">
        <f>'расходы по структуре 2021 '!I193</f>
        <v>238.6</v>
      </c>
    </row>
    <row r="155" spans="1:8" x14ac:dyDescent="0.2">
      <c r="A155" s="9" t="s">
        <v>30</v>
      </c>
      <c r="B155" s="18">
        <v>5</v>
      </c>
      <c r="C155" s="18">
        <v>2</v>
      </c>
      <c r="D155" s="8" t="s">
        <v>43</v>
      </c>
      <c r="E155" s="19" t="s">
        <v>43</v>
      </c>
      <c r="F155" s="7">
        <f>F156</f>
        <v>2272.3000000000002</v>
      </c>
      <c r="G155" s="7">
        <f t="shared" ref="G155:H157" si="48">G156</f>
        <v>305.60000000000002</v>
      </c>
      <c r="H155" s="7">
        <f t="shared" si="48"/>
        <v>2577.8999999999996</v>
      </c>
    </row>
    <row r="156" spans="1:8" ht="33.75" x14ac:dyDescent="0.2">
      <c r="A156" s="31" t="s">
        <v>209</v>
      </c>
      <c r="B156" s="25">
        <v>5</v>
      </c>
      <c r="C156" s="25">
        <v>2</v>
      </c>
      <c r="D156" s="26" t="s">
        <v>125</v>
      </c>
      <c r="E156" s="27" t="s">
        <v>43</v>
      </c>
      <c r="F156" s="28">
        <f>F157+F167</f>
        <v>2272.3000000000002</v>
      </c>
      <c r="G156" s="28">
        <f t="shared" ref="G156:H156" si="49">G157+G167</f>
        <v>305.60000000000002</v>
      </c>
      <c r="H156" s="28">
        <f t="shared" si="49"/>
        <v>2577.8999999999996</v>
      </c>
    </row>
    <row r="157" spans="1:8" ht="22.5" x14ac:dyDescent="0.2">
      <c r="A157" s="31" t="s">
        <v>57</v>
      </c>
      <c r="B157" s="25">
        <v>5</v>
      </c>
      <c r="C157" s="25">
        <v>2</v>
      </c>
      <c r="D157" s="26" t="s">
        <v>129</v>
      </c>
      <c r="E157" s="27" t="s">
        <v>43</v>
      </c>
      <c r="F157" s="28">
        <f>F158</f>
        <v>2272.3000000000002</v>
      </c>
      <c r="G157" s="28">
        <f t="shared" si="48"/>
        <v>94.900000000000034</v>
      </c>
      <c r="H157" s="28">
        <f t="shared" si="48"/>
        <v>2367.1999999999998</v>
      </c>
    </row>
    <row r="158" spans="1:8" ht="22.5" x14ac:dyDescent="0.2">
      <c r="A158" s="31" t="s">
        <v>131</v>
      </c>
      <c r="B158" s="25">
        <v>5</v>
      </c>
      <c r="C158" s="25">
        <v>2</v>
      </c>
      <c r="D158" s="26" t="s">
        <v>130</v>
      </c>
      <c r="E158" s="27" t="s">
        <v>43</v>
      </c>
      <c r="F158" s="28">
        <f>F159+F162+F164</f>
        <v>2272.3000000000002</v>
      </c>
      <c r="G158" s="28">
        <f t="shared" ref="G158:H158" si="50">G159+G162+G164</f>
        <v>94.900000000000034</v>
      </c>
      <c r="H158" s="28">
        <f t="shared" si="50"/>
        <v>2367.1999999999998</v>
      </c>
    </row>
    <row r="159" spans="1:8" ht="56.25" x14ac:dyDescent="0.2">
      <c r="A159" s="31" t="s">
        <v>132</v>
      </c>
      <c r="B159" s="25">
        <v>5</v>
      </c>
      <c r="C159" s="25">
        <v>2</v>
      </c>
      <c r="D159" s="26" t="s">
        <v>166</v>
      </c>
      <c r="E159" s="27"/>
      <c r="F159" s="32">
        <f>F160</f>
        <v>50</v>
      </c>
      <c r="G159" s="32">
        <f t="shared" ref="G159:H160" si="51">G160</f>
        <v>0</v>
      </c>
      <c r="H159" s="32">
        <f t="shared" si="51"/>
        <v>50</v>
      </c>
    </row>
    <row r="160" spans="1:8" ht="22.5" x14ac:dyDescent="0.2">
      <c r="A160" s="23" t="s">
        <v>86</v>
      </c>
      <c r="B160" s="25">
        <v>5</v>
      </c>
      <c r="C160" s="25">
        <v>2</v>
      </c>
      <c r="D160" s="26" t="s">
        <v>166</v>
      </c>
      <c r="E160" s="27" t="s">
        <v>44</v>
      </c>
      <c r="F160" s="32">
        <f>F161</f>
        <v>50</v>
      </c>
      <c r="G160" s="32">
        <f t="shared" si="51"/>
        <v>0</v>
      </c>
      <c r="H160" s="32">
        <f t="shared" si="51"/>
        <v>50</v>
      </c>
    </row>
    <row r="161" spans="1:9" ht="22.5" x14ac:dyDescent="0.2">
      <c r="A161" s="23" t="s">
        <v>45</v>
      </c>
      <c r="B161" s="25">
        <v>5</v>
      </c>
      <c r="C161" s="25">
        <v>2</v>
      </c>
      <c r="D161" s="26" t="s">
        <v>166</v>
      </c>
      <c r="E161" s="27" t="s">
        <v>46</v>
      </c>
      <c r="F161" s="32">
        <f>'расходы по структуре 2021 '!G204</f>
        <v>50</v>
      </c>
      <c r="G161" s="32">
        <f>'расходы по структуре 2021 '!H204</f>
        <v>0</v>
      </c>
      <c r="H161" s="32">
        <f>'расходы по структуре 2021 '!I204</f>
        <v>50</v>
      </c>
    </row>
    <row r="162" spans="1:9" ht="22.5" x14ac:dyDescent="0.2">
      <c r="A162" s="23" t="s">
        <v>86</v>
      </c>
      <c r="B162" s="25">
        <v>5</v>
      </c>
      <c r="C162" s="25">
        <v>2</v>
      </c>
      <c r="D162" s="26" t="s">
        <v>177</v>
      </c>
      <c r="E162" s="27">
        <v>200</v>
      </c>
      <c r="F162" s="32">
        <f>F163</f>
        <v>2000</v>
      </c>
      <c r="G162" s="32">
        <f t="shared" ref="G162:H162" si="52">G163</f>
        <v>0</v>
      </c>
      <c r="H162" s="32">
        <f t="shared" si="52"/>
        <v>2000</v>
      </c>
    </row>
    <row r="163" spans="1:9" ht="22.5" x14ac:dyDescent="0.2">
      <c r="A163" s="23" t="s">
        <v>45</v>
      </c>
      <c r="B163" s="25">
        <v>5</v>
      </c>
      <c r="C163" s="25">
        <v>2</v>
      </c>
      <c r="D163" s="26" t="s">
        <v>177</v>
      </c>
      <c r="E163" s="27">
        <v>240</v>
      </c>
      <c r="F163" s="32">
        <f>'расходы по структуре 2021 '!G201</f>
        <v>2000</v>
      </c>
      <c r="G163" s="32">
        <f>'расходы по структуре 2021 '!H201</f>
        <v>0</v>
      </c>
      <c r="H163" s="32">
        <f>'расходы по структуре 2021 '!I201</f>
        <v>2000</v>
      </c>
    </row>
    <row r="164" spans="1:9" ht="56.25" x14ac:dyDescent="0.2">
      <c r="A164" s="23" t="s">
        <v>133</v>
      </c>
      <c r="B164" s="25">
        <v>5</v>
      </c>
      <c r="C164" s="25">
        <v>2</v>
      </c>
      <c r="D164" s="26" t="s">
        <v>167</v>
      </c>
      <c r="E164" s="27"/>
      <c r="F164" s="32">
        <f>F165</f>
        <v>222.3</v>
      </c>
      <c r="G164" s="32">
        <f t="shared" ref="G164:H165" si="53">G165</f>
        <v>94.900000000000034</v>
      </c>
      <c r="H164" s="32">
        <f t="shared" si="53"/>
        <v>317.20000000000005</v>
      </c>
    </row>
    <row r="165" spans="1:9" ht="22.5" x14ac:dyDescent="0.2">
      <c r="A165" s="23" t="s">
        <v>86</v>
      </c>
      <c r="B165" s="25">
        <v>5</v>
      </c>
      <c r="C165" s="25">
        <v>2</v>
      </c>
      <c r="D165" s="26" t="s">
        <v>167</v>
      </c>
      <c r="E165" s="27">
        <v>200</v>
      </c>
      <c r="F165" s="32">
        <f>F166</f>
        <v>222.3</v>
      </c>
      <c r="G165" s="32">
        <f t="shared" si="53"/>
        <v>94.900000000000034</v>
      </c>
      <c r="H165" s="32">
        <f t="shared" si="53"/>
        <v>317.20000000000005</v>
      </c>
    </row>
    <row r="166" spans="1:9" ht="22.5" x14ac:dyDescent="0.2">
      <c r="A166" s="23" t="s">
        <v>45</v>
      </c>
      <c r="B166" s="25">
        <v>5</v>
      </c>
      <c r="C166" s="25">
        <v>2</v>
      </c>
      <c r="D166" s="26" t="s">
        <v>167</v>
      </c>
      <c r="E166" s="27">
        <v>240</v>
      </c>
      <c r="F166" s="32">
        <f>'расходы по структуре 2021 '!G208</f>
        <v>222.3</v>
      </c>
      <c r="G166" s="32">
        <f>'расходы по структуре 2021 '!H208</f>
        <v>94.900000000000034</v>
      </c>
      <c r="H166" s="32">
        <f>'расходы по структуре 2021 '!I208</f>
        <v>317.20000000000005</v>
      </c>
    </row>
    <row r="167" spans="1:9" s="81" customFormat="1" ht="22.5" x14ac:dyDescent="0.2">
      <c r="A167" s="23" t="s">
        <v>261</v>
      </c>
      <c r="B167" s="25">
        <v>5</v>
      </c>
      <c r="C167" s="25">
        <v>2</v>
      </c>
      <c r="D167" s="26" t="s">
        <v>260</v>
      </c>
      <c r="E167" s="27"/>
      <c r="F167" s="32">
        <f>F168</f>
        <v>0</v>
      </c>
      <c r="G167" s="32">
        <f t="shared" ref="G167:H170" si="54">G168</f>
        <v>210.7</v>
      </c>
      <c r="H167" s="32">
        <f t="shared" si="54"/>
        <v>210.7</v>
      </c>
    </row>
    <row r="168" spans="1:9" s="81" customFormat="1" ht="22.5" x14ac:dyDescent="0.2">
      <c r="A168" s="23" t="s">
        <v>263</v>
      </c>
      <c r="B168" s="25">
        <v>5</v>
      </c>
      <c r="C168" s="25">
        <v>2</v>
      </c>
      <c r="D168" s="26" t="s">
        <v>262</v>
      </c>
      <c r="E168" s="27"/>
      <c r="F168" s="32">
        <f>F169</f>
        <v>0</v>
      </c>
      <c r="G168" s="32">
        <f t="shared" si="54"/>
        <v>210.7</v>
      </c>
      <c r="H168" s="32">
        <f t="shared" si="54"/>
        <v>210.7</v>
      </c>
    </row>
    <row r="169" spans="1:9" s="81" customFormat="1" ht="22.5" x14ac:dyDescent="0.2">
      <c r="A169" s="23" t="s">
        <v>66</v>
      </c>
      <c r="B169" s="25">
        <v>5</v>
      </c>
      <c r="C169" s="25">
        <v>2</v>
      </c>
      <c r="D169" s="26" t="s">
        <v>259</v>
      </c>
      <c r="E169" s="27"/>
      <c r="F169" s="32">
        <f>F170</f>
        <v>0</v>
      </c>
      <c r="G169" s="32">
        <f t="shared" si="54"/>
        <v>210.7</v>
      </c>
      <c r="H169" s="32">
        <f t="shared" si="54"/>
        <v>210.7</v>
      </c>
    </row>
    <row r="170" spans="1:9" s="81" customFormat="1" ht="22.5" x14ac:dyDescent="0.2">
      <c r="A170" s="23" t="s">
        <v>86</v>
      </c>
      <c r="B170" s="25">
        <v>5</v>
      </c>
      <c r="C170" s="25">
        <v>2</v>
      </c>
      <c r="D170" s="26" t="s">
        <v>259</v>
      </c>
      <c r="E170" s="27">
        <v>200</v>
      </c>
      <c r="F170" s="32">
        <f>F171</f>
        <v>0</v>
      </c>
      <c r="G170" s="32">
        <f t="shared" si="54"/>
        <v>210.7</v>
      </c>
      <c r="H170" s="32">
        <f t="shared" si="54"/>
        <v>210.7</v>
      </c>
    </row>
    <row r="171" spans="1:9" s="81" customFormat="1" ht="22.5" x14ac:dyDescent="0.2">
      <c r="A171" s="23" t="s">
        <v>45</v>
      </c>
      <c r="B171" s="25">
        <v>5</v>
      </c>
      <c r="C171" s="25">
        <v>2</v>
      </c>
      <c r="D171" s="26" t="s">
        <v>259</v>
      </c>
      <c r="E171" s="27">
        <v>240</v>
      </c>
      <c r="F171" s="32">
        <f>'расходы по структуре 2021 '!G214</f>
        <v>0</v>
      </c>
      <c r="G171" s="32">
        <f>'расходы по структуре 2021 '!H214</f>
        <v>210.7</v>
      </c>
      <c r="H171" s="32">
        <f>'расходы по структуре 2021 '!I214</f>
        <v>210.7</v>
      </c>
    </row>
    <row r="172" spans="1:9" x14ac:dyDescent="0.2">
      <c r="A172" s="9" t="s">
        <v>17</v>
      </c>
      <c r="B172" s="18">
        <v>5</v>
      </c>
      <c r="C172" s="18">
        <v>3</v>
      </c>
      <c r="D172" s="8" t="s">
        <v>43</v>
      </c>
      <c r="E172" s="19" t="s">
        <v>43</v>
      </c>
      <c r="F172" s="7">
        <f>F178+F190+F173</f>
        <v>666.4</v>
      </c>
      <c r="G172" s="7">
        <f t="shared" ref="G172:H172" si="55">G178+G190+G173</f>
        <v>2245</v>
      </c>
      <c r="H172" s="7">
        <f t="shared" si="55"/>
        <v>2911.4</v>
      </c>
      <c r="I172" s="81"/>
    </row>
    <row r="173" spans="1:9" s="81" customFormat="1" ht="33.75" x14ac:dyDescent="0.2">
      <c r="A173" s="30" t="s">
        <v>207</v>
      </c>
      <c r="B173" s="25">
        <v>5</v>
      </c>
      <c r="C173" s="25">
        <v>3</v>
      </c>
      <c r="D173" s="26" t="s">
        <v>109</v>
      </c>
      <c r="E173" s="27"/>
      <c r="F173" s="28">
        <f>F174</f>
        <v>0</v>
      </c>
      <c r="G173" s="28">
        <f t="shared" ref="G173:H176" si="56">G174</f>
        <v>2432</v>
      </c>
      <c r="H173" s="28">
        <f t="shared" si="56"/>
        <v>2432</v>
      </c>
    </row>
    <row r="174" spans="1:9" s="81" customFormat="1" ht="22.5" x14ac:dyDescent="0.2">
      <c r="A174" s="30" t="s">
        <v>195</v>
      </c>
      <c r="B174" s="25">
        <v>5</v>
      </c>
      <c r="C174" s="25">
        <v>3</v>
      </c>
      <c r="D174" s="26" t="s">
        <v>192</v>
      </c>
      <c r="E174" s="27"/>
      <c r="F174" s="28">
        <f>F175</f>
        <v>0</v>
      </c>
      <c r="G174" s="28">
        <f t="shared" si="56"/>
        <v>2432</v>
      </c>
      <c r="H174" s="28">
        <f t="shared" si="56"/>
        <v>2432</v>
      </c>
    </row>
    <row r="175" spans="1:9" s="81" customFormat="1" ht="22.5" x14ac:dyDescent="0.2">
      <c r="A175" s="30" t="s">
        <v>66</v>
      </c>
      <c r="B175" s="25">
        <v>5</v>
      </c>
      <c r="C175" s="25">
        <v>3</v>
      </c>
      <c r="D175" s="26" t="s">
        <v>194</v>
      </c>
      <c r="E175" s="27"/>
      <c r="F175" s="28">
        <f>F176</f>
        <v>0</v>
      </c>
      <c r="G175" s="28">
        <f t="shared" si="56"/>
        <v>2432</v>
      </c>
      <c r="H175" s="28">
        <f t="shared" si="56"/>
        <v>2432</v>
      </c>
    </row>
    <row r="176" spans="1:9" s="81" customFormat="1" ht="22.5" x14ac:dyDescent="0.2">
      <c r="A176" s="23" t="s">
        <v>86</v>
      </c>
      <c r="B176" s="25">
        <v>5</v>
      </c>
      <c r="C176" s="25">
        <v>3</v>
      </c>
      <c r="D176" s="26" t="s">
        <v>194</v>
      </c>
      <c r="E176" s="27">
        <v>200</v>
      </c>
      <c r="F176" s="28">
        <f>F177</f>
        <v>0</v>
      </c>
      <c r="G176" s="28">
        <f t="shared" si="56"/>
        <v>2432</v>
      </c>
      <c r="H176" s="28">
        <f t="shared" si="56"/>
        <v>2432</v>
      </c>
    </row>
    <row r="177" spans="1:9" s="81" customFormat="1" ht="22.5" x14ac:dyDescent="0.2">
      <c r="A177" s="23" t="s">
        <v>45</v>
      </c>
      <c r="B177" s="25">
        <v>5</v>
      </c>
      <c r="C177" s="25">
        <v>3</v>
      </c>
      <c r="D177" s="26" t="s">
        <v>194</v>
      </c>
      <c r="E177" s="27">
        <v>240</v>
      </c>
      <c r="F177" s="28">
        <f>'расходы по структуре 2021 '!G221</f>
        <v>0</v>
      </c>
      <c r="G177" s="28">
        <f>'расходы по структуре 2021 '!H221</f>
        <v>2432</v>
      </c>
      <c r="H177" s="28">
        <f>'расходы по структуре 2021 '!I221</f>
        <v>2432</v>
      </c>
    </row>
    <row r="178" spans="1:9" ht="22.5" x14ac:dyDescent="0.2">
      <c r="A178" s="31" t="s">
        <v>210</v>
      </c>
      <c r="B178" s="25">
        <v>5</v>
      </c>
      <c r="C178" s="25">
        <v>3</v>
      </c>
      <c r="D178" s="26" t="s">
        <v>134</v>
      </c>
      <c r="E178" s="27" t="s">
        <v>43</v>
      </c>
      <c r="F178" s="28">
        <f>F182+F179+F186</f>
        <v>479.4</v>
      </c>
      <c r="G178" s="28">
        <f t="shared" ref="G178:H178" si="57">G182+G179+G186</f>
        <v>0</v>
      </c>
      <c r="H178" s="28">
        <f t="shared" si="57"/>
        <v>479.4</v>
      </c>
      <c r="I178" s="81"/>
    </row>
    <row r="179" spans="1:9" ht="22.5" x14ac:dyDescent="0.2">
      <c r="A179" s="31" t="s">
        <v>216</v>
      </c>
      <c r="B179" s="25">
        <v>5</v>
      </c>
      <c r="C179" s="25">
        <v>3</v>
      </c>
      <c r="D179" s="26" t="s">
        <v>215</v>
      </c>
      <c r="E179" s="27"/>
      <c r="F179" s="28">
        <f>F180</f>
        <v>27.4</v>
      </c>
      <c r="G179" s="28">
        <f t="shared" ref="G179:H180" si="58">G180</f>
        <v>0</v>
      </c>
      <c r="H179" s="28">
        <f t="shared" si="58"/>
        <v>27.4</v>
      </c>
      <c r="I179" s="81"/>
    </row>
    <row r="180" spans="1:9" ht="22.5" x14ac:dyDescent="0.2">
      <c r="A180" s="23" t="s">
        <v>86</v>
      </c>
      <c r="B180" s="25">
        <v>5</v>
      </c>
      <c r="C180" s="25">
        <v>3</v>
      </c>
      <c r="D180" s="26" t="s">
        <v>214</v>
      </c>
      <c r="E180" s="27">
        <v>200</v>
      </c>
      <c r="F180" s="28">
        <f>F181</f>
        <v>27.4</v>
      </c>
      <c r="G180" s="28">
        <f t="shared" si="58"/>
        <v>0</v>
      </c>
      <c r="H180" s="28">
        <f t="shared" si="58"/>
        <v>27.4</v>
      </c>
      <c r="I180" s="81"/>
    </row>
    <row r="181" spans="1:9" ht="22.5" x14ac:dyDescent="0.2">
      <c r="A181" s="23" t="s">
        <v>45</v>
      </c>
      <c r="B181" s="25">
        <v>5</v>
      </c>
      <c r="C181" s="25">
        <v>3</v>
      </c>
      <c r="D181" s="26" t="s">
        <v>214</v>
      </c>
      <c r="E181" s="27">
        <v>240</v>
      </c>
      <c r="F181" s="28">
        <f>'расходы по структуре 2021 '!G226</f>
        <v>27.4</v>
      </c>
      <c r="G181" s="28">
        <f>'расходы по структуре 2021 '!H226</f>
        <v>0</v>
      </c>
      <c r="H181" s="28">
        <f>'расходы по структуре 2021 '!I226</f>
        <v>27.4</v>
      </c>
      <c r="I181" s="81"/>
    </row>
    <row r="182" spans="1:9" ht="33.75" x14ac:dyDescent="0.2">
      <c r="A182" s="23" t="s">
        <v>89</v>
      </c>
      <c r="B182" s="25">
        <v>5</v>
      </c>
      <c r="C182" s="25">
        <v>3</v>
      </c>
      <c r="D182" s="26" t="s">
        <v>135</v>
      </c>
      <c r="E182" s="27"/>
      <c r="F182" s="28">
        <f t="shared" ref="F182:H184" si="59">F183</f>
        <v>402</v>
      </c>
      <c r="G182" s="28">
        <f t="shared" si="59"/>
        <v>0</v>
      </c>
      <c r="H182" s="28">
        <f t="shared" si="59"/>
        <v>402</v>
      </c>
      <c r="I182" s="81"/>
    </row>
    <row r="183" spans="1:9" ht="22.5" x14ac:dyDescent="0.2">
      <c r="A183" s="23" t="s">
        <v>66</v>
      </c>
      <c r="B183" s="25">
        <v>5</v>
      </c>
      <c r="C183" s="25">
        <v>3</v>
      </c>
      <c r="D183" s="26" t="s">
        <v>229</v>
      </c>
      <c r="E183" s="27"/>
      <c r="F183" s="28">
        <f t="shared" si="59"/>
        <v>402</v>
      </c>
      <c r="G183" s="28">
        <f t="shared" si="59"/>
        <v>0</v>
      </c>
      <c r="H183" s="28">
        <f t="shared" si="59"/>
        <v>402</v>
      </c>
      <c r="I183" s="81"/>
    </row>
    <row r="184" spans="1:9" ht="22.5" x14ac:dyDescent="0.2">
      <c r="A184" s="23" t="s">
        <v>86</v>
      </c>
      <c r="B184" s="25">
        <v>5</v>
      </c>
      <c r="C184" s="25">
        <v>3</v>
      </c>
      <c r="D184" s="26" t="s">
        <v>229</v>
      </c>
      <c r="E184" s="27" t="s">
        <v>44</v>
      </c>
      <c r="F184" s="28">
        <f t="shared" si="59"/>
        <v>402</v>
      </c>
      <c r="G184" s="28">
        <f t="shared" si="59"/>
        <v>0</v>
      </c>
      <c r="H184" s="28">
        <f t="shared" si="59"/>
        <v>402</v>
      </c>
      <c r="I184" s="81"/>
    </row>
    <row r="185" spans="1:9" ht="22.5" x14ac:dyDescent="0.2">
      <c r="A185" s="23" t="s">
        <v>45</v>
      </c>
      <c r="B185" s="25">
        <v>5</v>
      </c>
      <c r="C185" s="25">
        <v>3</v>
      </c>
      <c r="D185" s="26" t="s">
        <v>229</v>
      </c>
      <c r="E185" s="27" t="s">
        <v>46</v>
      </c>
      <c r="F185" s="28">
        <f>'расходы по структуре 2021 '!G231</f>
        <v>402</v>
      </c>
      <c r="G185" s="28">
        <f>'расходы по структуре 2021 '!H231</f>
        <v>0</v>
      </c>
      <c r="H185" s="28">
        <f>'расходы по структуре 2021 '!I231</f>
        <v>402</v>
      </c>
      <c r="I185" s="81"/>
    </row>
    <row r="186" spans="1:9" ht="35.25" customHeight="1" x14ac:dyDescent="0.2">
      <c r="A186" s="23" t="s">
        <v>230</v>
      </c>
      <c r="B186" s="25">
        <v>5</v>
      </c>
      <c r="C186" s="25">
        <v>3</v>
      </c>
      <c r="D186" s="26" t="s">
        <v>227</v>
      </c>
      <c r="E186" s="27"/>
      <c r="F186" s="28">
        <f>F187</f>
        <v>50</v>
      </c>
      <c r="G186" s="28">
        <f t="shared" ref="G186:H188" si="60">G187</f>
        <v>0</v>
      </c>
      <c r="H186" s="28">
        <f t="shared" si="60"/>
        <v>50</v>
      </c>
      <c r="I186" s="81"/>
    </row>
    <row r="187" spans="1:9" ht="22.5" x14ac:dyDescent="0.2">
      <c r="A187" s="23" t="s">
        <v>66</v>
      </c>
      <c r="B187" s="25">
        <v>5</v>
      </c>
      <c r="C187" s="25">
        <v>3</v>
      </c>
      <c r="D187" s="26" t="s">
        <v>232</v>
      </c>
      <c r="E187" s="27"/>
      <c r="F187" s="28">
        <f>F188</f>
        <v>50</v>
      </c>
      <c r="G187" s="28">
        <f t="shared" si="60"/>
        <v>0</v>
      </c>
      <c r="H187" s="28">
        <f t="shared" si="60"/>
        <v>50</v>
      </c>
      <c r="I187" s="81"/>
    </row>
    <row r="188" spans="1:9" ht="22.5" x14ac:dyDescent="0.2">
      <c r="A188" s="23" t="s">
        <v>86</v>
      </c>
      <c r="B188" s="25">
        <v>5</v>
      </c>
      <c r="C188" s="25">
        <v>3</v>
      </c>
      <c r="D188" s="26" t="s">
        <v>232</v>
      </c>
      <c r="E188" s="27" t="s">
        <v>44</v>
      </c>
      <c r="F188" s="28">
        <f>F189</f>
        <v>50</v>
      </c>
      <c r="G188" s="28">
        <f t="shared" si="60"/>
        <v>0</v>
      </c>
      <c r="H188" s="28">
        <f t="shared" si="60"/>
        <v>50</v>
      </c>
      <c r="I188" s="81"/>
    </row>
    <row r="189" spans="1:9" ht="22.5" x14ac:dyDescent="0.2">
      <c r="A189" s="23" t="s">
        <v>45</v>
      </c>
      <c r="B189" s="25">
        <v>5</v>
      </c>
      <c r="C189" s="25">
        <v>3</v>
      </c>
      <c r="D189" s="26" t="s">
        <v>232</v>
      </c>
      <c r="E189" s="27" t="s">
        <v>46</v>
      </c>
      <c r="F189" s="28">
        <f>'расходы по структуре 2021 '!G236</f>
        <v>50</v>
      </c>
      <c r="G189" s="28">
        <f>'расходы по структуре 2021 '!H236</f>
        <v>0</v>
      </c>
      <c r="H189" s="28">
        <f>'расходы по структуре 2021 '!I236</f>
        <v>50</v>
      </c>
      <c r="I189" s="81"/>
    </row>
    <row r="190" spans="1:9" ht="22.5" x14ac:dyDescent="0.2">
      <c r="A190" s="23" t="s">
        <v>218</v>
      </c>
      <c r="B190" s="25">
        <v>5</v>
      </c>
      <c r="C190" s="25">
        <v>3</v>
      </c>
      <c r="D190" s="26" t="s">
        <v>219</v>
      </c>
      <c r="E190" s="27"/>
      <c r="F190" s="28">
        <f>F191</f>
        <v>187</v>
      </c>
      <c r="G190" s="28">
        <f t="shared" ref="G190:H191" si="61">G191</f>
        <v>-187</v>
      </c>
      <c r="H190" s="28">
        <f t="shared" si="61"/>
        <v>0</v>
      </c>
      <c r="I190" s="81"/>
    </row>
    <row r="191" spans="1:9" x14ac:dyDescent="0.2">
      <c r="A191" s="23" t="s">
        <v>226</v>
      </c>
      <c r="B191" s="25">
        <v>5</v>
      </c>
      <c r="C191" s="25">
        <v>3</v>
      </c>
      <c r="D191" s="26" t="s">
        <v>225</v>
      </c>
      <c r="E191" s="27"/>
      <c r="F191" s="28">
        <f>F192</f>
        <v>187</v>
      </c>
      <c r="G191" s="28">
        <f t="shared" si="61"/>
        <v>-187</v>
      </c>
      <c r="H191" s="28">
        <f t="shared" si="61"/>
        <v>0</v>
      </c>
      <c r="I191" s="81"/>
    </row>
    <row r="192" spans="1:9" ht="33.75" x14ac:dyDescent="0.2">
      <c r="A192" s="23" t="s">
        <v>220</v>
      </c>
      <c r="B192" s="25">
        <v>5</v>
      </c>
      <c r="C192" s="25">
        <v>3</v>
      </c>
      <c r="D192" s="26" t="s">
        <v>221</v>
      </c>
      <c r="E192" s="27"/>
      <c r="F192" s="28">
        <f>F193+F196</f>
        <v>187</v>
      </c>
      <c r="G192" s="28">
        <f t="shared" ref="G192:H192" si="62">G193+G196</f>
        <v>-187</v>
      </c>
      <c r="H192" s="28">
        <f t="shared" si="62"/>
        <v>0</v>
      </c>
      <c r="I192" s="81"/>
    </row>
    <row r="193" spans="1:9" ht="22.5" x14ac:dyDescent="0.2">
      <c r="A193" s="23" t="s">
        <v>217</v>
      </c>
      <c r="B193" s="25">
        <v>5</v>
      </c>
      <c r="C193" s="25">
        <v>3</v>
      </c>
      <c r="D193" s="26" t="s">
        <v>222</v>
      </c>
      <c r="E193" s="27"/>
      <c r="F193" s="28">
        <f>F194</f>
        <v>50</v>
      </c>
      <c r="G193" s="28">
        <f t="shared" ref="G193:H194" si="63">G194</f>
        <v>-50</v>
      </c>
      <c r="H193" s="28">
        <f t="shared" si="63"/>
        <v>0</v>
      </c>
      <c r="I193" s="81"/>
    </row>
    <row r="194" spans="1:9" ht="45" x14ac:dyDescent="0.2">
      <c r="A194" s="23" t="s">
        <v>47</v>
      </c>
      <c r="B194" s="25">
        <v>5</v>
      </c>
      <c r="C194" s="25">
        <v>3</v>
      </c>
      <c r="D194" s="26" t="s">
        <v>222</v>
      </c>
      <c r="E194" s="27">
        <v>100</v>
      </c>
      <c r="F194" s="28">
        <f>F195</f>
        <v>50</v>
      </c>
      <c r="G194" s="28">
        <f t="shared" si="63"/>
        <v>-50</v>
      </c>
      <c r="H194" s="28">
        <f t="shared" si="63"/>
        <v>0</v>
      </c>
      <c r="I194" s="81"/>
    </row>
    <row r="195" spans="1:9" x14ac:dyDescent="0.2">
      <c r="A195" s="23" t="s">
        <v>49</v>
      </c>
      <c r="B195" s="25">
        <v>5</v>
      </c>
      <c r="C195" s="25">
        <v>3</v>
      </c>
      <c r="D195" s="26" t="s">
        <v>222</v>
      </c>
      <c r="E195" s="27">
        <v>110</v>
      </c>
      <c r="F195" s="28">
        <f>'расходы по структуре 2021 '!G243</f>
        <v>50</v>
      </c>
      <c r="G195" s="28">
        <f>'расходы по структуре 2021 '!H243</f>
        <v>-50</v>
      </c>
      <c r="H195" s="28">
        <f>'расходы по структуре 2021 '!I243</f>
        <v>0</v>
      </c>
      <c r="I195" s="81"/>
    </row>
    <row r="196" spans="1:9" ht="22.5" x14ac:dyDescent="0.2">
      <c r="A196" s="23" t="s">
        <v>223</v>
      </c>
      <c r="B196" s="25">
        <v>5</v>
      </c>
      <c r="C196" s="25">
        <v>3</v>
      </c>
      <c r="D196" s="26" t="s">
        <v>224</v>
      </c>
      <c r="E196" s="27"/>
      <c r="F196" s="28">
        <f>F197</f>
        <v>137</v>
      </c>
      <c r="G196" s="28">
        <f t="shared" ref="G196:H197" si="64">G197</f>
        <v>-137</v>
      </c>
      <c r="H196" s="28">
        <f t="shared" si="64"/>
        <v>0</v>
      </c>
      <c r="I196" s="81"/>
    </row>
    <row r="197" spans="1:9" ht="45" x14ac:dyDescent="0.2">
      <c r="A197" s="23" t="s">
        <v>47</v>
      </c>
      <c r="B197" s="25">
        <v>5</v>
      </c>
      <c r="C197" s="25">
        <v>3</v>
      </c>
      <c r="D197" s="26" t="s">
        <v>224</v>
      </c>
      <c r="E197" s="27">
        <v>100</v>
      </c>
      <c r="F197" s="28">
        <f>F198</f>
        <v>137</v>
      </c>
      <c r="G197" s="28">
        <f t="shared" si="64"/>
        <v>-137</v>
      </c>
      <c r="H197" s="28">
        <f t="shared" si="64"/>
        <v>0</v>
      </c>
      <c r="I197" s="81"/>
    </row>
    <row r="198" spans="1:9" x14ac:dyDescent="0.2">
      <c r="A198" s="23" t="s">
        <v>49</v>
      </c>
      <c r="B198" s="25">
        <v>5</v>
      </c>
      <c r="C198" s="25">
        <v>3</v>
      </c>
      <c r="D198" s="26" t="s">
        <v>224</v>
      </c>
      <c r="E198" s="27">
        <v>110</v>
      </c>
      <c r="F198" s="28">
        <f>'расходы по структуре 2021 '!G248</f>
        <v>137</v>
      </c>
      <c r="G198" s="28">
        <f>'расходы по структуре 2021 '!H248</f>
        <v>-137</v>
      </c>
      <c r="H198" s="28">
        <f>'расходы по структуре 2021 '!I248</f>
        <v>0</v>
      </c>
      <c r="I198" s="81"/>
    </row>
    <row r="199" spans="1:9" x14ac:dyDescent="0.2">
      <c r="A199" s="39" t="s">
        <v>235</v>
      </c>
      <c r="B199" s="36" t="s">
        <v>239</v>
      </c>
      <c r="C199" s="18">
        <v>5</v>
      </c>
      <c r="D199" s="18"/>
      <c r="E199" s="8"/>
      <c r="F199" s="126">
        <f t="shared" ref="F199:G203" si="65">F200</f>
        <v>200</v>
      </c>
      <c r="G199" s="127">
        <f t="shared" si="65"/>
        <v>0</v>
      </c>
      <c r="H199" s="126">
        <f t="shared" ref="H199:H203" si="66">H200</f>
        <v>200</v>
      </c>
      <c r="I199" s="81"/>
    </row>
    <row r="200" spans="1:9" ht="33.75" x14ac:dyDescent="0.2">
      <c r="A200" s="23" t="s">
        <v>207</v>
      </c>
      <c r="B200" s="74">
        <v>5</v>
      </c>
      <c r="C200" s="74">
        <v>5</v>
      </c>
      <c r="D200" s="75" t="s">
        <v>109</v>
      </c>
      <c r="E200" s="76"/>
      <c r="F200" s="124">
        <f t="shared" si="65"/>
        <v>200</v>
      </c>
      <c r="G200" s="125">
        <f t="shared" si="65"/>
        <v>0</v>
      </c>
      <c r="H200" s="124">
        <f t="shared" si="66"/>
        <v>200</v>
      </c>
      <c r="I200" s="81"/>
    </row>
    <row r="201" spans="1:9" ht="33.75" x14ac:dyDescent="0.2">
      <c r="A201" s="23" t="s">
        <v>85</v>
      </c>
      <c r="B201" s="25">
        <v>5</v>
      </c>
      <c r="C201" s="25">
        <v>5</v>
      </c>
      <c r="D201" s="26" t="s">
        <v>110</v>
      </c>
      <c r="E201" s="27"/>
      <c r="F201" s="124">
        <f t="shared" si="65"/>
        <v>200</v>
      </c>
      <c r="G201" s="125">
        <f t="shared" si="65"/>
        <v>0</v>
      </c>
      <c r="H201" s="124">
        <f t="shared" si="66"/>
        <v>200</v>
      </c>
      <c r="I201" s="81"/>
    </row>
    <row r="202" spans="1:9" x14ac:dyDescent="0.2">
      <c r="A202" s="4" t="s">
        <v>238</v>
      </c>
      <c r="B202" s="25">
        <v>5</v>
      </c>
      <c r="C202" s="25">
        <v>5</v>
      </c>
      <c r="D202" s="26" t="s">
        <v>233</v>
      </c>
      <c r="E202" s="27"/>
      <c r="F202" s="124">
        <f t="shared" si="65"/>
        <v>200</v>
      </c>
      <c r="G202" s="125">
        <f t="shared" si="65"/>
        <v>0</v>
      </c>
      <c r="H202" s="124">
        <f t="shared" si="66"/>
        <v>200</v>
      </c>
      <c r="I202" s="81"/>
    </row>
    <row r="203" spans="1:9" ht="22.5" x14ac:dyDescent="0.2">
      <c r="A203" s="23" t="s">
        <v>234</v>
      </c>
      <c r="B203" s="25">
        <v>5</v>
      </c>
      <c r="C203" s="25">
        <v>5</v>
      </c>
      <c r="D203" s="26" t="s">
        <v>233</v>
      </c>
      <c r="E203" s="27">
        <v>800</v>
      </c>
      <c r="F203" s="124">
        <f t="shared" si="65"/>
        <v>200</v>
      </c>
      <c r="G203" s="125">
        <f t="shared" si="65"/>
        <v>0</v>
      </c>
      <c r="H203" s="124">
        <f t="shared" si="66"/>
        <v>200</v>
      </c>
      <c r="I203" s="81"/>
    </row>
    <row r="204" spans="1:9" x14ac:dyDescent="0.2">
      <c r="A204" s="23" t="s">
        <v>237</v>
      </c>
      <c r="B204" s="25">
        <v>5</v>
      </c>
      <c r="C204" s="25">
        <v>5</v>
      </c>
      <c r="D204" s="26" t="s">
        <v>233</v>
      </c>
      <c r="E204" s="27">
        <v>810</v>
      </c>
      <c r="F204" s="124">
        <f>'расходы по структуре 2021 '!G256</f>
        <v>200</v>
      </c>
      <c r="G204" s="125">
        <v>0</v>
      </c>
      <c r="H204" s="124">
        <f>'расходы по структуре 2021 '!I256</f>
        <v>200</v>
      </c>
      <c r="I204" s="81"/>
    </row>
    <row r="205" spans="1:9" x14ac:dyDescent="0.2">
      <c r="A205" s="52" t="s">
        <v>178</v>
      </c>
      <c r="B205" s="14">
        <v>6</v>
      </c>
      <c r="C205" s="14"/>
      <c r="D205" s="15"/>
      <c r="E205" s="16"/>
      <c r="F205" s="17">
        <f>F206</f>
        <v>210.1</v>
      </c>
      <c r="G205" s="17">
        <f t="shared" ref="F205:H210" si="67">G206</f>
        <v>0</v>
      </c>
      <c r="H205" s="17">
        <f t="shared" si="67"/>
        <v>210.1</v>
      </c>
      <c r="I205" s="81"/>
    </row>
    <row r="206" spans="1:9" x14ac:dyDescent="0.2">
      <c r="A206" s="39" t="s">
        <v>179</v>
      </c>
      <c r="B206" s="18">
        <v>6</v>
      </c>
      <c r="C206" s="18">
        <v>5</v>
      </c>
      <c r="D206" s="8"/>
      <c r="E206" s="19"/>
      <c r="F206" s="7">
        <f>F207</f>
        <v>210.1</v>
      </c>
      <c r="G206" s="7">
        <f t="shared" si="67"/>
        <v>0</v>
      </c>
      <c r="H206" s="7">
        <f t="shared" si="67"/>
        <v>210.1</v>
      </c>
      <c r="I206" s="81"/>
    </row>
    <row r="207" spans="1:9" ht="22.5" x14ac:dyDescent="0.2">
      <c r="A207" s="30" t="s">
        <v>211</v>
      </c>
      <c r="B207" s="25">
        <v>6</v>
      </c>
      <c r="C207" s="25">
        <v>5</v>
      </c>
      <c r="D207" s="26" t="s">
        <v>171</v>
      </c>
      <c r="E207" s="27"/>
      <c r="F207" s="28">
        <f>F208</f>
        <v>210.1</v>
      </c>
      <c r="G207" s="28">
        <f t="shared" si="67"/>
        <v>0</v>
      </c>
      <c r="H207" s="28">
        <f t="shared" si="67"/>
        <v>210.1</v>
      </c>
      <c r="I207" s="81"/>
    </row>
    <row r="208" spans="1:9" ht="22.5" x14ac:dyDescent="0.2">
      <c r="A208" s="30" t="s">
        <v>197</v>
      </c>
      <c r="B208" s="25">
        <v>6</v>
      </c>
      <c r="C208" s="25">
        <v>5</v>
      </c>
      <c r="D208" s="26" t="s">
        <v>198</v>
      </c>
      <c r="E208" s="27"/>
      <c r="F208" s="28">
        <f>F209+F212</f>
        <v>210.1</v>
      </c>
      <c r="G208" s="28">
        <f>G212</f>
        <v>0</v>
      </c>
      <c r="H208" s="28">
        <f>F208+G208</f>
        <v>210.1</v>
      </c>
      <c r="I208" s="81"/>
    </row>
    <row r="209" spans="1:9" ht="45" x14ac:dyDescent="0.2">
      <c r="A209" s="30" t="s">
        <v>196</v>
      </c>
      <c r="B209" s="25">
        <v>6</v>
      </c>
      <c r="C209" s="25">
        <v>5</v>
      </c>
      <c r="D209" s="26" t="s">
        <v>173</v>
      </c>
      <c r="E209" s="27"/>
      <c r="F209" s="28">
        <f>F210</f>
        <v>1.5</v>
      </c>
      <c r="G209" s="28">
        <f t="shared" si="67"/>
        <v>0</v>
      </c>
      <c r="H209" s="28">
        <f t="shared" si="67"/>
        <v>1.5</v>
      </c>
      <c r="I209" s="81"/>
    </row>
    <row r="210" spans="1:9" ht="22.5" x14ac:dyDescent="0.2">
      <c r="A210" s="23" t="s">
        <v>86</v>
      </c>
      <c r="B210" s="25">
        <v>6</v>
      </c>
      <c r="C210" s="25">
        <v>5</v>
      </c>
      <c r="D210" s="26" t="s">
        <v>173</v>
      </c>
      <c r="E210" s="27">
        <v>200</v>
      </c>
      <c r="F210" s="28">
        <f t="shared" si="67"/>
        <v>1.5</v>
      </c>
      <c r="G210" s="28">
        <f t="shared" si="67"/>
        <v>0</v>
      </c>
      <c r="H210" s="28">
        <f t="shared" si="67"/>
        <v>1.5</v>
      </c>
      <c r="I210" s="81"/>
    </row>
    <row r="211" spans="1:9" ht="22.5" x14ac:dyDescent="0.2">
      <c r="A211" s="23" t="s">
        <v>45</v>
      </c>
      <c r="B211" s="25">
        <v>6</v>
      </c>
      <c r="C211" s="25">
        <v>5</v>
      </c>
      <c r="D211" s="26" t="s">
        <v>173</v>
      </c>
      <c r="E211" s="27">
        <v>240</v>
      </c>
      <c r="F211" s="28">
        <f>'расходы по структуре 2021 '!G264</f>
        <v>1.5</v>
      </c>
      <c r="G211" s="28">
        <f>'расходы по структуре 2021 '!H264</f>
        <v>0</v>
      </c>
      <c r="H211" s="28">
        <f>'расходы по структуре 2021 '!I264</f>
        <v>1.5</v>
      </c>
      <c r="I211" s="81"/>
    </row>
    <row r="212" spans="1:9" s="81" customFormat="1" ht="22.5" x14ac:dyDescent="0.2">
      <c r="A212" s="23" t="s">
        <v>66</v>
      </c>
      <c r="B212" s="25">
        <v>6</v>
      </c>
      <c r="C212" s="25">
        <v>5</v>
      </c>
      <c r="D212" s="26" t="s">
        <v>248</v>
      </c>
      <c r="E212" s="27"/>
      <c r="F212" s="28">
        <f>F213</f>
        <v>208.6</v>
      </c>
      <c r="G212" s="28">
        <f t="shared" ref="G212:H213" si="68">G213</f>
        <v>0</v>
      </c>
      <c r="H212" s="28">
        <f t="shared" si="68"/>
        <v>208.6</v>
      </c>
    </row>
    <row r="213" spans="1:9" s="81" customFormat="1" ht="22.5" x14ac:dyDescent="0.2">
      <c r="A213" s="23" t="s">
        <v>86</v>
      </c>
      <c r="B213" s="25">
        <v>6</v>
      </c>
      <c r="C213" s="25">
        <v>5</v>
      </c>
      <c r="D213" s="26" t="s">
        <v>248</v>
      </c>
      <c r="E213" s="27">
        <v>200</v>
      </c>
      <c r="F213" s="28">
        <f>F214</f>
        <v>208.6</v>
      </c>
      <c r="G213" s="28">
        <f t="shared" si="68"/>
        <v>0</v>
      </c>
      <c r="H213" s="28">
        <f t="shared" si="68"/>
        <v>208.6</v>
      </c>
    </row>
    <row r="214" spans="1:9" s="81" customFormat="1" ht="22.5" x14ac:dyDescent="0.2">
      <c r="A214" s="23" t="s">
        <v>45</v>
      </c>
      <c r="B214" s="25">
        <v>6</v>
      </c>
      <c r="C214" s="25">
        <v>5</v>
      </c>
      <c r="D214" s="26" t="s">
        <v>248</v>
      </c>
      <c r="E214" s="27">
        <v>240</v>
      </c>
      <c r="F214" s="28">
        <f>'расходы по структуре 2021 '!G268</f>
        <v>208.6</v>
      </c>
      <c r="G214" s="28">
        <f>'расходы по структуре 2021 '!H268</f>
        <v>0</v>
      </c>
      <c r="H214" s="28">
        <f>'расходы по структуре 2021 '!I268</f>
        <v>208.6</v>
      </c>
    </row>
    <row r="215" spans="1:9" x14ac:dyDescent="0.2">
      <c r="A215" s="12" t="s">
        <v>32</v>
      </c>
      <c r="B215" s="14">
        <v>8</v>
      </c>
      <c r="C215" s="14">
        <v>0</v>
      </c>
      <c r="D215" s="15" t="s">
        <v>43</v>
      </c>
      <c r="E215" s="16"/>
      <c r="F215" s="17">
        <f>F216</f>
        <v>1280.4000000000001</v>
      </c>
      <c r="G215" s="17">
        <f t="shared" ref="G215:H216" si="69">G216</f>
        <v>25.100000000000023</v>
      </c>
      <c r="H215" s="17">
        <f t="shared" si="69"/>
        <v>1305.5</v>
      </c>
    </row>
    <row r="216" spans="1:9" x14ac:dyDescent="0.2">
      <c r="A216" s="9" t="s">
        <v>18</v>
      </c>
      <c r="B216" s="18">
        <v>8</v>
      </c>
      <c r="C216" s="18">
        <v>1</v>
      </c>
      <c r="D216" s="8" t="s">
        <v>43</v>
      </c>
      <c r="E216" s="19"/>
      <c r="F216" s="7">
        <f>F217</f>
        <v>1280.4000000000001</v>
      </c>
      <c r="G216" s="7">
        <f t="shared" si="69"/>
        <v>25.100000000000023</v>
      </c>
      <c r="H216" s="7">
        <f t="shared" si="69"/>
        <v>1305.5</v>
      </c>
    </row>
    <row r="217" spans="1:9" ht="33.75" x14ac:dyDescent="0.2">
      <c r="A217" s="31" t="s">
        <v>212</v>
      </c>
      <c r="B217" s="25">
        <v>8</v>
      </c>
      <c r="C217" s="25">
        <v>1</v>
      </c>
      <c r="D217" s="26" t="s">
        <v>136</v>
      </c>
      <c r="E217" s="27"/>
      <c r="F217" s="28">
        <f>F218+F231</f>
        <v>1280.4000000000001</v>
      </c>
      <c r="G217" s="28">
        <f t="shared" ref="G217:H217" si="70">G218+G231</f>
        <v>25.100000000000023</v>
      </c>
      <c r="H217" s="28">
        <f t="shared" si="70"/>
        <v>1305.5</v>
      </c>
    </row>
    <row r="218" spans="1:9" ht="22.5" x14ac:dyDescent="0.2">
      <c r="A218" s="31" t="s">
        <v>138</v>
      </c>
      <c r="B218" s="25">
        <v>8</v>
      </c>
      <c r="C218" s="25">
        <v>1</v>
      </c>
      <c r="D218" s="26" t="s">
        <v>137</v>
      </c>
      <c r="E218" s="27" t="s">
        <v>43</v>
      </c>
      <c r="F218" s="28">
        <f>F219</f>
        <v>1230.4000000000001</v>
      </c>
      <c r="G218" s="28">
        <f t="shared" ref="G218:H218" si="71">G219</f>
        <v>25.100000000000023</v>
      </c>
      <c r="H218" s="28">
        <f t="shared" si="71"/>
        <v>1255.5</v>
      </c>
    </row>
    <row r="219" spans="1:9" x14ac:dyDescent="0.2">
      <c r="A219" s="31" t="s">
        <v>69</v>
      </c>
      <c r="B219" s="25">
        <v>8</v>
      </c>
      <c r="C219" s="25">
        <v>1</v>
      </c>
      <c r="D219" s="26" t="s">
        <v>139</v>
      </c>
      <c r="E219" s="27"/>
      <c r="F219" s="28">
        <f>F220+F225+F228</f>
        <v>1230.4000000000001</v>
      </c>
      <c r="G219" s="28">
        <f t="shared" ref="G219:H219" si="72">G220+G225+G228</f>
        <v>25.100000000000023</v>
      </c>
      <c r="H219" s="28">
        <f t="shared" si="72"/>
        <v>1255.5</v>
      </c>
    </row>
    <row r="220" spans="1:9" ht="22.5" x14ac:dyDescent="0.2">
      <c r="A220" s="31" t="s">
        <v>141</v>
      </c>
      <c r="B220" s="25">
        <v>8</v>
      </c>
      <c r="C220" s="25">
        <v>1</v>
      </c>
      <c r="D220" s="26" t="s">
        <v>140</v>
      </c>
      <c r="E220" s="27" t="s">
        <v>43</v>
      </c>
      <c r="F220" s="28">
        <f>F221+F223</f>
        <v>1218.4000000000001</v>
      </c>
      <c r="G220" s="28">
        <f t="shared" ref="G220:H220" si="73">G221+G223</f>
        <v>25.100000000000023</v>
      </c>
      <c r="H220" s="28">
        <f t="shared" si="73"/>
        <v>1243.5</v>
      </c>
    </row>
    <row r="221" spans="1:9" ht="45" x14ac:dyDescent="0.2">
      <c r="A221" s="23" t="s">
        <v>47</v>
      </c>
      <c r="B221" s="25">
        <v>8</v>
      </c>
      <c r="C221" s="25">
        <v>1</v>
      </c>
      <c r="D221" s="26" t="s">
        <v>140</v>
      </c>
      <c r="E221" s="27" t="s">
        <v>48</v>
      </c>
      <c r="F221" s="32">
        <f>F222</f>
        <v>911</v>
      </c>
      <c r="G221" s="32">
        <f t="shared" ref="G221:H221" si="74">G222</f>
        <v>0</v>
      </c>
      <c r="H221" s="32">
        <f t="shared" si="74"/>
        <v>911</v>
      </c>
    </row>
    <row r="222" spans="1:9" x14ac:dyDescent="0.2">
      <c r="A222" s="23" t="s">
        <v>49</v>
      </c>
      <c r="B222" s="25">
        <v>8</v>
      </c>
      <c r="C222" s="25">
        <v>1</v>
      </c>
      <c r="D222" s="26" t="s">
        <v>140</v>
      </c>
      <c r="E222" s="27" t="s">
        <v>50</v>
      </c>
      <c r="F222" s="32">
        <f>'расходы по структуре 2021 '!G277</f>
        <v>911</v>
      </c>
      <c r="G222" s="32">
        <f>'расходы по структуре 2021 '!H277</f>
        <v>0</v>
      </c>
      <c r="H222" s="32">
        <f>'расходы по структуре 2021 '!I277</f>
        <v>911</v>
      </c>
    </row>
    <row r="223" spans="1:9" ht="22.5" x14ac:dyDescent="0.2">
      <c r="A223" s="23" t="s">
        <v>86</v>
      </c>
      <c r="B223" s="25">
        <v>8</v>
      </c>
      <c r="C223" s="25">
        <v>1</v>
      </c>
      <c r="D223" s="26" t="s">
        <v>140</v>
      </c>
      <c r="E223" s="27" t="s">
        <v>44</v>
      </c>
      <c r="F223" s="28">
        <f>F224</f>
        <v>307.39999999999998</v>
      </c>
      <c r="G223" s="28">
        <f t="shared" ref="G223:H223" si="75">G224</f>
        <v>25.100000000000023</v>
      </c>
      <c r="H223" s="28">
        <f t="shared" si="75"/>
        <v>332.5</v>
      </c>
    </row>
    <row r="224" spans="1:9" ht="22.5" x14ac:dyDescent="0.2">
      <c r="A224" s="23" t="s">
        <v>45</v>
      </c>
      <c r="B224" s="25">
        <v>8</v>
      </c>
      <c r="C224" s="25">
        <v>1</v>
      </c>
      <c r="D224" s="26" t="s">
        <v>140</v>
      </c>
      <c r="E224" s="27" t="s">
        <v>46</v>
      </c>
      <c r="F224" s="28">
        <f>'расходы по структуре 2021 '!G281</f>
        <v>307.39999999999998</v>
      </c>
      <c r="G224" s="28">
        <f>'расходы по структуре 2021 '!H281</f>
        <v>25.100000000000023</v>
      </c>
      <c r="H224" s="28">
        <f>'расходы по структуре 2021 '!I281</f>
        <v>332.5</v>
      </c>
    </row>
    <row r="225" spans="1:9" ht="22.5" x14ac:dyDescent="0.2">
      <c r="A225" s="23" t="s">
        <v>180</v>
      </c>
      <c r="B225" s="25">
        <v>8</v>
      </c>
      <c r="C225" s="25">
        <v>1</v>
      </c>
      <c r="D225" s="46" t="s">
        <v>181</v>
      </c>
      <c r="E225" s="27"/>
      <c r="F225" s="32">
        <f>F226</f>
        <v>11.4</v>
      </c>
      <c r="G225" s="32">
        <f t="shared" ref="G225:H226" si="76">G226</f>
        <v>0</v>
      </c>
      <c r="H225" s="32">
        <f t="shared" si="76"/>
        <v>11.4</v>
      </c>
      <c r="I225" s="81"/>
    </row>
    <row r="226" spans="1:9" ht="22.5" x14ac:dyDescent="0.2">
      <c r="A226" s="23" t="s">
        <v>86</v>
      </c>
      <c r="B226" s="25">
        <v>8</v>
      </c>
      <c r="C226" s="25">
        <v>1</v>
      </c>
      <c r="D226" s="46" t="s">
        <v>181</v>
      </c>
      <c r="E226" s="27">
        <v>200</v>
      </c>
      <c r="F226" s="32">
        <f>F227</f>
        <v>11.4</v>
      </c>
      <c r="G226" s="32">
        <f t="shared" si="76"/>
        <v>0</v>
      </c>
      <c r="H226" s="32">
        <f t="shared" si="76"/>
        <v>11.4</v>
      </c>
      <c r="I226" s="81"/>
    </row>
    <row r="227" spans="1:9" ht="22.5" x14ac:dyDescent="0.2">
      <c r="A227" s="23" t="s">
        <v>45</v>
      </c>
      <c r="B227" s="25">
        <v>8</v>
      </c>
      <c r="C227" s="25">
        <v>1</v>
      </c>
      <c r="D227" s="46" t="s">
        <v>181</v>
      </c>
      <c r="E227" s="27">
        <v>240</v>
      </c>
      <c r="F227" s="32">
        <f>'расходы по структуре 2021 '!G286</f>
        <v>11.4</v>
      </c>
      <c r="G227" s="32">
        <f>'расходы по структуре 2021 '!H286</f>
        <v>0</v>
      </c>
      <c r="H227" s="32">
        <f>'расходы по структуре 2021 '!I286</f>
        <v>11.4</v>
      </c>
      <c r="I227" s="81"/>
    </row>
    <row r="228" spans="1:9" ht="33.75" x14ac:dyDescent="0.2">
      <c r="A228" s="23" t="s">
        <v>182</v>
      </c>
      <c r="B228" s="25">
        <v>8</v>
      </c>
      <c r="C228" s="25">
        <v>1</v>
      </c>
      <c r="D228" s="46" t="s">
        <v>183</v>
      </c>
      <c r="E228" s="27"/>
      <c r="F228" s="28">
        <f>F229</f>
        <v>0.6</v>
      </c>
      <c r="G228" s="28">
        <f t="shared" ref="G228:H229" si="77">G229</f>
        <v>0</v>
      </c>
      <c r="H228" s="28">
        <f t="shared" si="77"/>
        <v>0.6</v>
      </c>
      <c r="I228" s="81"/>
    </row>
    <row r="229" spans="1:9" ht="22.5" x14ac:dyDescent="0.2">
      <c r="A229" s="23" t="s">
        <v>86</v>
      </c>
      <c r="B229" s="25">
        <v>8</v>
      </c>
      <c r="C229" s="25">
        <v>1</v>
      </c>
      <c r="D229" s="46" t="s">
        <v>183</v>
      </c>
      <c r="E229" s="27">
        <v>200</v>
      </c>
      <c r="F229" s="32">
        <f>F230</f>
        <v>0.6</v>
      </c>
      <c r="G229" s="32">
        <f t="shared" si="77"/>
        <v>0</v>
      </c>
      <c r="H229" s="32">
        <f t="shared" si="77"/>
        <v>0.6</v>
      </c>
      <c r="I229" s="81"/>
    </row>
    <row r="230" spans="1:9" ht="22.5" x14ac:dyDescent="0.2">
      <c r="A230" s="23" t="s">
        <v>45</v>
      </c>
      <c r="B230" s="25">
        <v>8</v>
      </c>
      <c r="C230" s="25">
        <v>1</v>
      </c>
      <c r="D230" s="46" t="s">
        <v>183</v>
      </c>
      <c r="E230" s="27">
        <v>240</v>
      </c>
      <c r="F230" s="32">
        <f>'расходы по структуре 2021 '!G290</f>
        <v>0.6</v>
      </c>
      <c r="G230" s="32">
        <f>'расходы по структуре 2021 '!H290</f>
        <v>0</v>
      </c>
      <c r="H230" s="32">
        <f>'расходы по структуре 2021 '!I290</f>
        <v>0.6</v>
      </c>
      <c r="I230" s="81"/>
    </row>
    <row r="231" spans="1:9" x14ac:dyDescent="0.2">
      <c r="A231" s="31" t="s">
        <v>70</v>
      </c>
      <c r="B231" s="25">
        <v>8</v>
      </c>
      <c r="C231" s="25">
        <v>1</v>
      </c>
      <c r="D231" s="26" t="s">
        <v>143</v>
      </c>
      <c r="E231" s="27" t="s">
        <v>43</v>
      </c>
      <c r="F231" s="32">
        <f>F232</f>
        <v>50</v>
      </c>
      <c r="G231" s="32">
        <f t="shared" ref="G231:H234" si="78">G232</f>
        <v>0</v>
      </c>
      <c r="H231" s="32">
        <f t="shared" si="78"/>
        <v>50</v>
      </c>
      <c r="I231" s="81"/>
    </row>
    <row r="232" spans="1:9" ht="22.5" x14ac:dyDescent="0.2">
      <c r="A232" s="31" t="s">
        <v>144</v>
      </c>
      <c r="B232" s="25">
        <v>8</v>
      </c>
      <c r="C232" s="25">
        <v>1</v>
      </c>
      <c r="D232" s="26" t="s">
        <v>145</v>
      </c>
      <c r="E232" s="27" t="s">
        <v>43</v>
      </c>
      <c r="F232" s="32">
        <f>F233</f>
        <v>50</v>
      </c>
      <c r="G232" s="32">
        <f t="shared" si="78"/>
        <v>0</v>
      </c>
      <c r="H232" s="32">
        <f t="shared" si="78"/>
        <v>50</v>
      </c>
      <c r="I232" s="81"/>
    </row>
    <row r="233" spans="1:9" ht="22.5" x14ac:dyDescent="0.2">
      <c r="A233" s="23" t="s">
        <v>141</v>
      </c>
      <c r="B233" s="25">
        <v>8</v>
      </c>
      <c r="C233" s="25">
        <v>1</v>
      </c>
      <c r="D233" s="35" t="s">
        <v>142</v>
      </c>
      <c r="E233" s="27"/>
      <c r="F233" s="32">
        <f>F234</f>
        <v>50</v>
      </c>
      <c r="G233" s="32">
        <f t="shared" si="78"/>
        <v>0</v>
      </c>
      <c r="H233" s="32">
        <f t="shared" si="78"/>
        <v>50</v>
      </c>
      <c r="I233" s="81"/>
    </row>
    <row r="234" spans="1:9" ht="22.5" x14ac:dyDescent="0.2">
      <c r="A234" s="23" t="s">
        <v>86</v>
      </c>
      <c r="B234" s="25">
        <v>8</v>
      </c>
      <c r="C234" s="25">
        <v>1</v>
      </c>
      <c r="D234" s="35" t="s">
        <v>142</v>
      </c>
      <c r="E234" s="27">
        <v>200</v>
      </c>
      <c r="F234" s="32">
        <f>F235</f>
        <v>50</v>
      </c>
      <c r="G234" s="32">
        <f t="shared" si="78"/>
        <v>0</v>
      </c>
      <c r="H234" s="32">
        <f t="shared" si="78"/>
        <v>50</v>
      </c>
      <c r="I234" s="81"/>
    </row>
    <row r="235" spans="1:9" ht="22.5" x14ac:dyDescent="0.2">
      <c r="A235" s="23" t="s">
        <v>45</v>
      </c>
      <c r="B235" s="25">
        <v>8</v>
      </c>
      <c r="C235" s="25">
        <v>1</v>
      </c>
      <c r="D235" s="35" t="s">
        <v>142</v>
      </c>
      <c r="E235" s="27">
        <v>240</v>
      </c>
      <c r="F235" s="32">
        <f>'расходы по структуре 2021 '!G296</f>
        <v>50</v>
      </c>
      <c r="G235" s="32">
        <f>'расходы по структуре 2021 '!H296</f>
        <v>0</v>
      </c>
      <c r="H235" s="32">
        <f>'расходы по структуре 2021 '!I296</f>
        <v>50</v>
      </c>
      <c r="I235" s="81"/>
    </row>
    <row r="236" spans="1:9" x14ac:dyDescent="0.2">
      <c r="A236" s="12" t="s">
        <v>33</v>
      </c>
      <c r="B236" s="14">
        <v>11</v>
      </c>
      <c r="C236" s="14">
        <v>0</v>
      </c>
      <c r="D236" s="15" t="s">
        <v>43</v>
      </c>
      <c r="E236" s="16" t="s">
        <v>43</v>
      </c>
      <c r="F236" s="17">
        <f>F237</f>
        <v>6795.5</v>
      </c>
      <c r="G236" s="17">
        <f t="shared" ref="G236:H240" si="79">G237</f>
        <v>99.900000000000162</v>
      </c>
      <c r="H236" s="17">
        <f t="shared" si="79"/>
        <v>6895.4000000000005</v>
      </c>
      <c r="I236" s="81"/>
    </row>
    <row r="237" spans="1:9" x14ac:dyDescent="0.2">
      <c r="A237" s="9" t="s">
        <v>19</v>
      </c>
      <c r="B237" s="18">
        <v>11</v>
      </c>
      <c r="C237" s="18">
        <v>1</v>
      </c>
      <c r="D237" s="8" t="s">
        <v>43</v>
      </c>
      <c r="E237" s="19" t="s">
        <v>43</v>
      </c>
      <c r="F237" s="7">
        <f>F238</f>
        <v>6795.5</v>
      </c>
      <c r="G237" s="7">
        <f t="shared" si="79"/>
        <v>99.900000000000162</v>
      </c>
      <c r="H237" s="7">
        <f t="shared" si="79"/>
        <v>6895.4000000000005</v>
      </c>
    </row>
    <row r="238" spans="1:9" ht="33.75" x14ac:dyDescent="0.2">
      <c r="A238" s="31" t="s">
        <v>212</v>
      </c>
      <c r="B238" s="25">
        <v>11</v>
      </c>
      <c r="C238" s="25">
        <v>1</v>
      </c>
      <c r="D238" s="26" t="s">
        <v>136</v>
      </c>
      <c r="E238" s="27" t="s">
        <v>43</v>
      </c>
      <c r="F238" s="28">
        <f>F239</f>
        <v>6795.5</v>
      </c>
      <c r="G238" s="28">
        <f t="shared" si="79"/>
        <v>99.900000000000162</v>
      </c>
      <c r="H238" s="28">
        <f t="shared" si="79"/>
        <v>6895.4000000000005</v>
      </c>
    </row>
    <row r="239" spans="1:9" x14ac:dyDescent="0.2">
      <c r="A239" s="31" t="s">
        <v>146</v>
      </c>
      <c r="B239" s="25">
        <v>11</v>
      </c>
      <c r="C239" s="25">
        <v>1</v>
      </c>
      <c r="D239" s="26" t="s">
        <v>147</v>
      </c>
      <c r="E239" s="27" t="s">
        <v>43</v>
      </c>
      <c r="F239" s="28">
        <f>F240</f>
        <v>6795.5</v>
      </c>
      <c r="G239" s="28">
        <f t="shared" si="79"/>
        <v>99.900000000000162</v>
      </c>
      <c r="H239" s="28">
        <f t="shared" si="79"/>
        <v>6895.4000000000005</v>
      </c>
    </row>
    <row r="240" spans="1:9" ht="22.5" x14ac:dyDescent="0.2">
      <c r="A240" s="31" t="s">
        <v>190</v>
      </c>
      <c r="B240" s="25">
        <v>11</v>
      </c>
      <c r="C240" s="25">
        <v>1</v>
      </c>
      <c r="D240" s="26" t="s">
        <v>148</v>
      </c>
      <c r="E240" s="27"/>
      <c r="F240" s="28">
        <f>F241</f>
        <v>6795.5</v>
      </c>
      <c r="G240" s="28">
        <f t="shared" si="79"/>
        <v>99.900000000000162</v>
      </c>
      <c r="H240" s="28">
        <f t="shared" si="79"/>
        <v>6895.4000000000005</v>
      </c>
    </row>
    <row r="241" spans="1:8" ht="22.5" x14ac:dyDescent="0.2">
      <c r="A241" s="31" t="s">
        <v>141</v>
      </c>
      <c r="B241" s="25">
        <v>11</v>
      </c>
      <c r="C241" s="25">
        <v>1</v>
      </c>
      <c r="D241" s="26" t="s">
        <v>149</v>
      </c>
      <c r="E241" s="27" t="s">
        <v>43</v>
      </c>
      <c r="F241" s="28">
        <f>F242+F244+F248+F246</f>
        <v>6795.5</v>
      </c>
      <c r="G241" s="28">
        <f t="shared" ref="G241:H241" si="80">G242+G244+G248+G246</f>
        <v>99.900000000000162</v>
      </c>
      <c r="H241" s="28">
        <f t="shared" si="80"/>
        <v>6895.4000000000005</v>
      </c>
    </row>
    <row r="242" spans="1:8" ht="45" x14ac:dyDescent="0.2">
      <c r="A242" s="23" t="s">
        <v>47</v>
      </c>
      <c r="B242" s="25">
        <v>11</v>
      </c>
      <c r="C242" s="25">
        <v>1</v>
      </c>
      <c r="D242" s="26" t="s">
        <v>149</v>
      </c>
      <c r="E242" s="27" t="s">
        <v>48</v>
      </c>
      <c r="F242" s="28">
        <f>F243</f>
        <v>5812</v>
      </c>
      <c r="G242" s="28">
        <f t="shared" ref="G242:H242" si="81">G243</f>
        <v>-27.199999999999818</v>
      </c>
      <c r="H242" s="28">
        <f t="shared" si="81"/>
        <v>5784.8</v>
      </c>
    </row>
    <row r="243" spans="1:8" x14ac:dyDescent="0.2">
      <c r="A243" s="23" t="s">
        <v>49</v>
      </c>
      <c r="B243" s="25">
        <v>11</v>
      </c>
      <c r="C243" s="25">
        <v>1</v>
      </c>
      <c r="D243" s="26" t="s">
        <v>149</v>
      </c>
      <c r="E243" s="27" t="s">
        <v>50</v>
      </c>
      <c r="F243" s="32">
        <f>'расходы по структуре 2021 '!G305</f>
        <v>5812</v>
      </c>
      <c r="G243" s="32">
        <f>'расходы по структуре 2021 '!H305</f>
        <v>-27.199999999999818</v>
      </c>
      <c r="H243" s="32">
        <f>'расходы по структуре 2021 '!I305</f>
        <v>5784.8</v>
      </c>
    </row>
    <row r="244" spans="1:8" ht="22.5" x14ac:dyDescent="0.2">
      <c r="A244" s="23" t="s">
        <v>86</v>
      </c>
      <c r="B244" s="25">
        <v>11</v>
      </c>
      <c r="C244" s="25">
        <v>1</v>
      </c>
      <c r="D244" s="26" t="s">
        <v>149</v>
      </c>
      <c r="E244" s="27" t="s">
        <v>44</v>
      </c>
      <c r="F244" s="32">
        <f>F245</f>
        <v>981</v>
      </c>
      <c r="G244" s="32">
        <f t="shared" ref="G244:H244" si="82">G245</f>
        <v>99.899999999999977</v>
      </c>
      <c r="H244" s="32">
        <f t="shared" si="82"/>
        <v>1080.9000000000001</v>
      </c>
    </row>
    <row r="245" spans="1:8" ht="22.5" x14ac:dyDescent="0.2">
      <c r="A245" s="23" t="s">
        <v>45</v>
      </c>
      <c r="B245" s="25">
        <v>11</v>
      </c>
      <c r="C245" s="25">
        <v>1</v>
      </c>
      <c r="D245" s="26" t="s">
        <v>149</v>
      </c>
      <c r="E245" s="27" t="s">
        <v>46</v>
      </c>
      <c r="F245" s="32">
        <f>'расходы по структуре 2021 '!G310</f>
        <v>981</v>
      </c>
      <c r="G245" s="32">
        <f>'расходы по структуре 2021 '!H310</f>
        <v>99.899999999999977</v>
      </c>
      <c r="H245" s="32">
        <f>'расходы по структуре 2021 '!I310</f>
        <v>1080.9000000000001</v>
      </c>
    </row>
    <row r="246" spans="1:8" s="81" customFormat="1" x14ac:dyDescent="0.2">
      <c r="A246" s="23" t="s">
        <v>255</v>
      </c>
      <c r="B246" s="25">
        <v>11</v>
      </c>
      <c r="C246" s="25">
        <v>1</v>
      </c>
      <c r="D246" s="26" t="s">
        <v>149</v>
      </c>
      <c r="E246" s="27">
        <v>300</v>
      </c>
      <c r="F246" s="32">
        <f>F247</f>
        <v>0</v>
      </c>
      <c r="G246" s="32">
        <f t="shared" ref="G246:H246" si="83">G247</f>
        <v>27.2</v>
      </c>
      <c r="H246" s="32">
        <f t="shared" si="83"/>
        <v>27.2</v>
      </c>
    </row>
    <row r="247" spans="1:8" s="81" customFormat="1" ht="22.5" x14ac:dyDescent="0.2">
      <c r="A247" s="23" t="s">
        <v>256</v>
      </c>
      <c r="B247" s="25">
        <v>11</v>
      </c>
      <c r="C247" s="25">
        <v>1</v>
      </c>
      <c r="D247" s="26" t="s">
        <v>149</v>
      </c>
      <c r="E247" s="27">
        <v>320</v>
      </c>
      <c r="F247" s="32">
        <v>0</v>
      </c>
      <c r="G247" s="32">
        <f>H247-F247</f>
        <v>27.2</v>
      </c>
      <c r="H247" s="32">
        <f>'расходы по структуре 2021 '!I314</f>
        <v>27.2</v>
      </c>
    </row>
    <row r="248" spans="1:8" x14ac:dyDescent="0.2">
      <c r="A248" s="23" t="s">
        <v>53</v>
      </c>
      <c r="B248" s="25">
        <v>11</v>
      </c>
      <c r="C248" s="25">
        <v>1</v>
      </c>
      <c r="D248" s="26" t="s">
        <v>149</v>
      </c>
      <c r="E248" s="27" t="s">
        <v>54</v>
      </c>
      <c r="F248" s="32">
        <f>F249</f>
        <v>2.5</v>
      </c>
      <c r="G248" s="32">
        <f t="shared" ref="G248:H248" si="84">G249</f>
        <v>0</v>
      </c>
      <c r="H248" s="32">
        <f t="shared" si="84"/>
        <v>2.5</v>
      </c>
    </row>
    <row r="249" spans="1:8" x14ac:dyDescent="0.2">
      <c r="A249" s="23" t="s">
        <v>55</v>
      </c>
      <c r="B249" s="25">
        <v>11</v>
      </c>
      <c r="C249" s="25">
        <v>1</v>
      </c>
      <c r="D249" s="26" t="s">
        <v>149</v>
      </c>
      <c r="E249" s="27" t="s">
        <v>56</v>
      </c>
      <c r="F249" s="32">
        <f>'расходы по структуре 2021 '!G317</f>
        <v>2.5</v>
      </c>
      <c r="G249" s="32">
        <f>'расходы по структуре 2021 '!H317</f>
        <v>0</v>
      </c>
      <c r="H249" s="32">
        <f>'расходы по структуре 2021 '!I317</f>
        <v>2.5</v>
      </c>
    </row>
    <row r="250" spans="1:8" x14ac:dyDescent="0.2">
      <c r="A250" s="45" t="s">
        <v>81</v>
      </c>
      <c r="B250" s="47"/>
      <c r="C250" s="47"/>
      <c r="D250" s="48"/>
      <c r="E250" s="47"/>
      <c r="F250" s="37">
        <f>F236+F215+F205+F147+F117+F85+F76+F8</f>
        <v>37190.199999999997</v>
      </c>
      <c r="G250" s="37">
        <f>G236+G215+G205+G147+G117+G85+G76+G8</f>
        <v>2975.8</v>
      </c>
      <c r="H250" s="37">
        <f>H236+H215+H205+H147+H117+H85+H76+H8</f>
        <v>40166</v>
      </c>
    </row>
    <row r="252" spans="1:8" x14ac:dyDescent="0.2">
      <c r="F252" s="78">
        <f>'расходы по структуре 2021 '!G319-'расходы 2021'!F250</f>
        <v>0</v>
      </c>
      <c r="H252" s="119"/>
    </row>
    <row r="254" spans="1:8" x14ac:dyDescent="0.2">
      <c r="H254" s="20"/>
    </row>
    <row r="255" spans="1:8" x14ac:dyDescent="0.2">
      <c r="H255" s="119"/>
    </row>
  </sheetData>
  <autoFilter ref="A7:F250"/>
  <mergeCells count="4">
    <mergeCell ref="E3:F3"/>
    <mergeCell ref="A4:H4"/>
    <mergeCell ref="G1:H1"/>
    <mergeCell ref="G3:H3"/>
  </mergeCells>
  <pageMargins left="0" right="0" top="0" bottom="0" header="0" footer="0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4"/>
  <sheetViews>
    <sheetView zoomScaleNormal="100" workbookViewId="0">
      <selection activeCell="E1" sqref="E1:F1"/>
    </sheetView>
  </sheetViews>
  <sheetFormatPr defaultRowHeight="11.25" x14ac:dyDescent="0.2"/>
  <cols>
    <col min="1" max="1" width="55.140625" style="1" customWidth="1"/>
    <col min="2" max="2" width="18.42578125" style="2" customWidth="1"/>
    <col min="3" max="3" width="7.140625" style="4" customWidth="1"/>
    <col min="4" max="4" width="16.28515625" style="2" customWidth="1"/>
    <col min="5" max="5" width="12.5703125" style="4" customWidth="1"/>
    <col min="6" max="6" width="15.5703125" style="4" customWidth="1"/>
    <col min="7" max="16384" width="9.140625" style="4"/>
  </cols>
  <sheetData>
    <row r="1" spans="1:6" s="81" customFormat="1" ht="50.25" customHeight="1" x14ac:dyDescent="0.2">
      <c r="A1" s="1"/>
      <c r="B1" s="2"/>
      <c r="D1" s="2"/>
      <c r="E1" s="130" t="s">
        <v>267</v>
      </c>
      <c r="F1" s="130"/>
    </row>
    <row r="2" spans="1:6" s="81" customFormat="1" x14ac:dyDescent="0.2">
      <c r="A2" s="1"/>
      <c r="B2" s="2"/>
      <c r="D2" s="2"/>
    </row>
    <row r="3" spans="1:6" ht="51" customHeight="1" x14ac:dyDescent="0.2">
      <c r="C3" s="130"/>
      <c r="D3" s="130"/>
      <c r="E3" s="130" t="s">
        <v>249</v>
      </c>
      <c r="F3" s="130"/>
    </row>
    <row r="4" spans="1:6" ht="30" customHeight="1" x14ac:dyDescent="0.2">
      <c r="A4" s="132" t="s">
        <v>202</v>
      </c>
      <c r="B4" s="132"/>
      <c r="C4" s="132"/>
      <c r="D4" s="132"/>
      <c r="E4" s="132"/>
      <c r="F4" s="132"/>
    </row>
    <row r="5" spans="1:6" ht="24.75" customHeight="1" x14ac:dyDescent="0.2">
      <c r="A5" s="132"/>
      <c r="B5" s="132"/>
      <c r="C5" s="132"/>
      <c r="D5" s="132"/>
      <c r="E5" s="132"/>
      <c r="F5" s="132"/>
    </row>
    <row r="6" spans="1:6" x14ac:dyDescent="0.2">
      <c r="D6" s="4"/>
      <c r="F6" s="2" t="s">
        <v>184</v>
      </c>
    </row>
    <row r="7" spans="1:6" ht="102.75" customHeight="1" x14ac:dyDescent="0.2">
      <c r="A7" s="49" t="s">
        <v>0</v>
      </c>
      <c r="B7" s="49" t="s">
        <v>3</v>
      </c>
      <c r="C7" s="49" t="s">
        <v>4</v>
      </c>
      <c r="D7" s="79" t="s">
        <v>254</v>
      </c>
      <c r="E7" s="80" t="s">
        <v>245</v>
      </c>
      <c r="F7" s="80" t="s">
        <v>246</v>
      </c>
    </row>
    <row r="8" spans="1:6" ht="18" customHeight="1" x14ac:dyDescent="0.2">
      <c r="A8" s="66" t="s">
        <v>60</v>
      </c>
      <c r="B8" s="54" t="s">
        <v>99</v>
      </c>
      <c r="C8" s="59"/>
      <c r="D8" s="122">
        <f>D9+D18</f>
        <v>533</v>
      </c>
      <c r="E8" s="122">
        <f t="shared" ref="E8:F8" si="0">E9+E18</f>
        <v>0</v>
      </c>
      <c r="F8" s="122">
        <f t="shared" si="0"/>
        <v>533</v>
      </c>
    </row>
    <row r="9" spans="1:6" ht="24" customHeight="1" x14ac:dyDescent="0.2">
      <c r="A9" s="31" t="s">
        <v>84</v>
      </c>
      <c r="B9" s="26" t="s">
        <v>88</v>
      </c>
      <c r="C9" s="27" t="s">
        <v>43</v>
      </c>
      <c r="D9" s="120">
        <f>D10+D13</f>
        <v>516.4</v>
      </c>
      <c r="E9" s="120">
        <f t="shared" ref="E9:F9" si="1">E10+E13</f>
        <v>0</v>
      </c>
      <c r="F9" s="120">
        <f t="shared" si="1"/>
        <v>516.4</v>
      </c>
    </row>
    <row r="10" spans="1:6" ht="18" customHeight="1" x14ac:dyDescent="0.2">
      <c r="A10" s="31" t="s">
        <v>98</v>
      </c>
      <c r="B10" s="26" t="s">
        <v>107</v>
      </c>
      <c r="C10" s="27"/>
      <c r="D10" s="120">
        <f>D11</f>
        <v>50</v>
      </c>
      <c r="E10" s="120">
        <f t="shared" ref="E10:F11" si="2">E11</f>
        <v>0</v>
      </c>
      <c r="F10" s="120">
        <f t="shared" si="2"/>
        <v>50</v>
      </c>
    </row>
    <row r="11" spans="1:6" ht="18" customHeight="1" x14ac:dyDescent="0.2">
      <c r="A11" s="23" t="s">
        <v>53</v>
      </c>
      <c r="B11" s="26" t="s">
        <v>107</v>
      </c>
      <c r="C11" s="27" t="s">
        <v>54</v>
      </c>
      <c r="D11" s="120">
        <f>D12</f>
        <v>50</v>
      </c>
      <c r="E11" s="120">
        <f t="shared" si="2"/>
        <v>0</v>
      </c>
      <c r="F11" s="120">
        <f t="shared" si="2"/>
        <v>50</v>
      </c>
    </row>
    <row r="12" spans="1:6" ht="18" customHeight="1" x14ac:dyDescent="0.2">
      <c r="A12" s="23" t="s">
        <v>37</v>
      </c>
      <c r="B12" s="26" t="s">
        <v>107</v>
      </c>
      <c r="C12" s="27" t="s">
        <v>31</v>
      </c>
      <c r="D12" s="120">
        <f>'расходы по структуре 2021 '!G43</f>
        <v>50</v>
      </c>
      <c r="E12" s="120">
        <f>'расходы по структуре 2021 '!H43</f>
        <v>0</v>
      </c>
      <c r="F12" s="120">
        <f>'расходы по структуре 2021 '!I43</f>
        <v>50</v>
      </c>
    </row>
    <row r="13" spans="1:6" ht="24.75" customHeight="1" x14ac:dyDescent="0.2">
      <c r="A13" s="31" t="s">
        <v>67</v>
      </c>
      <c r="B13" s="26" t="s">
        <v>164</v>
      </c>
      <c r="C13" s="27" t="s">
        <v>43</v>
      </c>
      <c r="D13" s="28">
        <f>D14+D16</f>
        <v>466.4</v>
      </c>
      <c r="E13" s="28">
        <f t="shared" ref="E13:F13" si="3">E14+E16</f>
        <v>0</v>
      </c>
      <c r="F13" s="28">
        <f t="shared" si="3"/>
        <v>466.4</v>
      </c>
    </row>
    <row r="14" spans="1:6" ht="48" customHeight="1" x14ac:dyDescent="0.2">
      <c r="A14" s="23" t="s">
        <v>47</v>
      </c>
      <c r="B14" s="26">
        <v>5000151180</v>
      </c>
      <c r="C14" s="27" t="s">
        <v>48</v>
      </c>
      <c r="D14" s="28">
        <f t="shared" ref="D14:F14" si="4">D15</f>
        <v>441.7</v>
      </c>
      <c r="E14" s="28">
        <f t="shared" si="4"/>
        <v>0</v>
      </c>
      <c r="F14" s="28">
        <f t="shared" si="4"/>
        <v>441.7</v>
      </c>
    </row>
    <row r="15" spans="1:6" ht="19.5" customHeight="1" x14ac:dyDescent="0.2">
      <c r="A15" s="23" t="s">
        <v>51</v>
      </c>
      <c r="B15" s="26">
        <v>5000151180</v>
      </c>
      <c r="C15" s="27" t="s">
        <v>52</v>
      </c>
      <c r="D15" s="28">
        <f>'расходы по структуре 2021 '!G105</f>
        <v>441.7</v>
      </c>
      <c r="E15" s="28">
        <f>'расходы по структуре 2021 '!H105</f>
        <v>0</v>
      </c>
      <c r="F15" s="28">
        <f>'расходы по структуре 2021 '!I105</f>
        <v>441.7</v>
      </c>
    </row>
    <row r="16" spans="1:6" ht="27" customHeight="1" x14ac:dyDescent="0.2">
      <c r="A16" s="23" t="s">
        <v>86</v>
      </c>
      <c r="B16" s="26">
        <v>5000151180</v>
      </c>
      <c r="C16" s="27">
        <v>200</v>
      </c>
      <c r="D16" s="28">
        <f>D17</f>
        <v>24.7</v>
      </c>
      <c r="E16" s="28">
        <f t="shared" ref="E16:F16" si="5">E17</f>
        <v>0</v>
      </c>
      <c r="F16" s="28">
        <f t="shared" si="5"/>
        <v>24.7</v>
      </c>
    </row>
    <row r="17" spans="1:6" ht="26.25" customHeight="1" x14ac:dyDescent="0.2">
      <c r="A17" s="23" t="s">
        <v>45</v>
      </c>
      <c r="B17" s="26">
        <v>5000151180</v>
      </c>
      <c r="C17" s="27">
        <v>240</v>
      </c>
      <c r="D17" s="28">
        <f>'расходы по структуре 2021 '!G109</f>
        <v>24.7</v>
      </c>
      <c r="E17" s="28">
        <f>'расходы по структуре 2021 '!H109</f>
        <v>0</v>
      </c>
      <c r="F17" s="28">
        <f>'расходы по структуре 2021 '!I109</f>
        <v>24.7</v>
      </c>
    </row>
    <row r="18" spans="1:6" ht="26.25" customHeight="1" x14ac:dyDescent="0.2">
      <c r="A18" s="31" t="s">
        <v>165</v>
      </c>
      <c r="B18" s="26" t="s">
        <v>104</v>
      </c>
      <c r="C18" s="27"/>
      <c r="D18" s="28">
        <f>D19</f>
        <v>16.600000000000001</v>
      </c>
      <c r="E18" s="28">
        <f t="shared" ref="E18:F18" si="6">E19</f>
        <v>0</v>
      </c>
      <c r="F18" s="28">
        <f t="shared" si="6"/>
        <v>16.600000000000001</v>
      </c>
    </row>
    <row r="19" spans="1:6" ht="52.5" customHeight="1" x14ac:dyDescent="0.2">
      <c r="A19" s="23" t="s">
        <v>72</v>
      </c>
      <c r="B19" s="26" t="s">
        <v>105</v>
      </c>
      <c r="C19" s="27"/>
      <c r="D19" s="28">
        <f t="shared" ref="D19:F20" si="7">D20</f>
        <v>16.600000000000001</v>
      </c>
      <c r="E19" s="28">
        <f t="shared" si="7"/>
        <v>0</v>
      </c>
      <c r="F19" s="28">
        <f t="shared" si="7"/>
        <v>16.600000000000001</v>
      </c>
    </row>
    <row r="20" spans="1:6" ht="12" customHeight="1" x14ac:dyDescent="0.2">
      <c r="A20" s="23" t="s">
        <v>59</v>
      </c>
      <c r="B20" s="26" t="s">
        <v>105</v>
      </c>
      <c r="C20" s="27">
        <v>500</v>
      </c>
      <c r="D20" s="28">
        <f t="shared" si="7"/>
        <v>16.600000000000001</v>
      </c>
      <c r="E20" s="28">
        <f t="shared" si="7"/>
        <v>0</v>
      </c>
      <c r="F20" s="28">
        <f t="shared" si="7"/>
        <v>16.600000000000001</v>
      </c>
    </row>
    <row r="21" spans="1:6" ht="15.75" customHeight="1" x14ac:dyDescent="0.2">
      <c r="A21" s="23" t="s">
        <v>42</v>
      </c>
      <c r="B21" s="26" t="s">
        <v>105</v>
      </c>
      <c r="C21" s="27">
        <v>540</v>
      </c>
      <c r="D21" s="28">
        <f>'расходы по структуре 2021 '!G32</f>
        <v>16.600000000000001</v>
      </c>
      <c r="E21" s="28">
        <f>'расходы по структуре 2021 '!H32</f>
        <v>0</v>
      </c>
      <c r="F21" s="28">
        <f>'расходы по структуре 2021 '!I32</f>
        <v>16.600000000000001</v>
      </c>
    </row>
    <row r="22" spans="1:6" ht="35.25" customHeight="1" x14ac:dyDescent="0.2">
      <c r="A22" s="56" t="s">
        <v>213</v>
      </c>
      <c r="B22" s="60">
        <v>7500000000</v>
      </c>
      <c r="C22" s="55"/>
      <c r="D22" s="51">
        <f>D25+D29</f>
        <v>2</v>
      </c>
      <c r="E22" s="51">
        <f t="shared" ref="E22:F22" si="8">E25+E29</f>
        <v>0</v>
      </c>
      <c r="F22" s="51">
        <f t="shared" si="8"/>
        <v>2</v>
      </c>
    </row>
    <row r="23" spans="1:6" ht="34.5" customHeight="1" x14ac:dyDescent="0.2">
      <c r="A23" s="23" t="s">
        <v>161</v>
      </c>
      <c r="B23" s="35">
        <v>7510000000</v>
      </c>
      <c r="C23" s="27"/>
      <c r="D23" s="28">
        <f>D24</f>
        <v>1</v>
      </c>
      <c r="E23" s="28">
        <f t="shared" ref="E23:F23" si="9">E24</f>
        <v>0</v>
      </c>
      <c r="F23" s="28">
        <f t="shared" si="9"/>
        <v>1</v>
      </c>
    </row>
    <row r="24" spans="1:6" ht="25.5" customHeight="1" x14ac:dyDescent="0.2">
      <c r="A24" s="23" t="s">
        <v>74</v>
      </c>
      <c r="B24" s="35">
        <v>7510100000</v>
      </c>
      <c r="C24" s="27"/>
      <c r="D24" s="28">
        <f>D29</f>
        <v>1</v>
      </c>
      <c r="E24" s="28">
        <f t="shared" ref="E24:F24" si="10">E29</f>
        <v>0</v>
      </c>
      <c r="F24" s="28">
        <f t="shared" si="10"/>
        <v>1</v>
      </c>
    </row>
    <row r="25" spans="1:6" ht="25.5" customHeight="1" x14ac:dyDescent="0.2">
      <c r="A25" s="23" t="s">
        <v>66</v>
      </c>
      <c r="B25" s="35">
        <v>7510199990</v>
      </c>
      <c r="C25" s="27"/>
      <c r="D25" s="28">
        <f>D26</f>
        <v>1</v>
      </c>
      <c r="E25" s="28">
        <f t="shared" ref="E25:F26" si="11">E26</f>
        <v>0</v>
      </c>
      <c r="F25" s="28">
        <f t="shared" si="11"/>
        <v>1</v>
      </c>
    </row>
    <row r="26" spans="1:6" ht="25.5" customHeight="1" x14ac:dyDescent="0.2">
      <c r="A26" s="23" t="s">
        <v>86</v>
      </c>
      <c r="B26" s="35">
        <v>7510199990</v>
      </c>
      <c r="C26" s="27">
        <v>200</v>
      </c>
      <c r="D26" s="28">
        <f>D27</f>
        <v>1</v>
      </c>
      <c r="E26" s="28">
        <f t="shared" si="11"/>
        <v>0</v>
      </c>
      <c r="F26" s="28">
        <f t="shared" si="11"/>
        <v>1</v>
      </c>
    </row>
    <row r="27" spans="1:6" ht="25.5" customHeight="1" x14ac:dyDescent="0.2">
      <c r="A27" s="23" t="s">
        <v>45</v>
      </c>
      <c r="B27" s="35">
        <v>7510199990</v>
      </c>
      <c r="C27" s="27">
        <v>240</v>
      </c>
      <c r="D27" s="28">
        <f>'расходы по структуре 2021 '!G126</f>
        <v>1</v>
      </c>
      <c r="E27" s="28">
        <f>'расходы по структуре 2021 '!H126</f>
        <v>0</v>
      </c>
      <c r="F27" s="28">
        <f>'расходы по структуре 2021 '!I126</f>
        <v>1</v>
      </c>
    </row>
    <row r="28" spans="1:6" ht="18" customHeight="1" x14ac:dyDescent="0.2">
      <c r="A28" s="23" t="s">
        <v>162</v>
      </c>
      <c r="B28" s="35">
        <v>7520000000</v>
      </c>
      <c r="C28" s="27"/>
      <c r="D28" s="28">
        <f>D30</f>
        <v>1</v>
      </c>
      <c r="E28" s="28">
        <f t="shared" ref="E28:F28" si="12">E30</f>
        <v>0</v>
      </c>
      <c r="F28" s="28">
        <f t="shared" si="12"/>
        <v>1</v>
      </c>
    </row>
    <row r="29" spans="1:6" ht="25.5" customHeight="1" x14ac:dyDescent="0.2">
      <c r="A29" s="23" t="s">
        <v>66</v>
      </c>
      <c r="B29" s="35">
        <v>7520199990</v>
      </c>
      <c r="C29" s="27"/>
      <c r="D29" s="28">
        <f>D31</f>
        <v>1</v>
      </c>
      <c r="E29" s="28">
        <f t="shared" ref="E29:F29" si="13">E31</f>
        <v>0</v>
      </c>
      <c r="F29" s="28">
        <f t="shared" si="13"/>
        <v>1</v>
      </c>
    </row>
    <row r="30" spans="1:6" ht="25.5" customHeight="1" x14ac:dyDescent="0.2">
      <c r="A30" s="23" t="s">
        <v>163</v>
      </c>
      <c r="B30" s="35">
        <v>7520100000</v>
      </c>
      <c r="C30" s="27"/>
      <c r="D30" s="28">
        <f>D31</f>
        <v>1</v>
      </c>
      <c r="E30" s="28">
        <f t="shared" ref="E30:F30" si="14">E31</f>
        <v>0</v>
      </c>
      <c r="F30" s="28">
        <f t="shared" si="14"/>
        <v>1</v>
      </c>
    </row>
    <row r="31" spans="1:6" ht="25.5" customHeight="1" x14ac:dyDescent="0.2">
      <c r="A31" s="23" t="s">
        <v>86</v>
      </c>
      <c r="B31" s="35">
        <v>7520199990</v>
      </c>
      <c r="C31" s="27">
        <v>200</v>
      </c>
      <c r="D31" s="28">
        <f t="shared" ref="D31:F31" si="15">D32</f>
        <v>1</v>
      </c>
      <c r="E31" s="28">
        <f t="shared" si="15"/>
        <v>0</v>
      </c>
      <c r="F31" s="28">
        <f t="shared" si="15"/>
        <v>1</v>
      </c>
    </row>
    <row r="32" spans="1:6" ht="25.5" customHeight="1" x14ac:dyDescent="0.2">
      <c r="A32" s="23" t="s">
        <v>45</v>
      </c>
      <c r="B32" s="35">
        <v>7520199990</v>
      </c>
      <c r="C32" s="27">
        <v>240</v>
      </c>
      <c r="D32" s="28">
        <f>'расходы по структуре 2021 '!G132</f>
        <v>1</v>
      </c>
      <c r="E32" s="28">
        <f>'расходы по структуре 2021 '!H132</f>
        <v>0</v>
      </c>
      <c r="F32" s="28">
        <f>'расходы по структуре 2021 '!I132</f>
        <v>1</v>
      </c>
    </row>
    <row r="33" spans="1:6" ht="30" customHeight="1" x14ac:dyDescent="0.2">
      <c r="A33" s="53" t="s">
        <v>211</v>
      </c>
      <c r="B33" s="54" t="s">
        <v>171</v>
      </c>
      <c r="C33" s="55"/>
      <c r="D33" s="51">
        <f>D34+D38</f>
        <v>210.08799999999999</v>
      </c>
      <c r="E33" s="51">
        <f>E38</f>
        <v>0</v>
      </c>
      <c r="F33" s="51">
        <f>F34+F38</f>
        <v>210.08799999999999</v>
      </c>
    </row>
    <row r="34" spans="1:6" ht="30" customHeight="1" x14ac:dyDescent="0.2">
      <c r="A34" s="30" t="s">
        <v>172</v>
      </c>
      <c r="B34" s="26" t="s">
        <v>198</v>
      </c>
      <c r="C34" s="27"/>
      <c r="D34" s="28">
        <f>D35</f>
        <v>1.488</v>
      </c>
      <c r="E34" s="28">
        <f t="shared" ref="E34:F34" si="16">E35</f>
        <v>0</v>
      </c>
      <c r="F34" s="28">
        <f t="shared" si="16"/>
        <v>1.488</v>
      </c>
    </row>
    <row r="35" spans="1:6" ht="36.75" customHeight="1" x14ac:dyDescent="0.2">
      <c r="A35" s="30" t="s">
        <v>196</v>
      </c>
      <c r="B35" s="26" t="s">
        <v>173</v>
      </c>
      <c r="C35" s="27"/>
      <c r="D35" s="28">
        <f>D37</f>
        <v>1.488</v>
      </c>
      <c r="E35" s="28">
        <f t="shared" ref="E35:F35" si="17">E37</f>
        <v>0</v>
      </c>
      <c r="F35" s="28">
        <f t="shared" si="17"/>
        <v>1.488</v>
      </c>
    </row>
    <row r="36" spans="1:6" ht="24" customHeight="1" x14ac:dyDescent="0.2">
      <c r="A36" s="23" t="s">
        <v>86</v>
      </c>
      <c r="B36" s="26" t="s">
        <v>173</v>
      </c>
      <c r="C36" s="27">
        <v>200</v>
      </c>
      <c r="D36" s="28">
        <f>D37</f>
        <v>1.488</v>
      </c>
      <c r="E36" s="28">
        <f t="shared" ref="E36:F36" si="18">E37</f>
        <v>0</v>
      </c>
      <c r="F36" s="28">
        <f t="shared" si="18"/>
        <v>1.488</v>
      </c>
    </row>
    <row r="37" spans="1:6" ht="24" customHeight="1" x14ac:dyDescent="0.2">
      <c r="A37" s="23" t="s">
        <v>45</v>
      </c>
      <c r="B37" s="26" t="s">
        <v>173</v>
      </c>
      <c r="C37" s="27">
        <v>240</v>
      </c>
      <c r="D37" s="28">
        <v>1.488</v>
      </c>
      <c r="E37" s="28">
        <v>0</v>
      </c>
      <c r="F37" s="28">
        <f>D37</f>
        <v>1.488</v>
      </c>
    </row>
    <row r="38" spans="1:6" s="81" customFormat="1" ht="24" customHeight="1" x14ac:dyDescent="0.2">
      <c r="A38" s="23" t="s">
        <v>66</v>
      </c>
      <c r="B38" s="26" t="s">
        <v>248</v>
      </c>
      <c r="C38" s="27"/>
      <c r="D38" s="28">
        <f>D39</f>
        <v>208.6</v>
      </c>
      <c r="E38" s="28">
        <f t="shared" ref="E38:F38" si="19">E39</f>
        <v>0</v>
      </c>
      <c r="F38" s="28">
        <f t="shared" si="19"/>
        <v>208.6</v>
      </c>
    </row>
    <row r="39" spans="1:6" s="81" customFormat="1" ht="24" customHeight="1" x14ac:dyDescent="0.2">
      <c r="A39" s="23" t="s">
        <v>45</v>
      </c>
      <c r="B39" s="26" t="s">
        <v>248</v>
      </c>
      <c r="C39" s="27">
        <v>240</v>
      </c>
      <c r="D39" s="28">
        <v>208.6</v>
      </c>
      <c r="E39" s="28">
        <v>0</v>
      </c>
      <c r="F39" s="28">
        <f>D39</f>
        <v>208.6</v>
      </c>
    </row>
    <row r="40" spans="1:6" ht="30" customHeight="1" x14ac:dyDescent="0.2">
      <c r="A40" s="58" t="s">
        <v>206</v>
      </c>
      <c r="B40" s="54" t="s">
        <v>100</v>
      </c>
      <c r="C40" s="59"/>
      <c r="D40" s="123">
        <f>D41+D65+D60</f>
        <v>18676.5</v>
      </c>
      <c r="E40" s="123">
        <f t="shared" ref="E40:F40" si="20">E41+E65+E60</f>
        <v>45</v>
      </c>
      <c r="F40" s="123">
        <f t="shared" si="20"/>
        <v>18721.5</v>
      </c>
    </row>
    <row r="41" spans="1:6" ht="34.5" customHeight="1" x14ac:dyDescent="0.2">
      <c r="A41" s="31" t="s">
        <v>83</v>
      </c>
      <c r="B41" s="26" t="s">
        <v>124</v>
      </c>
      <c r="C41" s="27" t="s">
        <v>43</v>
      </c>
      <c r="D41" s="28">
        <f>D42+D49+D52+D57+D55</f>
        <v>18134.099999999999</v>
      </c>
      <c r="E41" s="28">
        <f t="shared" ref="E41:F41" si="21">E42+E49+E52+E57+E55</f>
        <v>0</v>
      </c>
      <c r="F41" s="28">
        <f t="shared" si="21"/>
        <v>18134.099999999999</v>
      </c>
    </row>
    <row r="42" spans="1:6" ht="24.75" customHeight="1" x14ac:dyDescent="0.2">
      <c r="A42" s="44" t="s">
        <v>141</v>
      </c>
      <c r="B42" s="26" t="s">
        <v>108</v>
      </c>
      <c r="C42" s="27"/>
      <c r="D42" s="28">
        <f>D43+D45+D47</f>
        <v>3132</v>
      </c>
      <c r="E42" s="28">
        <f t="shared" ref="E42:F42" si="22">E43+E45+E47</f>
        <v>0</v>
      </c>
      <c r="F42" s="28">
        <f t="shared" si="22"/>
        <v>3132</v>
      </c>
    </row>
    <row r="43" spans="1:6" ht="48.75" customHeight="1" x14ac:dyDescent="0.2">
      <c r="A43" s="23" t="s">
        <v>47</v>
      </c>
      <c r="B43" s="26" t="s">
        <v>108</v>
      </c>
      <c r="C43" s="27" t="s">
        <v>48</v>
      </c>
      <c r="D43" s="28">
        <f>D44</f>
        <v>2768</v>
      </c>
      <c r="E43" s="28">
        <f t="shared" ref="E43:F43" si="23">E44</f>
        <v>-137</v>
      </c>
      <c r="F43" s="28">
        <f t="shared" si="23"/>
        <v>2631</v>
      </c>
    </row>
    <row r="44" spans="1:6" ht="15.75" customHeight="1" x14ac:dyDescent="0.2">
      <c r="A44" s="23" t="s">
        <v>49</v>
      </c>
      <c r="B44" s="26" t="s">
        <v>108</v>
      </c>
      <c r="C44" s="27" t="s">
        <v>50</v>
      </c>
      <c r="D44" s="28">
        <f>'расходы по структуре 2021 '!G49</f>
        <v>2768</v>
      </c>
      <c r="E44" s="28">
        <f>'расходы по структуре 2021 '!H49</f>
        <v>-137</v>
      </c>
      <c r="F44" s="28">
        <f>'расходы по структуре 2021 '!I49</f>
        <v>2631</v>
      </c>
    </row>
    <row r="45" spans="1:6" ht="23.25" customHeight="1" x14ac:dyDescent="0.2">
      <c r="A45" s="23" t="s">
        <v>86</v>
      </c>
      <c r="B45" s="26" t="s">
        <v>108</v>
      </c>
      <c r="C45" s="27" t="s">
        <v>44</v>
      </c>
      <c r="D45" s="28">
        <f>D46</f>
        <v>340</v>
      </c>
      <c r="E45" s="28">
        <f t="shared" ref="E45:F45" si="24">E46</f>
        <v>137</v>
      </c>
      <c r="F45" s="28">
        <f t="shared" si="24"/>
        <v>477</v>
      </c>
    </row>
    <row r="46" spans="1:6" ht="23.25" customHeight="1" x14ac:dyDescent="0.2">
      <c r="A46" s="23" t="s">
        <v>45</v>
      </c>
      <c r="B46" s="26" t="s">
        <v>108</v>
      </c>
      <c r="C46" s="27" t="s">
        <v>46</v>
      </c>
      <c r="D46" s="28">
        <f>'расходы по структуре 2021 '!G54</f>
        <v>340</v>
      </c>
      <c r="E46" s="28">
        <f>'расходы по структуре 2021 '!H54</f>
        <v>137</v>
      </c>
      <c r="F46" s="28">
        <f>'расходы по структуре 2021 '!I54</f>
        <v>477</v>
      </c>
    </row>
    <row r="47" spans="1:6" ht="13.5" customHeight="1" x14ac:dyDescent="0.2">
      <c r="A47" s="23" t="s">
        <v>53</v>
      </c>
      <c r="B47" s="26" t="s">
        <v>108</v>
      </c>
      <c r="C47" s="27" t="s">
        <v>54</v>
      </c>
      <c r="D47" s="28">
        <f>D48</f>
        <v>24</v>
      </c>
      <c r="E47" s="28">
        <f t="shared" ref="E47:F47" si="25">E48</f>
        <v>0</v>
      </c>
      <c r="F47" s="28">
        <f t="shared" si="25"/>
        <v>24</v>
      </c>
    </row>
    <row r="48" spans="1:6" ht="13.5" customHeight="1" x14ac:dyDescent="0.2">
      <c r="A48" s="23" t="s">
        <v>55</v>
      </c>
      <c r="B48" s="26" t="s">
        <v>108</v>
      </c>
      <c r="C48" s="27" t="s">
        <v>56</v>
      </c>
      <c r="D48" s="28">
        <f>'расходы по структуре 2021 '!G58</f>
        <v>24</v>
      </c>
      <c r="E48" s="28">
        <f>'расходы по структуре 2021 '!H58</f>
        <v>0</v>
      </c>
      <c r="F48" s="28">
        <f>'расходы по структуре 2021 '!I58</f>
        <v>24</v>
      </c>
    </row>
    <row r="49" spans="1:6" ht="13.5" customHeight="1" x14ac:dyDescent="0.2">
      <c r="A49" s="31" t="s">
        <v>63</v>
      </c>
      <c r="B49" s="26" t="s">
        <v>101</v>
      </c>
      <c r="C49" s="27" t="s">
        <v>43</v>
      </c>
      <c r="D49" s="28">
        <f t="shared" ref="D49:F50" si="26">D50</f>
        <v>2361</v>
      </c>
      <c r="E49" s="28">
        <f t="shared" si="26"/>
        <v>0</v>
      </c>
      <c r="F49" s="28">
        <f t="shared" si="26"/>
        <v>2361</v>
      </c>
    </row>
    <row r="50" spans="1:6" ht="44.25" customHeight="1" x14ac:dyDescent="0.2">
      <c r="A50" s="23" t="s">
        <v>47</v>
      </c>
      <c r="B50" s="26" t="s">
        <v>101</v>
      </c>
      <c r="C50" s="27" t="s">
        <v>48</v>
      </c>
      <c r="D50" s="28">
        <f t="shared" si="26"/>
        <v>2361</v>
      </c>
      <c r="E50" s="28">
        <f t="shared" si="26"/>
        <v>0</v>
      </c>
      <c r="F50" s="28">
        <f t="shared" si="26"/>
        <v>2361</v>
      </c>
    </row>
    <row r="51" spans="1:6" ht="20.25" customHeight="1" x14ac:dyDescent="0.2">
      <c r="A51" s="23" t="s">
        <v>51</v>
      </c>
      <c r="B51" s="26" t="s">
        <v>101</v>
      </c>
      <c r="C51" s="27" t="s">
        <v>52</v>
      </c>
      <c r="D51" s="28">
        <f>'расходы по структуре 2021 '!G14</f>
        <v>2361</v>
      </c>
      <c r="E51" s="28">
        <f>'расходы по структуре 2021 '!H14</f>
        <v>0</v>
      </c>
      <c r="F51" s="28">
        <f>'расходы по структуре 2021 '!I14</f>
        <v>2361</v>
      </c>
    </row>
    <row r="52" spans="1:6" ht="20.25" customHeight="1" x14ac:dyDescent="0.2">
      <c r="A52" s="31" t="s">
        <v>34</v>
      </c>
      <c r="B52" s="26" t="s">
        <v>102</v>
      </c>
      <c r="C52" s="27" t="s">
        <v>43</v>
      </c>
      <c r="D52" s="28">
        <f>D53</f>
        <v>12611.5</v>
      </c>
      <c r="E52" s="28">
        <f t="shared" ref="E52:F52" si="27">E53</f>
        <v>0</v>
      </c>
      <c r="F52" s="28">
        <f t="shared" si="27"/>
        <v>12611.5</v>
      </c>
    </row>
    <row r="53" spans="1:6" ht="47.25" customHeight="1" x14ac:dyDescent="0.2">
      <c r="A53" s="23" t="s">
        <v>47</v>
      </c>
      <c r="B53" s="26" t="s">
        <v>102</v>
      </c>
      <c r="C53" s="27" t="s">
        <v>48</v>
      </c>
      <c r="D53" s="28">
        <f t="shared" ref="D53:F53" si="28">D54</f>
        <v>12611.5</v>
      </c>
      <c r="E53" s="28">
        <f t="shared" si="28"/>
        <v>0</v>
      </c>
      <c r="F53" s="28">
        <f t="shared" si="28"/>
        <v>12611.5</v>
      </c>
    </row>
    <row r="54" spans="1:6" ht="26.25" customHeight="1" x14ac:dyDescent="0.2">
      <c r="A54" s="23" t="s">
        <v>51</v>
      </c>
      <c r="B54" s="26" t="s">
        <v>102</v>
      </c>
      <c r="C54" s="27" t="s">
        <v>52</v>
      </c>
      <c r="D54" s="28">
        <f>'расходы по структуре 2021 '!G23</f>
        <v>12611.5</v>
      </c>
      <c r="E54" s="28">
        <f>'расходы по структуре 2021 '!H23</f>
        <v>0</v>
      </c>
      <c r="F54" s="28">
        <f>'расходы по структуре 2021 '!I23</f>
        <v>12611.5</v>
      </c>
    </row>
    <row r="55" spans="1:6" ht="18" customHeight="1" x14ac:dyDescent="0.2">
      <c r="A55" s="23" t="s">
        <v>65</v>
      </c>
      <c r="B55" s="26" t="s">
        <v>199</v>
      </c>
      <c r="C55" s="27"/>
      <c r="D55" s="28">
        <f>D56</f>
        <v>2.5</v>
      </c>
      <c r="E55" s="28">
        <f t="shared" ref="E55:F55" si="29">E56</f>
        <v>0</v>
      </c>
      <c r="F55" s="28">
        <f t="shared" si="29"/>
        <v>2.5</v>
      </c>
    </row>
    <row r="56" spans="1:6" ht="18" customHeight="1" x14ac:dyDescent="0.2">
      <c r="A56" s="23" t="s">
        <v>55</v>
      </c>
      <c r="B56" s="26" t="s">
        <v>199</v>
      </c>
      <c r="C56" s="27">
        <v>850</v>
      </c>
      <c r="D56" s="28">
        <f>'расходы по структуре 2021 '!G63</f>
        <v>2.5</v>
      </c>
      <c r="E56" s="28">
        <f>'расходы по структуре 2021 '!H63</f>
        <v>0</v>
      </c>
      <c r="F56" s="28">
        <f>'расходы по структуре 2021 '!I63</f>
        <v>2.5</v>
      </c>
    </row>
    <row r="57" spans="1:6" ht="39" customHeight="1" x14ac:dyDescent="0.2">
      <c r="A57" s="23" t="s">
        <v>93</v>
      </c>
      <c r="B57" s="26" t="s">
        <v>103</v>
      </c>
      <c r="C57" s="27"/>
      <c r="D57" s="28">
        <f t="shared" ref="D57:F58" si="30">D58</f>
        <v>27.1</v>
      </c>
      <c r="E57" s="28">
        <f t="shared" si="30"/>
        <v>0</v>
      </c>
      <c r="F57" s="28">
        <f t="shared" si="30"/>
        <v>27.1</v>
      </c>
    </row>
    <row r="58" spans="1:6" ht="18" customHeight="1" x14ac:dyDescent="0.2">
      <c r="A58" s="23" t="s">
        <v>59</v>
      </c>
      <c r="B58" s="26" t="s">
        <v>103</v>
      </c>
      <c r="C58" s="27">
        <v>500</v>
      </c>
      <c r="D58" s="28">
        <f t="shared" si="30"/>
        <v>27.1</v>
      </c>
      <c r="E58" s="28">
        <f t="shared" si="30"/>
        <v>0</v>
      </c>
      <c r="F58" s="28">
        <f t="shared" si="30"/>
        <v>27.1</v>
      </c>
    </row>
    <row r="59" spans="1:6" ht="12.75" customHeight="1" x14ac:dyDescent="0.2">
      <c r="A59" s="23" t="s">
        <v>42</v>
      </c>
      <c r="B59" s="26" t="s">
        <v>103</v>
      </c>
      <c r="C59" s="27">
        <v>540</v>
      </c>
      <c r="D59" s="28">
        <f>'расходы по структуре 2021 '!G37+'расходы по структуре 2021 '!G185</f>
        <v>27.1</v>
      </c>
      <c r="E59" s="28">
        <f>'расходы по структуре 2021 '!H37+'расходы по структуре 2021 '!H185</f>
        <v>0</v>
      </c>
      <c r="F59" s="28">
        <f>'расходы по структуре 2021 '!I37+'расходы по структуре 2021 '!I185</f>
        <v>27.1</v>
      </c>
    </row>
    <row r="60" spans="1:6" ht="25.5" customHeight="1" x14ac:dyDescent="0.2">
      <c r="A60" s="23" t="s">
        <v>174</v>
      </c>
      <c r="B60" s="26" t="s">
        <v>175</v>
      </c>
      <c r="C60" s="27"/>
      <c r="D60" s="32">
        <f>D61+D63</f>
        <v>128.19999999999999</v>
      </c>
      <c r="E60" s="32">
        <f t="shared" ref="E60:F60" si="31">E61+E63</f>
        <v>0</v>
      </c>
      <c r="F60" s="32">
        <f t="shared" si="31"/>
        <v>128.19999999999999</v>
      </c>
    </row>
    <row r="61" spans="1:6" ht="17.25" customHeight="1" x14ac:dyDescent="0.2">
      <c r="A61" s="23" t="s">
        <v>65</v>
      </c>
      <c r="B61" s="26" t="s">
        <v>176</v>
      </c>
      <c r="C61" s="27">
        <v>200</v>
      </c>
      <c r="D61" s="32">
        <f>D62</f>
        <v>83.2</v>
      </c>
      <c r="E61" s="32">
        <f t="shared" ref="E61:F61" si="32">E62</f>
        <v>0</v>
      </c>
      <c r="F61" s="32">
        <f t="shared" si="32"/>
        <v>83.2</v>
      </c>
    </row>
    <row r="62" spans="1:6" ht="30.75" customHeight="1" x14ac:dyDescent="0.2">
      <c r="A62" s="23" t="s">
        <v>45</v>
      </c>
      <c r="B62" s="26" t="s">
        <v>176</v>
      </c>
      <c r="C62" s="27">
        <v>240</v>
      </c>
      <c r="D62" s="32">
        <f>'расходы по структуре 2021 '!G67</f>
        <v>83.2</v>
      </c>
      <c r="E62" s="32">
        <f>'расходы по структуре 2021 '!H67</f>
        <v>0</v>
      </c>
      <c r="F62" s="32">
        <f>'расходы по структуре 2021 '!I67</f>
        <v>83.2</v>
      </c>
    </row>
    <row r="63" spans="1:6" ht="15.75" customHeight="1" x14ac:dyDescent="0.2">
      <c r="A63" s="23" t="s">
        <v>53</v>
      </c>
      <c r="B63" s="26" t="s">
        <v>176</v>
      </c>
      <c r="C63" s="27">
        <v>800</v>
      </c>
      <c r="D63" s="32">
        <f>D64</f>
        <v>45</v>
      </c>
      <c r="E63" s="32">
        <f t="shared" ref="E63:F63" si="33">E64</f>
        <v>0</v>
      </c>
      <c r="F63" s="32">
        <f t="shared" si="33"/>
        <v>45</v>
      </c>
    </row>
    <row r="64" spans="1:6" ht="18" customHeight="1" x14ac:dyDescent="0.2">
      <c r="A64" s="23" t="s">
        <v>55</v>
      </c>
      <c r="B64" s="26" t="s">
        <v>176</v>
      </c>
      <c r="C64" s="27">
        <v>850</v>
      </c>
      <c r="D64" s="32">
        <f>'расходы по структуре 2021 '!G70</f>
        <v>45</v>
      </c>
      <c r="E64" s="32">
        <f>'расходы по структуре 2021 '!H70</f>
        <v>0</v>
      </c>
      <c r="F64" s="32">
        <f>'расходы по структуре 2021 '!I70</f>
        <v>45</v>
      </c>
    </row>
    <row r="65" spans="1:6" ht="28.5" customHeight="1" x14ac:dyDescent="0.2">
      <c r="A65" s="31" t="s">
        <v>188</v>
      </c>
      <c r="B65" s="26" t="s">
        <v>122</v>
      </c>
      <c r="C65" s="27" t="s">
        <v>43</v>
      </c>
      <c r="D65" s="121">
        <f t="shared" ref="D65:F67" si="34">D66</f>
        <v>414.2</v>
      </c>
      <c r="E65" s="121">
        <f t="shared" si="34"/>
        <v>45</v>
      </c>
      <c r="F65" s="121">
        <f t="shared" si="34"/>
        <v>459.2</v>
      </c>
    </row>
    <row r="66" spans="1:6" ht="12" customHeight="1" x14ac:dyDescent="0.2">
      <c r="A66" s="31" t="s">
        <v>39</v>
      </c>
      <c r="B66" s="26" t="s">
        <v>123</v>
      </c>
      <c r="C66" s="27"/>
      <c r="D66" s="28">
        <f t="shared" si="34"/>
        <v>414.2</v>
      </c>
      <c r="E66" s="28">
        <f t="shared" si="34"/>
        <v>45</v>
      </c>
      <c r="F66" s="28">
        <f t="shared" si="34"/>
        <v>459.2</v>
      </c>
    </row>
    <row r="67" spans="1:6" ht="27.75" customHeight="1" x14ac:dyDescent="0.2">
      <c r="A67" s="23" t="s">
        <v>86</v>
      </c>
      <c r="B67" s="26" t="s">
        <v>123</v>
      </c>
      <c r="C67" s="27" t="s">
        <v>44</v>
      </c>
      <c r="D67" s="28">
        <f t="shared" si="34"/>
        <v>414.2</v>
      </c>
      <c r="E67" s="28">
        <f t="shared" si="34"/>
        <v>45</v>
      </c>
      <c r="F67" s="28">
        <f t="shared" si="34"/>
        <v>459.2</v>
      </c>
    </row>
    <row r="68" spans="1:6" ht="24" customHeight="1" x14ac:dyDescent="0.2">
      <c r="A68" s="23" t="s">
        <v>45</v>
      </c>
      <c r="B68" s="26" t="s">
        <v>123</v>
      </c>
      <c r="C68" s="27" t="s">
        <v>46</v>
      </c>
      <c r="D68" s="28">
        <f>'расходы по структуре 2021 '!G178</f>
        <v>414.2</v>
      </c>
      <c r="E68" s="28">
        <f>'расходы по структуре 2021 '!H178</f>
        <v>45</v>
      </c>
      <c r="F68" s="28">
        <f>'расходы по структуре 2021 '!I178</f>
        <v>459.2</v>
      </c>
    </row>
    <row r="69" spans="1:6" ht="22.5" customHeight="1" x14ac:dyDescent="0.2">
      <c r="A69" s="58" t="s">
        <v>212</v>
      </c>
      <c r="B69" s="59">
        <v>7800000000</v>
      </c>
      <c r="C69" s="59"/>
      <c r="D69" s="123">
        <f>D70+D81+D94</f>
        <v>8075.9</v>
      </c>
      <c r="E69" s="123">
        <f t="shared" ref="E69:F69" si="35">E70+E81+E94</f>
        <v>125.00000000000018</v>
      </c>
      <c r="F69" s="123">
        <f t="shared" si="35"/>
        <v>8200.9000000000015</v>
      </c>
    </row>
    <row r="70" spans="1:6" ht="14.25" customHeight="1" x14ac:dyDescent="0.2">
      <c r="A70" s="31" t="s">
        <v>146</v>
      </c>
      <c r="B70" s="26" t="s">
        <v>147</v>
      </c>
      <c r="C70" s="27" t="s">
        <v>43</v>
      </c>
      <c r="D70" s="28">
        <f>D72</f>
        <v>6795.5</v>
      </c>
      <c r="E70" s="28">
        <f t="shared" ref="E70:F70" si="36">E72</f>
        <v>99.900000000000162</v>
      </c>
      <c r="F70" s="28">
        <f t="shared" si="36"/>
        <v>6895.4000000000005</v>
      </c>
    </row>
    <row r="71" spans="1:6" ht="23.25" customHeight="1" x14ac:dyDescent="0.2">
      <c r="A71" s="31" t="s">
        <v>190</v>
      </c>
      <c r="B71" s="26" t="s">
        <v>148</v>
      </c>
      <c r="C71" s="27"/>
      <c r="D71" s="28">
        <f>D72</f>
        <v>6795.5</v>
      </c>
      <c r="E71" s="28">
        <f t="shared" ref="E71:F71" si="37">E72</f>
        <v>99.900000000000162</v>
      </c>
      <c r="F71" s="28">
        <f t="shared" si="37"/>
        <v>6895.4000000000005</v>
      </c>
    </row>
    <row r="72" spans="1:6" ht="22.5" customHeight="1" x14ac:dyDescent="0.2">
      <c r="A72" s="31" t="s">
        <v>141</v>
      </c>
      <c r="B72" s="26" t="s">
        <v>149</v>
      </c>
      <c r="C72" s="27" t="s">
        <v>43</v>
      </c>
      <c r="D72" s="28">
        <f>D73+D75+D79+D77</f>
        <v>6795.5</v>
      </c>
      <c r="E72" s="28">
        <f t="shared" ref="E72:F72" si="38">E73+E75+E79+E77</f>
        <v>99.900000000000162</v>
      </c>
      <c r="F72" s="28">
        <f t="shared" si="38"/>
        <v>6895.4000000000005</v>
      </c>
    </row>
    <row r="73" spans="1:6" ht="46.5" customHeight="1" x14ac:dyDescent="0.2">
      <c r="A73" s="23" t="s">
        <v>47</v>
      </c>
      <c r="B73" s="26" t="s">
        <v>149</v>
      </c>
      <c r="C73" s="27" t="s">
        <v>48</v>
      </c>
      <c r="D73" s="28">
        <f>D74</f>
        <v>5812</v>
      </c>
      <c r="E73" s="28">
        <f t="shared" ref="E73:F73" si="39">E74</f>
        <v>-27.199999999999818</v>
      </c>
      <c r="F73" s="28">
        <f t="shared" si="39"/>
        <v>5784.8</v>
      </c>
    </row>
    <row r="74" spans="1:6" ht="19.5" customHeight="1" x14ac:dyDescent="0.2">
      <c r="A74" s="23" t="s">
        <v>49</v>
      </c>
      <c r="B74" s="26" t="s">
        <v>149</v>
      </c>
      <c r="C74" s="27" t="s">
        <v>50</v>
      </c>
      <c r="D74" s="28">
        <f>'расходы по структуре 2021 '!G305</f>
        <v>5812</v>
      </c>
      <c r="E74" s="28">
        <f>'расходы по структуре 2021 '!H305</f>
        <v>-27.199999999999818</v>
      </c>
      <c r="F74" s="28">
        <f>'расходы по структуре 2021 '!I305</f>
        <v>5784.8</v>
      </c>
    </row>
    <row r="75" spans="1:6" ht="26.25" customHeight="1" x14ac:dyDescent="0.2">
      <c r="A75" s="23" t="s">
        <v>86</v>
      </c>
      <c r="B75" s="26" t="s">
        <v>149</v>
      </c>
      <c r="C75" s="27" t="s">
        <v>44</v>
      </c>
      <c r="D75" s="28">
        <f>'расходы по структуре 2021 '!G309</f>
        <v>981</v>
      </c>
      <c r="E75" s="28">
        <f t="shared" ref="E75:F75" si="40">E76</f>
        <v>99.899999999999977</v>
      </c>
      <c r="F75" s="28">
        <f t="shared" si="40"/>
        <v>1080.9000000000001</v>
      </c>
    </row>
    <row r="76" spans="1:6" ht="30" customHeight="1" x14ac:dyDescent="0.2">
      <c r="A76" s="23" t="s">
        <v>45</v>
      </c>
      <c r="B76" s="26" t="s">
        <v>149</v>
      </c>
      <c r="C76" s="27" t="s">
        <v>46</v>
      </c>
      <c r="D76" s="28">
        <f>'расходы по структуре 2021 '!G310</f>
        <v>981</v>
      </c>
      <c r="E76" s="28">
        <f>'расходы по структуре 2021 '!H310</f>
        <v>99.899999999999977</v>
      </c>
      <c r="F76" s="28">
        <f>'расходы по структуре 2021 '!I310</f>
        <v>1080.9000000000001</v>
      </c>
    </row>
    <row r="77" spans="1:6" s="81" customFormat="1" ht="30" customHeight="1" x14ac:dyDescent="0.2">
      <c r="A77" s="23" t="s">
        <v>255</v>
      </c>
      <c r="B77" s="26" t="s">
        <v>149</v>
      </c>
      <c r="C77" s="27">
        <v>300</v>
      </c>
      <c r="D77" s="28">
        <f>D78</f>
        <v>0</v>
      </c>
      <c r="E77" s="28">
        <f t="shared" ref="E77:F77" si="41">E78</f>
        <v>27.2</v>
      </c>
      <c r="F77" s="28">
        <f t="shared" si="41"/>
        <v>27.2</v>
      </c>
    </row>
    <row r="78" spans="1:6" s="81" customFormat="1" ht="30" customHeight="1" x14ac:dyDescent="0.2">
      <c r="A78" s="23" t="s">
        <v>256</v>
      </c>
      <c r="B78" s="26" t="s">
        <v>149</v>
      </c>
      <c r="C78" s="27">
        <v>320</v>
      </c>
      <c r="D78" s="28">
        <f>'расходы по структуре 2021 '!G314</f>
        <v>0</v>
      </c>
      <c r="E78" s="28">
        <f>'расходы по структуре 2021 '!H314</f>
        <v>27.2</v>
      </c>
      <c r="F78" s="28">
        <f>'расходы по структуре 2021 '!I314</f>
        <v>27.2</v>
      </c>
    </row>
    <row r="79" spans="1:6" ht="15" customHeight="1" x14ac:dyDescent="0.2">
      <c r="A79" s="23" t="s">
        <v>53</v>
      </c>
      <c r="B79" s="26" t="s">
        <v>149</v>
      </c>
      <c r="C79" s="27" t="s">
        <v>54</v>
      </c>
      <c r="D79" s="28">
        <f>D80</f>
        <v>2.5</v>
      </c>
      <c r="E79" s="28">
        <f t="shared" ref="E79:F79" si="42">E80</f>
        <v>0</v>
      </c>
      <c r="F79" s="28">
        <f t="shared" si="42"/>
        <v>2.5</v>
      </c>
    </row>
    <row r="80" spans="1:6" ht="21" customHeight="1" x14ac:dyDescent="0.2">
      <c r="A80" s="23" t="s">
        <v>55</v>
      </c>
      <c r="B80" s="26" t="s">
        <v>149</v>
      </c>
      <c r="C80" s="27" t="s">
        <v>56</v>
      </c>
      <c r="D80" s="28">
        <f>'расходы по структуре 2021 '!G317</f>
        <v>2.5</v>
      </c>
      <c r="E80" s="28">
        <f>'расходы по структуре 2021 '!H317</f>
        <v>0</v>
      </c>
      <c r="F80" s="28">
        <f>'расходы по структуре 2021 '!I317</f>
        <v>2.5</v>
      </c>
    </row>
    <row r="81" spans="1:6" ht="25.5" customHeight="1" x14ac:dyDescent="0.2">
      <c r="A81" s="31" t="s">
        <v>138</v>
      </c>
      <c r="B81" s="26" t="s">
        <v>137</v>
      </c>
      <c r="C81" s="27" t="s">
        <v>43</v>
      </c>
      <c r="D81" s="28">
        <f>D82</f>
        <v>1230.4000000000001</v>
      </c>
      <c r="E81" s="28">
        <f t="shared" ref="E81:F81" si="43">E82</f>
        <v>25.100000000000023</v>
      </c>
      <c r="F81" s="28">
        <f t="shared" si="43"/>
        <v>1255.5</v>
      </c>
    </row>
    <row r="82" spans="1:6" ht="21" customHeight="1" x14ac:dyDescent="0.2">
      <c r="A82" s="31" t="s">
        <v>69</v>
      </c>
      <c r="B82" s="26" t="s">
        <v>139</v>
      </c>
      <c r="C82" s="27"/>
      <c r="D82" s="28">
        <f>D83+D88+D91</f>
        <v>1230.4000000000001</v>
      </c>
      <c r="E82" s="28">
        <f t="shared" ref="E82:F82" si="44">E83+E88+E91</f>
        <v>25.100000000000023</v>
      </c>
      <c r="F82" s="28">
        <f t="shared" si="44"/>
        <v>1255.5</v>
      </c>
    </row>
    <row r="83" spans="1:6" ht="21" customHeight="1" x14ac:dyDescent="0.2">
      <c r="A83" s="31" t="s">
        <v>64</v>
      </c>
      <c r="B83" s="26" t="s">
        <v>140</v>
      </c>
      <c r="C83" s="27"/>
      <c r="D83" s="28">
        <f>D84+D86</f>
        <v>1218.4000000000001</v>
      </c>
      <c r="E83" s="28">
        <f t="shared" ref="E83:F83" si="45">E84+E86</f>
        <v>25.100000000000023</v>
      </c>
      <c r="F83" s="28">
        <f t="shared" si="45"/>
        <v>1243.5</v>
      </c>
    </row>
    <row r="84" spans="1:6" ht="46.5" customHeight="1" x14ac:dyDescent="0.2">
      <c r="A84" s="23" t="s">
        <v>47</v>
      </c>
      <c r="B84" s="26" t="s">
        <v>140</v>
      </c>
      <c r="C84" s="27" t="s">
        <v>48</v>
      </c>
      <c r="D84" s="28">
        <f>D85</f>
        <v>911</v>
      </c>
      <c r="E84" s="28">
        <f t="shared" ref="E84:F84" si="46">E85</f>
        <v>0</v>
      </c>
      <c r="F84" s="28">
        <f t="shared" si="46"/>
        <v>911</v>
      </c>
    </row>
    <row r="85" spans="1:6" ht="21" customHeight="1" x14ac:dyDescent="0.2">
      <c r="A85" s="23" t="s">
        <v>49</v>
      </c>
      <c r="B85" s="26" t="s">
        <v>140</v>
      </c>
      <c r="C85" s="27" t="s">
        <v>50</v>
      </c>
      <c r="D85" s="28">
        <f>'расходы по структуре 2021 '!G277</f>
        <v>911</v>
      </c>
      <c r="E85" s="28">
        <f>'расходы по структуре 2021 '!H277</f>
        <v>0</v>
      </c>
      <c r="F85" s="28">
        <f>'расходы по структуре 2021 '!I277</f>
        <v>911</v>
      </c>
    </row>
    <row r="86" spans="1:6" ht="27" customHeight="1" x14ac:dyDescent="0.2">
      <c r="A86" s="23" t="s">
        <v>86</v>
      </c>
      <c r="B86" s="26" t="s">
        <v>140</v>
      </c>
      <c r="C86" s="27" t="s">
        <v>44</v>
      </c>
      <c r="D86" s="28">
        <f>D87</f>
        <v>307.39999999999998</v>
      </c>
      <c r="E86" s="28">
        <f t="shared" ref="E86:F86" si="47">E87</f>
        <v>25.100000000000023</v>
      </c>
      <c r="F86" s="28">
        <f t="shared" si="47"/>
        <v>332.5</v>
      </c>
    </row>
    <row r="87" spans="1:6" ht="26.25" customHeight="1" x14ac:dyDescent="0.2">
      <c r="A87" s="23" t="s">
        <v>45</v>
      </c>
      <c r="B87" s="26" t="s">
        <v>140</v>
      </c>
      <c r="C87" s="27" t="s">
        <v>46</v>
      </c>
      <c r="D87" s="28">
        <f>'расходы по структуре 2021 '!G281</f>
        <v>307.39999999999998</v>
      </c>
      <c r="E87" s="28">
        <f>'расходы по структуре 2021 '!H281</f>
        <v>25.100000000000023</v>
      </c>
      <c r="F87" s="28">
        <f>'расходы по структуре 2021 '!I281</f>
        <v>332.5</v>
      </c>
    </row>
    <row r="88" spans="1:6" ht="31.5" customHeight="1" x14ac:dyDescent="0.2">
      <c r="A88" s="23" t="s">
        <v>182</v>
      </c>
      <c r="B88" s="46" t="s">
        <v>183</v>
      </c>
      <c r="C88" s="27"/>
      <c r="D88" s="28">
        <f t="shared" ref="D88:F89" si="48">D89</f>
        <v>0.6</v>
      </c>
      <c r="E88" s="28">
        <f t="shared" si="48"/>
        <v>0</v>
      </c>
      <c r="F88" s="28">
        <f t="shared" si="48"/>
        <v>0.6</v>
      </c>
    </row>
    <row r="89" spans="1:6" ht="29.25" customHeight="1" x14ac:dyDescent="0.2">
      <c r="A89" s="23" t="s">
        <v>86</v>
      </c>
      <c r="B89" s="35" t="s">
        <v>185</v>
      </c>
      <c r="C89" s="27" t="s">
        <v>44</v>
      </c>
      <c r="D89" s="28">
        <f>D90</f>
        <v>0.6</v>
      </c>
      <c r="E89" s="28">
        <f t="shared" si="48"/>
        <v>0</v>
      </c>
      <c r="F89" s="28">
        <f t="shared" si="48"/>
        <v>0.6</v>
      </c>
    </row>
    <row r="90" spans="1:6" ht="29.25" customHeight="1" x14ac:dyDescent="0.2">
      <c r="A90" s="23" t="s">
        <v>45</v>
      </c>
      <c r="B90" s="35" t="s">
        <v>185</v>
      </c>
      <c r="C90" s="27" t="s">
        <v>46</v>
      </c>
      <c r="D90" s="28">
        <f>'расходы по структуре 2021 '!G290</f>
        <v>0.6</v>
      </c>
      <c r="E90" s="28">
        <f>'расходы по структуре 2021 '!H290</f>
        <v>0</v>
      </c>
      <c r="F90" s="28">
        <f>'расходы по структуре 2021 '!I290</f>
        <v>0.6</v>
      </c>
    </row>
    <row r="91" spans="1:6" ht="29.25" customHeight="1" x14ac:dyDescent="0.2">
      <c r="A91" s="23" t="s">
        <v>186</v>
      </c>
      <c r="B91" s="67">
        <v>7820182520</v>
      </c>
      <c r="C91" s="27"/>
      <c r="D91" s="28">
        <f>D92</f>
        <v>11.4</v>
      </c>
      <c r="E91" s="28">
        <f t="shared" ref="E91:F92" si="49">E92</f>
        <v>0</v>
      </c>
      <c r="F91" s="28">
        <f t="shared" si="49"/>
        <v>11.4</v>
      </c>
    </row>
    <row r="92" spans="1:6" ht="26.25" customHeight="1" x14ac:dyDescent="0.2">
      <c r="A92" s="23" t="s">
        <v>86</v>
      </c>
      <c r="B92" s="67" t="s">
        <v>181</v>
      </c>
      <c r="C92" s="27">
        <v>200</v>
      </c>
      <c r="D92" s="28">
        <f>D93</f>
        <v>11.4</v>
      </c>
      <c r="E92" s="28">
        <f t="shared" si="49"/>
        <v>0</v>
      </c>
      <c r="F92" s="28">
        <f t="shared" si="49"/>
        <v>11.4</v>
      </c>
    </row>
    <row r="93" spans="1:6" ht="29.25" customHeight="1" x14ac:dyDescent="0.2">
      <c r="A93" s="23" t="s">
        <v>45</v>
      </c>
      <c r="B93" s="67" t="s">
        <v>181</v>
      </c>
      <c r="C93" s="27">
        <v>240</v>
      </c>
      <c r="D93" s="32">
        <f>'расходы по структуре 2021 '!G286</f>
        <v>11.4</v>
      </c>
      <c r="E93" s="32">
        <f>'расходы по структуре 2021 '!H286</f>
        <v>0</v>
      </c>
      <c r="F93" s="32">
        <f>'расходы по структуре 2021 '!I286</f>
        <v>11.4</v>
      </c>
    </row>
    <row r="94" spans="1:6" ht="14.25" customHeight="1" x14ac:dyDescent="0.2">
      <c r="A94" s="31" t="s">
        <v>70</v>
      </c>
      <c r="B94" s="26" t="s">
        <v>143</v>
      </c>
      <c r="C94" s="27" t="s">
        <v>43</v>
      </c>
      <c r="D94" s="28">
        <f>D95</f>
        <v>50</v>
      </c>
      <c r="E94" s="28">
        <f t="shared" ref="E94:F97" si="50">E95</f>
        <v>0</v>
      </c>
      <c r="F94" s="28">
        <f t="shared" si="50"/>
        <v>50</v>
      </c>
    </row>
    <row r="95" spans="1:6" ht="25.5" customHeight="1" x14ac:dyDescent="0.2">
      <c r="A95" s="31" t="s">
        <v>144</v>
      </c>
      <c r="B95" s="26" t="s">
        <v>145</v>
      </c>
      <c r="C95" s="27" t="s">
        <v>43</v>
      </c>
      <c r="D95" s="28">
        <f>D96</f>
        <v>50</v>
      </c>
      <c r="E95" s="28">
        <f t="shared" si="50"/>
        <v>0</v>
      </c>
      <c r="F95" s="28">
        <f t="shared" si="50"/>
        <v>50</v>
      </c>
    </row>
    <row r="96" spans="1:6" ht="24" customHeight="1" x14ac:dyDescent="0.2">
      <c r="A96" s="23" t="s">
        <v>141</v>
      </c>
      <c r="B96" s="35" t="s">
        <v>142</v>
      </c>
      <c r="C96" s="27"/>
      <c r="D96" s="28">
        <f>D97</f>
        <v>50</v>
      </c>
      <c r="E96" s="28">
        <f t="shared" si="50"/>
        <v>0</v>
      </c>
      <c r="F96" s="28">
        <f t="shared" si="50"/>
        <v>50</v>
      </c>
    </row>
    <row r="97" spans="1:6" ht="21" customHeight="1" x14ac:dyDescent="0.2">
      <c r="A97" s="23" t="s">
        <v>86</v>
      </c>
      <c r="B97" s="35" t="s">
        <v>142</v>
      </c>
      <c r="C97" s="27">
        <v>200</v>
      </c>
      <c r="D97" s="28">
        <f>D98</f>
        <v>50</v>
      </c>
      <c r="E97" s="28">
        <f t="shared" si="50"/>
        <v>0</v>
      </c>
      <c r="F97" s="28">
        <f t="shared" si="50"/>
        <v>50</v>
      </c>
    </row>
    <row r="98" spans="1:6" ht="24" customHeight="1" x14ac:dyDescent="0.2">
      <c r="A98" s="23" t="s">
        <v>45</v>
      </c>
      <c r="B98" s="35" t="s">
        <v>142</v>
      </c>
      <c r="C98" s="27">
        <v>240</v>
      </c>
      <c r="D98" s="28">
        <f>'расходы по структуре 2021 '!G296</f>
        <v>50</v>
      </c>
      <c r="E98" s="28">
        <f>'расходы по структуре 2021 '!H296</f>
        <v>0</v>
      </c>
      <c r="F98" s="28">
        <f>'расходы по структуре 2021 '!I296</f>
        <v>50</v>
      </c>
    </row>
    <row r="99" spans="1:6" ht="26.25" customHeight="1" x14ac:dyDescent="0.2">
      <c r="A99" s="56" t="s">
        <v>207</v>
      </c>
      <c r="B99" s="54" t="s">
        <v>109</v>
      </c>
      <c r="C99" s="55"/>
      <c r="D99" s="51">
        <f>D100+D109</f>
        <v>2103.5</v>
      </c>
      <c r="E99" s="51">
        <f t="shared" ref="E99:F99" si="51">E100+E109</f>
        <v>2500.2000000000003</v>
      </c>
      <c r="F99" s="51">
        <f t="shared" si="51"/>
        <v>4603.7000000000007</v>
      </c>
    </row>
    <row r="100" spans="1:6" ht="24.75" customHeight="1" x14ac:dyDescent="0.2">
      <c r="A100" s="23" t="s">
        <v>85</v>
      </c>
      <c r="B100" s="26" t="s">
        <v>110</v>
      </c>
      <c r="C100" s="27"/>
      <c r="D100" s="28">
        <f>D101+D106</f>
        <v>2043.5</v>
      </c>
      <c r="E100" s="28">
        <f t="shared" ref="E100:F100" si="52">E101+E106</f>
        <v>68.200000000000188</v>
      </c>
      <c r="F100" s="28">
        <f t="shared" si="52"/>
        <v>2111.7000000000003</v>
      </c>
    </row>
    <row r="101" spans="1:6" ht="24.75" customHeight="1" x14ac:dyDescent="0.2">
      <c r="A101" s="23" t="s">
        <v>66</v>
      </c>
      <c r="B101" s="26" t="s">
        <v>111</v>
      </c>
      <c r="C101" s="27"/>
      <c r="D101" s="28">
        <f>D102+D104</f>
        <v>1843.5</v>
      </c>
      <c r="E101" s="28">
        <f t="shared" ref="E101:F101" si="53">E102+E104</f>
        <v>68.200000000000188</v>
      </c>
      <c r="F101" s="28">
        <f t="shared" si="53"/>
        <v>1911.7000000000003</v>
      </c>
    </row>
    <row r="102" spans="1:6" ht="24.75" customHeight="1" x14ac:dyDescent="0.2">
      <c r="A102" s="23" t="s">
        <v>86</v>
      </c>
      <c r="B102" s="26" t="s">
        <v>111</v>
      </c>
      <c r="C102" s="27" t="s">
        <v>44</v>
      </c>
      <c r="D102" s="28">
        <f>D103</f>
        <v>1843.5</v>
      </c>
      <c r="E102" s="28">
        <f t="shared" ref="E102:F102" si="54">E103</f>
        <v>36.300000000000182</v>
      </c>
      <c r="F102" s="28">
        <f t="shared" si="54"/>
        <v>1879.8000000000002</v>
      </c>
    </row>
    <row r="103" spans="1:6" ht="24.75" customHeight="1" x14ac:dyDescent="0.2">
      <c r="A103" s="23" t="s">
        <v>45</v>
      </c>
      <c r="B103" s="26" t="s">
        <v>111</v>
      </c>
      <c r="C103" s="27" t="s">
        <v>46</v>
      </c>
      <c r="D103" s="28">
        <f>'расходы по структуре 2021 '!G76</f>
        <v>1843.5</v>
      </c>
      <c r="E103" s="28">
        <f>'расходы по структуре 2021 '!H76</f>
        <v>36.300000000000182</v>
      </c>
      <c r="F103" s="28">
        <f>'расходы по структуре 2021 '!I76</f>
        <v>1879.8000000000002</v>
      </c>
    </row>
    <row r="104" spans="1:6" s="81" customFormat="1" ht="24.75" customHeight="1" x14ac:dyDescent="0.2">
      <c r="A104" s="23" t="s">
        <v>53</v>
      </c>
      <c r="B104" s="26" t="s">
        <v>111</v>
      </c>
      <c r="C104" s="27">
        <v>800</v>
      </c>
      <c r="D104" s="28">
        <f>D105</f>
        <v>0</v>
      </c>
      <c r="E104" s="28">
        <f t="shared" ref="E104:F104" si="55">E105</f>
        <v>31.9</v>
      </c>
      <c r="F104" s="28">
        <f t="shared" si="55"/>
        <v>31.9</v>
      </c>
    </row>
    <row r="105" spans="1:6" s="81" customFormat="1" ht="24.75" customHeight="1" x14ac:dyDescent="0.2">
      <c r="A105" s="23" t="s">
        <v>55</v>
      </c>
      <c r="B105" s="26" t="s">
        <v>111</v>
      </c>
      <c r="C105" s="27">
        <v>850</v>
      </c>
      <c r="D105" s="28">
        <v>0</v>
      </c>
      <c r="E105" s="28">
        <f>'расходы по структуре 2021 '!H81</f>
        <v>31.9</v>
      </c>
      <c r="F105" s="28">
        <f>'расходы по структуре 2021 '!I81</f>
        <v>31.9</v>
      </c>
    </row>
    <row r="106" spans="1:6" ht="14.25" customHeight="1" x14ac:dyDescent="0.2">
      <c r="A106" s="4" t="s">
        <v>238</v>
      </c>
      <c r="B106" s="26" t="s">
        <v>233</v>
      </c>
      <c r="C106" s="27"/>
      <c r="D106" s="28">
        <f>D107</f>
        <v>200</v>
      </c>
      <c r="E106" s="28">
        <f t="shared" ref="E106:F107" si="56">E107</f>
        <v>0</v>
      </c>
      <c r="F106" s="28">
        <f t="shared" si="56"/>
        <v>200</v>
      </c>
    </row>
    <row r="107" spans="1:6" ht="24.75" customHeight="1" x14ac:dyDescent="0.2">
      <c r="A107" s="23" t="s">
        <v>234</v>
      </c>
      <c r="B107" s="26" t="s">
        <v>233</v>
      </c>
      <c r="C107" s="27">
        <v>800</v>
      </c>
      <c r="D107" s="28">
        <f>D108</f>
        <v>200</v>
      </c>
      <c r="E107" s="28">
        <f t="shared" si="56"/>
        <v>0</v>
      </c>
      <c r="F107" s="28">
        <f t="shared" si="56"/>
        <v>200</v>
      </c>
    </row>
    <row r="108" spans="1:6" ht="24.75" customHeight="1" x14ac:dyDescent="0.2">
      <c r="A108" s="23" t="s">
        <v>237</v>
      </c>
      <c r="B108" s="26" t="s">
        <v>233</v>
      </c>
      <c r="C108" s="27">
        <v>810</v>
      </c>
      <c r="D108" s="28">
        <f>'расходы по структуре 2021 '!G256</f>
        <v>200</v>
      </c>
      <c r="E108" s="28">
        <f>'расходы по структуре 2021 '!H256</f>
        <v>0</v>
      </c>
      <c r="F108" s="28">
        <f>'расходы по структуре 2021 '!I256</f>
        <v>200</v>
      </c>
    </row>
    <row r="109" spans="1:6" ht="25.5" customHeight="1" x14ac:dyDescent="0.2">
      <c r="A109" s="23" t="s">
        <v>195</v>
      </c>
      <c r="B109" s="26" t="s">
        <v>192</v>
      </c>
      <c r="C109" s="27"/>
      <c r="D109" s="28">
        <f>D110</f>
        <v>60</v>
      </c>
      <c r="E109" s="28">
        <f t="shared" ref="E109:F111" si="57">E110</f>
        <v>2432</v>
      </c>
      <c r="F109" s="28">
        <f t="shared" si="57"/>
        <v>2492</v>
      </c>
    </row>
    <row r="110" spans="1:6" ht="25.5" customHeight="1" x14ac:dyDescent="0.2">
      <c r="A110" s="23" t="s">
        <v>66</v>
      </c>
      <c r="B110" s="26" t="s">
        <v>194</v>
      </c>
      <c r="C110" s="27"/>
      <c r="D110" s="28">
        <f>D111</f>
        <v>60</v>
      </c>
      <c r="E110" s="28">
        <f t="shared" si="57"/>
        <v>2432</v>
      </c>
      <c r="F110" s="28">
        <f t="shared" si="57"/>
        <v>2492</v>
      </c>
    </row>
    <row r="111" spans="1:6" ht="24" customHeight="1" x14ac:dyDescent="0.2">
      <c r="A111" s="23" t="s">
        <v>86</v>
      </c>
      <c r="B111" s="26" t="s">
        <v>194</v>
      </c>
      <c r="C111" s="27" t="s">
        <v>44</v>
      </c>
      <c r="D111" s="28">
        <f>D112</f>
        <v>60</v>
      </c>
      <c r="E111" s="28">
        <f t="shared" si="57"/>
        <v>2432</v>
      </c>
      <c r="F111" s="28">
        <f t="shared" si="57"/>
        <v>2492</v>
      </c>
    </row>
    <row r="112" spans="1:6" ht="24.75" customHeight="1" x14ac:dyDescent="0.2">
      <c r="A112" s="23" t="s">
        <v>45</v>
      </c>
      <c r="B112" s="26" t="s">
        <v>194</v>
      </c>
      <c r="C112" s="27" t="s">
        <v>46</v>
      </c>
      <c r="D112" s="28">
        <f>'расходы по структуре 2021 '!G84+'расходы по структуре 2021 '!G221</f>
        <v>60</v>
      </c>
      <c r="E112" s="28">
        <f>'расходы по структуре 2021 '!H84+'расходы по структуре 2021 '!H221</f>
        <v>2432</v>
      </c>
      <c r="F112" s="28">
        <f>'расходы по структуре 2021 '!I84+'расходы по структуре 2021 '!I221</f>
        <v>2492</v>
      </c>
    </row>
    <row r="113" spans="1:6" ht="21" customHeight="1" x14ac:dyDescent="0.2">
      <c r="A113" s="61" t="s">
        <v>210</v>
      </c>
      <c r="B113" s="62" t="s">
        <v>134</v>
      </c>
      <c r="C113" s="63" t="s">
        <v>43</v>
      </c>
      <c r="D113" s="51">
        <f>D117+D114+D121</f>
        <v>479.4</v>
      </c>
      <c r="E113" s="51">
        <f t="shared" ref="E113:F113" si="58">E117+E114+E121</f>
        <v>0</v>
      </c>
      <c r="F113" s="51">
        <f t="shared" si="58"/>
        <v>479.4</v>
      </c>
    </row>
    <row r="114" spans="1:6" ht="21" customHeight="1" x14ac:dyDescent="0.2">
      <c r="A114" s="31" t="s">
        <v>216</v>
      </c>
      <c r="B114" s="26" t="s">
        <v>215</v>
      </c>
      <c r="C114" s="27"/>
      <c r="D114" s="28">
        <f>D115</f>
        <v>27.4</v>
      </c>
      <c r="E114" s="28">
        <f t="shared" ref="E114:F115" si="59">E115</f>
        <v>0</v>
      </c>
      <c r="F114" s="28">
        <f t="shared" si="59"/>
        <v>27.4</v>
      </c>
    </row>
    <row r="115" spans="1:6" ht="21" customHeight="1" x14ac:dyDescent="0.2">
      <c r="A115" s="23" t="s">
        <v>86</v>
      </c>
      <c r="B115" s="26" t="s">
        <v>214</v>
      </c>
      <c r="C115" s="27">
        <v>200</v>
      </c>
      <c r="D115" s="28">
        <f>D116</f>
        <v>27.4</v>
      </c>
      <c r="E115" s="28">
        <f t="shared" si="59"/>
        <v>0</v>
      </c>
      <c r="F115" s="28">
        <f t="shared" si="59"/>
        <v>27.4</v>
      </c>
    </row>
    <row r="116" spans="1:6" ht="21" customHeight="1" x14ac:dyDescent="0.2">
      <c r="A116" s="23" t="s">
        <v>45</v>
      </c>
      <c r="B116" s="26" t="s">
        <v>214</v>
      </c>
      <c r="C116" s="27">
        <v>240</v>
      </c>
      <c r="D116" s="28">
        <f>'расходы по структуре 2021 '!G226</f>
        <v>27.4</v>
      </c>
      <c r="E116" s="28">
        <f>'расходы по структуре 2021 '!H226</f>
        <v>0</v>
      </c>
      <c r="F116" s="28">
        <f>'расходы по структуре 2021 '!I226</f>
        <v>27.4</v>
      </c>
    </row>
    <row r="117" spans="1:6" ht="26.25" customHeight="1" x14ac:dyDescent="0.2">
      <c r="A117" s="23" t="s">
        <v>89</v>
      </c>
      <c r="B117" s="26" t="s">
        <v>135</v>
      </c>
      <c r="C117" s="27"/>
      <c r="D117" s="28">
        <f t="shared" ref="D117:F119" si="60">D118</f>
        <v>402</v>
      </c>
      <c r="E117" s="28">
        <f t="shared" si="60"/>
        <v>0</v>
      </c>
      <c r="F117" s="28">
        <f t="shared" si="60"/>
        <v>402</v>
      </c>
    </row>
    <row r="118" spans="1:6" ht="26.25" customHeight="1" x14ac:dyDescent="0.2">
      <c r="A118" s="23" t="s">
        <v>66</v>
      </c>
      <c r="B118" s="26" t="s">
        <v>229</v>
      </c>
      <c r="C118" s="27"/>
      <c r="D118" s="28">
        <f t="shared" si="60"/>
        <v>402</v>
      </c>
      <c r="E118" s="28">
        <f t="shared" si="60"/>
        <v>0</v>
      </c>
      <c r="F118" s="28">
        <f t="shared" si="60"/>
        <v>402</v>
      </c>
    </row>
    <row r="119" spans="1:6" ht="26.25" customHeight="1" x14ac:dyDescent="0.2">
      <c r="A119" s="23" t="s">
        <v>86</v>
      </c>
      <c r="B119" s="26" t="s">
        <v>229</v>
      </c>
      <c r="C119" s="27" t="s">
        <v>44</v>
      </c>
      <c r="D119" s="28">
        <f t="shared" si="60"/>
        <v>402</v>
      </c>
      <c r="E119" s="28">
        <f t="shared" si="60"/>
        <v>0</v>
      </c>
      <c r="F119" s="28">
        <f t="shared" si="60"/>
        <v>402</v>
      </c>
    </row>
    <row r="120" spans="1:6" ht="26.25" customHeight="1" x14ac:dyDescent="0.2">
      <c r="A120" s="23" t="s">
        <v>45</v>
      </c>
      <c r="B120" s="26" t="s">
        <v>229</v>
      </c>
      <c r="C120" s="27" t="s">
        <v>46</v>
      </c>
      <c r="D120" s="28">
        <f>'расходы по структуре 2021 '!G231</f>
        <v>402</v>
      </c>
      <c r="E120" s="28">
        <f>'расходы по структуре 2021 '!H231</f>
        <v>0</v>
      </c>
      <c r="F120" s="28">
        <f>'расходы по структуре 2021 '!I231</f>
        <v>402</v>
      </c>
    </row>
    <row r="121" spans="1:6" ht="32.25" customHeight="1" x14ac:dyDescent="0.2">
      <c r="A121" s="23" t="s">
        <v>231</v>
      </c>
      <c r="B121" s="26" t="s">
        <v>227</v>
      </c>
      <c r="C121" s="27"/>
      <c r="D121" s="28">
        <f>D122</f>
        <v>50</v>
      </c>
      <c r="E121" s="28">
        <f t="shared" ref="E121:F123" si="61">E122</f>
        <v>0</v>
      </c>
      <c r="F121" s="28">
        <f t="shared" si="61"/>
        <v>50</v>
      </c>
    </row>
    <row r="122" spans="1:6" ht="26.25" customHeight="1" x14ac:dyDescent="0.2">
      <c r="A122" s="23" t="s">
        <v>66</v>
      </c>
      <c r="B122" s="26" t="s">
        <v>232</v>
      </c>
      <c r="C122" s="27"/>
      <c r="D122" s="28">
        <f>D123</f>
        <v>50</v>
      </c>
      <c r="E122" s="28">
        <f t="shared" si="61"/>
        <v>0</v>
      </c>
      <c r="F122" s="28">
        <f t="shared" si="61"/>
        <v>50</v>
      </c>
    </row>
    <row r="123" spans="1:6" ht="26.25" customHeight="1" x14ac:dyDescent="0.2">
      <c r="A123" s="23" t="s">
        <v>86</v>
      </c>
      <c r="B123" s="26" t="s">
        <v>232</v>
      </c>
      <c r="C123" s="27" t="s">
        <v>44</v>
      </c>
      <c r="D123" s="28">
        <f>D124</f>
        <v>50</v>
      </c>
      <c r="E123" s="28">
        <f t="shared" si="61"/>
        <v>0</v>
      </c>
      <c r="F123" s="28">
        <f t="shared" si="61"/>
        <v>50</v>
      </c>
    </row>
    <row r="124" spans="1:6" ht="26.25" customHeight="1" x14ac:dyDescent="0.2">
      <c r="A124" s="23" t="s">
        <v>45</v>
      </c>
      <c r="B124" s="26" t="s">
        <v>232</v>
      </c>
      <c r="C124" s="27" t="s">
        <v>46</v>
      </c>
      <c r="D124" s="28">
        <f>'расходы по структуре 2021 '!G236</f>
        <v>50</v>
      </c>
      <c r="E124" s="28">
        <f>'расходы по структуре 2021 '!H236</f>
        <v>0</v>
      </c>
      <c r="F124" s="28">
        <f>'расходы по структуре 2021 '!I236</f>
        <v>50</v>
      </c>
    </row>
    <row r="125" spans="1:6" ht="26.25" customHeight="1" x14ac:dyDescent="0.2">
      <c r="A125" s="56" t="s">
        <v>218</v>
      </c>
      <c r="B125" s="54" t="s">
        <v>219</v>
      </c>
      <c r="C125" s="55"/>
      <c r="D125" s="51">
        <f>D126</f>
        <v>187</v>
      </c>
      <c r="E125" s="51">
        <f t="shared" ref="E125:F126" si="62">E126</f>
        <v>0</v>
      </c>
      <c r="F125" s="51">
        <f t="shared" si="62"/>
        <v>187</v>
      </c>
    </row>
    <row r="126" spans="1:6" ht="18" customHeight="1" x14ac:dyDescent="0.2">
      <c r="A126" s="23" t="s">
        <v>226</v>
      </c>
      <c r="B126" s="26" t="s">
        <v>225</v>
      </c>
      <c r="C126" s="27"/>
      <c r="D126" s="28">
        <f>D127</f>
        <v>187</v>
      </c>
      <c r="E126" s="28">
        <f t="shared" si="62"/>
        <v>0</v>
      </c>
      <c r="F126" s="28">
        <f t="shared" si="62"/>
        <v>187</v>
      </c>
    </row>
    <row r="127" spans="1:6" ht="26.25" customHeight="1" x14ac:dyDescent="0.2">
      <c r="A127" s="23" t="s">
        <v>220</v>
      </c>
      <c r="B127" s="26" t="s">
        <v>221</v>
      </c>
      <c r="C127" s="27"/>
      <c r="D127" s="28">
        <f>D131+D128</f>
        <v>187</v>
      </c>
      <c r="E127" s="28">
        <f t="shared" ref="E127:F127" si="63">E131+E128</f>
        <v>0</v>
      </c>
      <c r="F127" s="28">
        <f t="shared" si="63"/>
        <v>187</v>
      </c>
    </row>
    <row r="128" spans="1:6" ht="26.25" customHeight="1" x14ac:dyDescent="0.2">
      <c r="A128" s="23" t="s">
        <v>217</v>
      </c>
      <c r="B128" s="26" t="s">
        <v>222</v>
      </c>
      <c r="C128" s="27"/>
      <c r="D128" s="28">
        <f>D129</f>
        <v>50</v>
      </c>
      <c r="E128" s="28">
        <f t="shared" ref="E128:F129" si="64">E129</f>
        <v>0</v>
      </c>
      <c r="F128" s="28">
        <f t="shared" si="64"/>
        <v>50</v>
      </c>
    </row>
    <row r="129" spans="1:6" ht="45.75" customHeight="1" x14ac:dyDescent="0.2">
      <c r="A129" s="23" t="s">
        <v>47</v>
      </c>
      <c r="B129" s="26" t="s">
        <v>222</v>
      </c>
      <c r="C129" s="27">
        <v>100</v>
      </c>
      <c r="D129" s="28">
        <f>D130</f>
        <v>50</v>
      </c>
      <c r="E129" s="28">
        <f t="shared" si="64"/>
        <v>0</v>
      </c>
      <c r="F129" s="28">
        <f t="shared" si="64"/>
        <v>50</v>
      </c>
    </row>
    <row r="130" spans="1:6" ht="15" customHeight="1" x14ac:dyDescent="0.2">
      <c r="A130" s="23" t="s">
        <v>49</v>
      </c>
      <c r="B130" s="26" t="s">
        <v>222</v>
      </c>
      <c r="C130" s="27">
        <v>110</v>
      </c>
      <c r="D130" s="28">
        <v>50</v>
      </c>
      <c r="E130" s="28">
        <f>F130-D130</f>
        <v>0</v>
      </c>
      <c r="F130" s="28">
        <v>50</v>
      </c>
    </row>
    <row r="131" spans="1:6" ht="31.5" customHeight="1" x14ac:dyDescent="0.2">
      <c r="A131" s="23" t="s">
        <v>223</v>
      </c>
      <c r="B131" s="26" t="s">
        <v>224</v>
      </c>
      <c r="C131" s="27"/>
      <c r="D131" s="28">
        <f>D132</f>
        <v>137</v>
      </c>
      <c r="E131" s="28">
        <f t="shared" ref="E131:F132" si="65">E132</f>
        <v>0</v>
      </c>
      <c r="F131" s="28">
        <f t="shared" si="65"/>
        <v>137</v>
      </c>
    </row>
    <row r="132" spans="1:6" ht="45.75" customHeight="1" x14ac:dyDescent="0.2">
      <c r="A132" s="23" t="s">
        <v>47</v>
      </c>
      <c r="B132" s="26" t="s">
        <v>224</v>
      </c>
      <c r="C132" s="27">
        <v>100</v>
      </c>
      <c r="D132" s="28">
        <f>D133</f>
        <v>137</v>
      </c>
      <c r="E132" s="28">
        <f t="shared" si="65"/>
        <v>0</v>
      </c>
      <c r="F132" s="28">
        <f t="shared" si="65"/>
        <v>137</v>
      </c>
    </row>
    <row r="133" spans="1:6" ht="17.25" customHeight="1" x14ac:dyDescent="0.2">
      <c r="A133" s="23" t="s">
        <v>49</v>
      </c>
      <c r="B133" s="26" t="s">
        <v>224</v>
      </c>
      <c r="C133" s="27">
        <v>110</v>
      </c>
      <c r="D133" s="28">
        <v>137</v>
      </c>
      <c r="E133" s="28">
        <f>F133-D133</f>
        <v>0</v>
      </c>
      <c r="F133" s="28">
        <v>137</v>
      </c>
    </row>
    <row r="134" spans="1:6" ht="38.25" customHeight="1" x14ac:dyDescent="0.2">
      <c r="A134" s="56" t="s">
        <v>208</v>
      </c>
      <c r="B134" s="54" t="s">
        <v>151</v>
      </c>
      <c r="C134" s="59"/>
      <c r="D134" s="123">
        <f>D135+D149+D154</f>
        <v>60.3</v>
      </c>
      <c r="E134" s="123">
        <f t="shared" ref="E134:F134" si="66">E135+E149+E154</f>
        <v>0</v>
      </c>
      <c r="F134" s="123">
        <f t="shared" si="66"/>
        <v>60.3</v>
      </c>
    </row>
    <row r="135" spans="1:6" ht="21" customHeight="1" x14ac:dyDescent="0.2">
      <c r="A135" s="30" t="s">
        <v>58</v>
      </c>
      <c r="B135" s="26" t="s">
        <v>113</v>
      </c>
      <c r="C135" s="6"/>
      <c r="D135" s="121">
        <f>D136+D145</f>
        <v>58.3</v>
      </c>
      <c r="E135" s="121">
        <f t="shared" ref="E135:F135" si="67">E136+E145</f>
        <v>0</v>
      </c>
      <c r="F135" s="121">
        <f t="shared" si="67"/>
        <v>58.3</v>
      </c>
    </row>
    <row r="136" spans="1:6" ht="21" customHeight="1" x14ac:dyDescent="0.2">
      <c r="A136" s="23" t="s">
        <v>118</v>
      </c>
      <c r="B136" s="26" t="s">
        <v>119</v>
      </c>
      <c r="C136" s="27"/>
      <c r="D136" s="28">
        <f>D137+D141</f>
        <v>31.3</v>
      </c>
      <c r="E136" s="28">
        <f t="shared" ref="E136:F136" si="68">E137+E141</f>
        <v>0</v>
      </c>
      <c r="F136" s="28">
        <f t="shared" si="68"/>
        <v>31.3</v>
      </c>
    </row>
    <row r="137" spans="1:6" ht="27.75" customHeight="1" x14ac:dyDescent="0.2">
      <c r="A137" s="23" t="s">
        <v>95</v>
      </c>
      <c r="B137" s="26" t="s">
        <v>120</v>
      </c>
      <c r="C137" s="27"/>
      <c r="D137" s="28">
        <f>D138</f>
        <v>25</v>
      </c>
      <c r="E137" s="28">
        <f t="shared" ref="E137:F137" si="69">E138</f>
        <v>0</v>
      </c>
      <c r="F137" s="28">
        <f t="shared" si="69"/>
        <v>25</v>
      </c>
    </row>
    <row r="138" spans="1:6" ht="50.25" customHeight="1" x14ac:dyDescent="0.2">
      <c r="A138" s="23" t="s">
        <v>47</v>
      </c>
      <c r="B138" s="26" t="s">
        <v>120</v>
      </c>
      <c r="C138" s="27">
        <v>100</v>
      </c>
      <c r="D138" s="28">
        <f>D139+D140</f>
        <v>25</v>
      </c>
      <c r="E138" s="28">
        <f t="shared" ref="E138:F138" si="70">E139+E140</f>
        <v>0</v>
      </c>
      <c r="F138" s="28">
        <f t="shared" si="70"/>
        <v>25</v>
      </c>
    </row>
    <row r="139" spans="1:6" ht="21" customHeight="1" x14ac:dyDescent="0.2">
      <c r="A139" s="23" t="s">
        <v>49</v>
      </c>
      <c r="B139" s="26" t="s">
        <v>120</v>
      </c>
      <c r="C139" s="27">
        <v>110</v>
      </c>
      <c r="D139" s="28">
        <f>'расходы по структуре 2021 '!G140</f>
        <v>25</v>
      </c>
      <c r="E139" s="28">
        <v>-25</v>
      </c>
      <c r="F139" s="28">
        <v>0</v>
      </c>
    </row>
    <row r="140" spans="1:6" s="81" customFormat="1" ht="21" customHeight="1" x14ac:dyDescent="0.2">
      <c r="A140" s="23" t="s">
        <v>51</v>
      </c>
      <c r="B140" s="26" t="s">
        <v>120</v>
      </c>
      <c r="C140" s="27">
        <v>120</v>
      </c>
      <c r="D140" s="28">
        <v>0</v>
      </c>
      <c r="E140" s="28">
        <v>25</v>
      </c>
      <c r="F140" s="28">
        <v>25</v>
      </c>
    </row>
    <row r="141" spans="1:6" ht="26.25" customHeight="1" x14ac:dyDescent="0.2">
      <c r="A141" s="23" t="s">
        <v>96</v>
      </c>
      <c r="B141" s="26" t="s">
        <v>121</v>
      </c>
      <c r="C141" s="27"/>
      <c r="D141" s="32">
        <f>+D142</f>
        <v>6.3</v>
      </c>
      <c r="E141" s="32">
        <f t="shared" ref="E141:F141" si="71">+E142</f>
        <v>0</v>
      </c>
      <c r="F141" s="32">
        <f t="shared" si="71"/>
        <v>6.3</v>
      </c>
    </row>
    <row r="142" spans="1:6" ht="42.75" customHeight="1" x14ac:dyDescent="0.2">
      <c r="A142" s="23" t="s">
        <v>47</v>
      </c>
      <c r="B142" s="26" t="s">
        <v>121</v>
      </c>
      <c r="C142" s="27">
        <v>100</v>
      </c>
      <c r="D142" s="32">
        <f>D143+D144</f>
        <v>6.3</v>
      </c>
      <c r="E142" s="32">
        <f t="shared" ref="E142:F142" si="72">E143+E144</f>
        <v>0</v>
      </c>
      <c r="F142" s="32">
        <f t="shared" si="72"/>
        <v>6.3</v>
      </c>
    </row>
    <row r="143" spans="1:6" ht="21" customHeight="1" x14ac:dyDescent="0.2">
      <c r="A143" s="23" t="s">
        <v>49</v>
      </c>
      <c r="B143" s="26" t="s">
        <v>121</v>
      </c>
      <c r="C143" s="27">
        <v>110</v>
      </c>
      <c r="D143" s="28">
        <f>'расходы по структуре 2021 '!G146</f>
        <v>6.3</v>
      </c>
      <c r="E143" s="28">
        <v>-6.3</v>
      </c>
      <c r="F143" s="28">
        <v>0</v>
      </c>
    </row>
    <row r="144" spans="1:6" s="81" customFormat="1" ht="21" customHeight="1" x14ac:dyDescent="0.2">
      <c r="A144" s="23" t="s">
        <v>51</v>
      </c>
      <c r="B144" s="26" t="s">
        <v>121</v>
      </c>
      <c r="C144" s="27">
        <v>120</v>
      </c>
      <c r="D144" s="28">
        <v>0</v>
      </c>
      <c r="E144" s="28">
        <v>6.3</v>
      </c>
      <c r="F144" s="28">
        <v>6.3</v>
      </c>
    </row>
    <row r="145" spans="1:9" ht="39" customHeight="1" x14ac:dyDescent="0.2">
      <c r="A145" s="23" t="s">
        <v>116</v>
      </c>
      <c r="B145" s="26" t="s">
        <v>115</v>
      </c>
      <c r="C145" s="27"/>
      <c r="D145" s="28">
        <f>D146</f>
        <v>27</v>
      </c>
      <c r="E145" s="28">
        <f t="shared" ref="E145:F147" si="73">E146</f>
        <v>0</v>
      </c>
      <c r="F145" s="28">
        <f t="shared" si="73"/>
        <v>27</v>
      </c>
    </row>
    <row r="146" spans="1:9" ht="86.25" customHeight="1" x14ac:dyDescent="0.2">
      <c r="A146" s="23" t="s">
        <v>117</v>
      </c>
      <c r="B146" s="35" t="s">
        <v>114</v>
      </c>
      <c r="C146" s="27"/>
      <c r="D146" s="28">
        <f>D147</f>
        <v>27</v>
      </c>
      <c r="E146" s="28">
        <f t="shared" si="73"/>
        <v>0</v>
      </c>
      <c r="F146" s="28">
        <f t="shared" si="73"/>
        <v>27</v>
      </c>
    </row>
    <row r="147" spans="1:9" ht="25.5" customHeight="1" x14ac:dyDescent="0.2">
      <c r="A147" s="23" t="s">
        <v>86</v>
      </c>
      <c r="B147" s="35" t="s">
        <v>114</v>
      </c>
      <c r="C147" s="27">
        <v>200</v>
      </c>
      <c r="D147" s="28">
        <f>D148</f>
        <v>27</v>
      </c>
      <c r="E147" s="28">
        <f t="shared" si="73"/>
        <v>0</v>
      </c>
      <c r="F147" s="28">
        <f t="shared" si="73"/>
        <v>27</v>
      </c>
    </row>
    <row r="148" spans="1:9" ht="25.5" customHeight="1" x14ac:dyDescent="0.2">
      <c r="A148" s="23" t="s">
        <v>45</v>
      </c>
      <c r="B148" s="35" t="s">
        <v>114</v>
      </c>
      <c r="C148" s="27">
        <v>240</v>
      </c>
      <c r="D148" s="28">
        <f>'расходы по структуре 2021 '!G118</f>
        <v>27</v>
      </c>
      <c r="E148" s="28">
        <f>'расходы по структуре 2021 '!H118</f>
        <v>0</v>
      </c>
      <c r="F148" s="28">
        <f>'расходы по структуре 2021 '!I118</f>
        <v>27</v>
      </c>
    </row>
    <row r="149" spans="1:9" ht="25.5" customHeight="1" x14ac:dyDescent="0.2">
      <c r="A149" s="23" t="s">
        <v>152</v>
      </c>
      <c r="B149" s="26" t="s">
        <v>153</v>
      </c>
      <c r="C149" s="27"/>
      <c r="D149" s="28">
        <f>D150</f>
        <v>1</v>
      </c>
      <c r="E149" s="28">
        <f t="shared" ref="E149:F150" si="74">E150</f>
        <v>1</v>
      </c>
      <c r="F149" s="28">
        <f t="shared" si="74"/>
        <v>2</v>
      </c>
    </row>
    <row r="150" spans="1:9" ht="41.25" customHeight="1" x14ac:dyDescent="0.2">
      <c r="A150" s="23" t="s">
        <v>191</v>
      </c>
      <c r="B150" s="26" t="s">
        <v>154</v>
      </c>
      <c r="C150" s="27"/>
      <c r="D150" s="28">
        <f>D151</f>
        <v>1</v>
      </c>
      <c r="E150" s="28">
        <f t="shared" si="74"/>
        <v>1</v>
      </c>
      <c r="F150" s="28">
        <f t="shared" si="74"/>
        <v>2</v>
      </c>
    </row>
    <row r="151" spans="1:9" ht="26.25" customHeight="1" x14ac:dyDescent="0.2">
      <c r="A151" s="23" t="s">
        <v>66</v>
      </c>
      <c r="B151" s="26" t="s">
        <v>155</v>
      </c>
      <c r="C151" s="27"/>
      <c r="D151" s="28">
        <f t="shared" ref="D151:F152" si="75">D152</f>
        <v>1</v>
      </c>
      <c r="E151" s="28">
        <f t="shared" si="75"/>
        <v>1</v>
      </c>
      <c r="F151" s="28">
        <f t="shared" si="75"/>
        <v>2</v>
      </c>
    </row>
    <row r="152" spans="1:9" ht="26.25" customHeight="1" x14ac:dyDescent="0.2">
      <c r="A152" s="23" t="s">
        <v>86</v>
      </c>
      <c r="B152" s="26" t="s">
        <v>155</v>
      </c>
      <c r="C152" s="27">
        <v>200</v>
      </c>
      <c r="D152" s="28">
        <f t="shared" si="75"/>
        <v>1</v>
      </c>
      <c r="E152" s="28">
        <f t="shared" si="75"/>
        <v>1</v>
      </c>
      <c r="F152" s="28">
        <f t="shared" si="75"/>
        <v>2</v>
      </c>
    </row>
    <row r="153" spans="1:9" ht="26.25" customHeight="1" x14ac:dyDescent="0.2">
      <c r="A153" s="23" t="s">
        <v>45</v>
      </c>
      <c r="B153" s="26" t="s">
        <v>155</v>
      </c>
      <c r="C153" s="27">
        <v>240</v>
      </c>
      <c r="D153" s="28">
        <f>'расходы по структуре 2021 '!G91</f>
        <v>1</v>
      </c>
      <c r="E153" s="28">
        <f>'расходы по структуре 2021 '!H91</f>
        <v>1</v>
      </c>
      <c r="F153" s="28">
        <f>'расходы по структуре 2021 '!I91</f>
        <v>2</v>
      </c>
    </row>
    <row r="154" spans="1:9" ht="16.5" customHeight="1" x14ac:dyDescent="0.2">
      <c r="A154" s="23" t="s">
        <v>157</v>
      </c>
      <c r="B154" s="26" t="s">
        <v>156</v>
      </c>
      <c r="C154" s="27"/>
      <c r="D154" s="28">
        <f>D151</f>
        <v>1</v>
      </c>
      <c r="E154" s="28">
        <f>E155</f>
        <v>-1</v>
      </c>
      <c r="F154" s="28">
        <f>D154+E154</f>
        <v>0</v>
      </c>
    </row>
    <row r="155" spans="1:9" ht="35.25" customHeight="1" x14ac:dyDescent="0.2">
      <c r="A155" s="23" t="s">
        <v>158</v>
      </c>
      <c r="B155" s="26" t="s">
        <v>159</v>
      </c>
      <c r="C155" s="27"/>
      <c r="D155" s="28">
        <f>D156</f>
        <v>1</v>
      </c>
      <c r="E155" s="28">
        <f t="shared" ref="E155:F157" si="76">E156</f>
        <v>-1</v>
      </c>
      <c r="F155" s="28">
        <f t="shared" si="76"/>
        <v>0</v>
      </c>
    </row>
    <row r="156" spans="1:9" ht="27.75" customHeight="1" x14ac:dyDescent="0.2">
      <c r="A156" s="23" t="s">
        <v>66</v>
      </c>
      <c r="B156" s="26" t="s">
        <v>160</v>
      </c>
      <c r="C156" s="27"/>
      <c r="D156" s="28">
        <f>D157</f>
        <v>1</v>
      </c>
      <c r="E156" s="28">
        <f t="shared" si="76"/>
        <v>-1</v>
      </c>
      <c r="F156" s="28">
        <f t="shared" si="76"/>
        <v>0</v>
      </c>
    </row>
    <row r="157" spans="1:9" ht="28.5" customHeight="1" x14ac:dyDescent="0.2">
      <c r="A157" s="23" t="s">
        <v>86</v>
      </c>
      <c r="B157" s="26" t="s">
        <v>160</v>
      </c>
      <c r="C157" s="27">
        <v>200</v>
      </c>
      <c r="D157" s="28">
        <f>D158</f>
        <v>1</v>
      </c>
      <c r="E157" s="28">
        <f t="shared" si="76"/>
        <v>-1</v>
      </c>
      <c r="F157" s="28">
        <f t="shared" si="76"/>
        <v>0</v>
      </c>
    </row>
    <row r="158" spans="1:9" ht="24.75" customHeight="1" x14ac:dyDescent="0.2">
      <c r="A158" s="23" t="s">
        <v>45</v>
      </c>
      <c r="B158" s="26" t="s">
        <v>160</v>
      </c>
      <c r="C158" s="27">
        <v>240</v>
      </c>
      <c r="D158" s="28">
        <f>'расходы по структуре 2021 '!G97</f>
        <v>1</v>
      </c>
      <c r="E158" s="28">
        <f>'расходы по структуре 2021 '!H97</f>
        <v>-1</v>
      </c>
      <c r="F158" s="28">
        <f>'расходы по структуре 2021 '!I97</f>
        <v>0</v>
      </c>
    </row>
    <row r="159" spans="1:9" ht="41.25" customHeight="1" x14ac:dyDescent="0.2">
      <c r="A159" s="58" t="s">
        <v>209</v>
      </c>
      <c r="B159" s="54" t="s">
        <v>125</v>
      </c>
      <c r="C159" s="59"/>
      <c r="D159" s="123">
        <f>D160+D171+D176</f>
        <v>2510.9</v>
      </c>
      <c r="E159" s="123">
        <f t="shared" ref="E159:F159" si="77">E160+E171+E176</f>
        <v>305.60000000000002</v>
      </c>
      <c r="F159" s="123">
        <f t="shared" si="77"/>
        <v>2816.4999999999995</v>
      </c>
      <c r="I159" s="20"/>
    </row>
    <row r="160" spans="1:9" ht="28.5" customHeight="1" x14ac:dyDescent="0.2">
      <c r="A160" s="31" t="s">
        <v>57</v>
      </c>
      <c r="B160" s="26" t="s">
        <v>129</v>
      </c>
      <c r="C160" s="27" t="s">
        <v>43</v>
      </c>
      <c r="D160" s="28">
        <f>D161</f>
        <v>2272.3000000000002</v>
      </c>
      <c r="E160" s="28">
        <f t="shared" ref="E160:F160" si="78">E161</f>
        <v>94.900000000000034</v>
      </c>
      <c r="F160" s="28">
        <f t="shared" si="78"/>
        <v>2367.1999999999998</v>
      </c>
    </row>
    <row r="161" spans="1:6" ht="26.25" customHeight="1" x14ac:dyDescent="0.2">
      <c r="A161" s="31" t="s">
        <v>131</v>
      </c>
      <c r="B161" s="26" t="s">
        <v>130</v>
      </c>
      <c r="C161" s="27" t="s">
        <v>43</v>
      </c>
      <c r="D161" s="28">
        <f>D162+D168+D165</f>
        <v>2272.3000000000002</v>
      </c>
      <c r="E161" s="28">
        <f t="shared" ref="E161:F161" si="79">E162+E168+E165</f>
        <v>94.900000000000034</v>
      </c>
      <c r="F161" s="28">
        <f t="shared" si="79"/>
        <v>2367.1999999999998</v>
      </c>
    </row>
    <row r="162" spans="1:6" ht="54.75" customHeight="1" x14ac:dyDescent="0.2">
      <c r="A162" s="31" t="s">
        <v>132</v>
      </c>
      <c r="B162" s="26" t="s">
        <v>166</v>
      </c>
      <c r="C162" s="27"/>
      <c r="D162" s="28">
        <f>D163</f>
        <v>2000</v>
      </c>
      <c r="E162" s="28">
        <f t="shared" ref="E162:F163" si="80">E163</f>
        <v>0</v>
      </c>
      <c r="F162" s="28">
        <f t="shared" si="80"/>
        <v>2000</v>
      </c>
    </row>
    <row r="163" spans="1:6" ht="25.5" customHeight="1" x14ac:dyDescent="0.2">
      <c r="A163" s="23" t="s">
        <v>86</v>
      </c>
      <c r="B163" s="26" t="s">
        <v>166</v>
      </c>
      <c r="C163" s="27" t="s">
        <v>44</v>
      </c>
      <c r="D163" s="28">
        <f>D164</f>
        <v>2000</v>
      </c>
      <c r="E163" s="28">
        <f t="shared" si="80"/>
        <v>0</v>
      </c>
      <c r="F163" s="28">
        <f t="shared" si="80"/>
        <v>2000</v>
      </c>
    </row>
    <row r="164" spans="1:6" ht="25.5" customHeight="1" x14ac:dyDescent="0.2">
      <c r="A164" s="23" t="s">
        <v>45</v>
      </c>
      <c r="B164" s="26" t="s">
        <v>166</v>
      </c>
      <c r="C164" s="27" t="s">
        <v>46</v>
      </c>
      <c r="D164" s="28">
        <f>'расходы по структуре 2021 '!G201</f>
        <v>2000</v>
      </c>
      <c r="E164" s="28">
        <f>'расходы по структуре 2021 '!H201</f>
        <v>0</v>
      </c>
      <c r="F164" s="28">
        <f>'расходы по структуре 2021 '!I201</f>
        <v>2000</v>
      </c>
    </row>
    <row r="165" spans="1:6" ht="30.75" customHeight="1" x14ac:dyDescent="0.2">
      <c r="A165" s="23" t="s">
        <v>66</v>
      </c>
      <c r="B165" s="26" t="s">
        <v>177</v>
      </c>
      <c r="C165" s="27"/>
      <c r="D165" s="28">
        <f>D166</f>
        <v>50</v>
      </c>
      <c r="E165" s="28">
        <f t="shared" ref="E165:F166" si="81">E166</f>
        <v>0</v>
      </c>
      <c r="F165" s="28">
        <f t="shared" si="81"/>
        <v>50</v>
      </c>
    </row>
    <row r="166" spans="1:6" ht="29.25" customHeight="1" x14ac:dyDescent="0.2">
      <c r="A166" s="23" t="s">
        <v>86</v>
      </c>
      <c r="B166" s="26" t="s">
        <v>177</v>
      </c>
      <c r="C166" s="27">
        <v>200</v>
      </c>
      <c r="D166" s="28">
        <f>D167</f>
        <v>50</v>
      </c>
      <c r="E166" s="28">
        <f t="shared" si="81"/>
        <v>0</v>
      </c>
      <c r="F166" s="28">
        <f t="shared" si="81"/>
        <v>50</v>
      </c>
    </row>
    <row r="167" spans="1:6" ht="27" customHeight="1" x14ac:dyDescent="0.2">
      <c r="A167" s="23" t="s">
        <v>45</v>
      </c>
      <c r="B167" s="26" t="s">
        <v>177</v>
      </c>
      <c r="C167" s="27">
        <v>240</v>
      </c>
      <c r="D167" s="28">
        <f>'расходы по структуре 2021 '!G204</f>
        <v>50</v>
      </c>
      <c r="E167" s="28">
        <f>'расходы по структуре 2021 '!H204</f>
        <v>0</v>
      </c>
      <c r="F167" s="28">
        <f>'расходы по структуре 2021 '!I204</f>
        <v>50</v>
      </c>
    </row>
    <row r="168" spans="1:6" ht="48.75" customHeight="1" x14ac:dyDescent="0.2">
      <c r="A168" s="23" t="s">
        <v>133</v>
      </c>
      <c r="B168" s="26" t="s">
        <v>167</v>
      </c>
      <c r="C168" s="27"/>
      <c r="D168" s="28">
        <f t="shared" ref="D168:F169" si="82">D169</f>
        <v>222.3</v>
      </c>
      <c r="E168" s="28">
        <f t="shared" si="82"/>
        <v>94.900000000000034</v>
      </c>
      <c r="F168" s="28">
        <f t="shared" si="82"/>
        <v>317.20000000000005</v>
      </c>
    </row>
    <row r="169" spans="1:6" ht="22.5" x14ac:dyDescent="0.2">
      <c r="A169" s="23" t="s">
        <v>86</v>
      </c>
      <c r="B169" s="26" t="s">
        <v>167</v>
      </c>
      <c r="C169" s="27">
        <v>200</v>
      </c>
      <c r="D169" s="28">
        <f t="shared" si="82"/>
        <v>222.3</v>
      </c>
      <c r="E169" s="28">
        <f t="shared" si="82"/>
        <v>94.900000000000034</v>
      </c>
      <c r="F169" s="28">
        <f t="shared" si="82"/>
        <v>317.20000000000005</v>
      </c>
    </row>
    <row r="170" spans="1:6" ht="22.5" x14ac:dyDescent="0.2">
      <c r="A170" s="23" t="s">
        <v>45</v>
      </c>
      <c r="B170" s="26" t="s">
        <v>167</v>
      </c>
      <c r="C170" s="27">
        <v>240</v>
      </c>
      <c r="D170" s="28">
        <f>'расходы по структуре 2021 '!G208</f>
        <v>222.3</v>
      </c>
      <c r="E170" s="28">
        <f>'расходы по структуре 2021 '!H208</f>
        <v>94.900000000000034</v>
      </c>
      <c r="F170" s="28">
        <f>'расходы по структуре 2021 '!I208</f>
        <v>317.20000000000005</v>
      </c>
    </row>
    <row r="171" spans="1:6" ht="26.25" customHeight="1" x14ac:dyDescent="0.2">
      <c r="A171" s="31" t="s">
        <v>126</v>
      </c>
      <c r="B171" s="26" t="s">
        <v>127</v>
      </c>
      <c r="C171" s="27" t="s">
        <v>43</v>
      </c>
      <c r="D171" s="28">
        <f>D172</f>
        <v>238.6</v>
      </c>
      <c r="E171" s="28">
        <f t="shared" ref="E171:F172" si="83">E172</f>
        <v>0</v>
      </c>
      <c r="F171" s="28">
        <f t="shared" si="83"/>
        <v>238.6</v>
      </c>
    </row>
    <row r="172" spans="1:6" ht="26.25" customHeight="1" x14ac:dyDescent="0.2">
      <c r="A172" s="31" t="s">
        <v>71</v>
      </c>
      <c r="B172" s="26" t="s">
        <v>128</v>
      </c>
      <c r="C172" s="27"/>
      <c r="D172" s="28">
        <f>D173</f>
        <v>238.6</v>
      </c>
      <c r="E172" s="28">
        <f t="shared" si="83"/>
        <v>0</v>
      </c>
      <c r="F172" s="28">
        <f t="shared" si="83"/>
        <v>238.6</v>
      </c>
    </row>
    <row r="173" spans="1:6" ht="22.5" x14ac:dyDescent="0.2">
      <c r="A173" s="31" t="s">
        <v>66</v>
      </c>
      <c r="B173" s="26" t="s">
        <v>150</v>
      </c>
      <c r="C173" s="27"/>
      <c r="D173" s="28">
        <f t="shared" ref="D173:F174" si="84">D174</f>
        <v>238.6</v>
      </c>
      <c r="E173" s="28">
        <f t="shared" si="84"/>
        <v>0</v>
      </c>
      <c r="F173" s="28">
        <f t="shared" si="84"/>
        <v>238.6</v>
      </c>
    </row>
    <row r="174" spans="1:6" ht="30" customHeight="1" x14ac:dyDescent="0.2">
      <c r="A174" s="23" t="s">
        <v>86</v>
      </c>
      <c r="B174" s="26" t="s">
        <v>150</v>
      </c>
      <c r="C174" s="27" t="s">
        <v>44</v>
      </c>
      <c r="D174" s="28">
        <f t="shared" si="84"/>
        <v>238.6</v>
      </c>
      <c r="E174" s="28">
        <f t="shared" si="84"/>
        <v>0</v>
      </c>
      <c r="F174" s="28">
        <f t="shared" si="84"/>
        <v>238.6</v>
      </c>
    </row>
    <row r="175" spans="1:6" ht="28.5" customHeight="1" x14ac:dyDescent="0.2">
      <c r="A175" s="23" t="s">
        <v>45</v>
      </c>
      <c r="B175" s="26" t="s">
        <v>150</v>
      </c>
      <c r="C175" s="27" t="s">
        <v>46</v>
      </c>
      <c r="D175" s="28">
        <f>'расходы по структуре 2021 '!G193</f>
        <v>238.6</v>
      </c>
      <c r="E175" s="28">
        <f>'расходы по структуре 2021 '!H193</f>
        <v>0</v>
      </c>
      <c r="F175" s="28">
        <f>'расходы по структуре 2021 '!I193</f>
        <v>238.6</v>
      </c>
    </row>
    <row r="176" spans="1:6" s="81" customFormat="1" ht="28.5" customHeight="1" x14ac:dyDescent="0.2">
      <c r="A176" s="23" t="s">
        <v>261</v>
      </c>
      <c r="B176" s="26" t="s">
        <v>260</v>
      </c>
      <c r="C176" s="27"/>
      <c r="D176" s="32">
        <f>D177</f>
        <v>0</v>
      </c>
      <c r="E176" s="32">
        <f t="shared" ref="E176:F180" si="85">E177</f>
        <v>210.7</v>
      </c>
      <c r="F176" s="32">
        <f t="shared" si="85"/>
        <v>210.7</v>
      </c>
    </row>
    <row r="177" spans="1:6" s="81" customFormat="1" ht="28.5" customHeight="1" x14ac:dyDescent="0.2">
      <c r="A177" s="23" t="s">
        <v>263</v>
      </c>
      <c r="B177" s="26" t="s">
        <v>262</v>
      </c>
      <c r="C177" s="27"/>
      <c r="D177" s="32">
        <f>D178</f>
        <v>0</v>
      </c>
      <c r="E177" s="32">
        <f t="shared" si="85"/>
        <v>210.7</v>
      </c>
      <c r="F177" s="32">
        <f t="shared" si="85"/>
        <v>210.7</v>
      </c>
    </row>
    <row r="178" spans="1:6" s="81" customFormat="1" ht="28.5" customHeight="1" x14ac:dyDescent="0.2">
      <c r="A178" s="23" t="s">
        <v>66</v>
      </c>
      <c r="B178" s="26" t="s">
        <v>259</v>
      </c>
      <c r="C178" s="27"/>
      <c r="D178" s="32">
        <f>D179</f>
        <v>0</v>
      </c>
      <c r="E178" s="32">
        <f t="shared" si="85"/>
        <v>210.7</v>
      </c>
      <c r="F178" s="32">
        <f t="shared" si="85"/>
        <v>210.7</v>
      </c>
    </row>
    <row r="179" spans="1:6" s="81" customFormat="1" ht="28.5" customHeight="1" x14ac:dyDescent="0.2">
      <c r="A179" s="23" t="s">
        <v>86</v>
      </c>
      <c r="B179" s="26" t="s">
        <v>259</v>
      </c>
      <c r="C179" s="27">
        <v>200</v>
      </c>
      <c r="D179" s="32">
        <f>D180</f>
        <v>0</v>
      </c>
      <c r="E179" s="32">
        <f t="shared" si="85"/>
        <v>210.7</v>
      </c>
      <c r="F179" s="32">
        <f t="shared" si="85"/>
        <v>210.7</v>
      </c>
    </row>
    <row r="180" spans="1:6" s="81" customFormat="1" ht="28.5" customHeight="1" x14ac:dyDescent="0.2">
      <c r="A180" s="23" t="s">
        <v>45</v>
      </c>
      <c r="B180" s="26" t="s">
        <v>259</v>
      </c>
      <c r="C180" s="27">
        <v>240</v>
      </c>
      <c r="D180" s="32">
        <f>D181</f>
        <v>0</v>
      </c>
      <c r="E180" s="32">
        <f t="shared" si="85"/>
        <v>210.7</v>
      </c>
      <c r="F180" s="32">
        <f t="shared" si="85"/>
        <v>210.7</v>
      </c>
    </row>
    <row r="181" spans="1:6" s="81" customFormat="1" ht="28.5" customHeight="1" x14ac:dyDescent="0.2">
      <c r="A181" s="23" t="s">
        <v>36</v>
      </c>
      <c r="B181" s="26" t="s">
        <v>259</v>
      </c>
      <c r="C181" s="27">
        <v>244</v>
      </c>
      <c r="D181" s="32">
        <v>0</v>
      </c>
      <c r="E181" s="32">
        <f>F181-D181</f>
        <v>210.7</v>
      </c>
      <c r="F181" s="32">
        <v>210.7</v>
      </c>
    </row>
    <row r="182" spans="1:6" ht="31.5" customHeight="1" x14ac:dyDescent="0.2">
      <c r="A182" s="56" t="s">
        <v>204</v>
      </c>
      <c r="B182" s="57">
        <v>8400000000</v>
      </c>
      <c r="C182" s="55"/>
      <c r="D182" s="51">
        <f t="shared" ref="D182:F186" si="86">D183</f>
        <v>4351.6000000000004</v>
      </c>
      <c r="E182" s="51">
        <f t="shared" si="86"/>
        <v>0</v>
      </c>
      <c r="F182" s="51">
        <f t="shared" si="86"/>
        <v>4351.6000000000004</v>
      </c>
    </row>
    <row r="183" spans="1:6" ht="21" customHeight="1" x14ac:dyDescent="0.2">
      <c r="A183" s="23" t="s">
        <v>90</v>
      </c>
      <c r="B183" s="29">
        <v>8410000000</v>
      </c>
      <c r="C183" s="27"/>
      <c r="D183" s="28">
        <f t="shared" si="86"/>
        <v>4351.6000000000004</v>
      </c>
      <c r="E183" s="28">
        <f t="shared" si="86"/>
        <v>0</v>
      </c>
      <c r="F183" s="28">
        <f t="shared" si="86"/>
        <v>4351.6000000000004</v>
      </c>
    </row>
    <row r="184" spans="1:6" ht="22.5" x14ac:dyDescent="0.2">
      <c r="A184" s="23" t="s">
        <v>91</v>
      </c>
      <c r="B184" s="29">
        <v>8410100000</v>
      </c>
      <c r="C184" s="27"/>
      <c r="D184" s="28">
        <f t="shared" si="86"/>
        <v>4351.6000000000004</v>
      </c>
      <c r="E184" s="28">
        <f t="shared" si="86"/>
        <v>0</v>
      </c>
      <c r="F184" s="28">
        <f t="shared" si="86"/>
        <v>4351.6000000000004</v>
      </c>
    </row>
    <row r="185" spans="1:6" ht="22.5" x14ac:dyDescent="0.2">
      <c r="A185" s="23" t="s">
        <v>66</v>
      </c>
      <c r="B185" s="29">
        <v>8410199990</v>
      </c>
      <c r="C185" s="27"/>
      <c r="D185" s="28">
        <f t="shared" si="86"/>
        <v>4351.6000000000004</v>
      </c>
      <c r="E185" s="28">
        <f t="shared" si="86"/>
        <v>0</v>
      </c>
      <c r="F185" s="28">
        <f t="shared" si="86"/>
        <v>4351.6000000000004</v>
      </c>
    </row>
    <row r="186" spans="1:6" ht="22.5" x14ac:dyDescent="0.2">
      <c r="A186" s="23" t="s">
        <v>86</v>
      </c>
      <c r="B186" s="29">
        <v>8410199990</v>
      </c>
      <c r="C186" s="27">
        <v>200</v>
      </c>
      <c r="D186" s="28">
        <f t="shared" si="86"/>
        <v>4351.6000000000004</v>
      </c>
      <c r="E186" s="28">
        <f t="shared" si="86"/>
        <v>0</v>
      </c>
      <c r="F186" s="28">
        <f t="shared" si="86"/>
        <v>4351.6000000000004</v>
      </c>
    </row>
    <row r="187" spans="1:6" ht="22.5" x14ac:dyDescent="0.2">
      <c r="A187" s="23" t="s">
        <v>45</v>
      </c>
      <c r="B187" s="29">
        <v>8410199990</v>
      </c>
      <c r="C187" s="27">
        <v>240</v>
      </c>
      <c r="D187" s="28">
        <f>'расходы по структуре 2021 '!G171</f>
        <v>4351.6000000000004</v>
      </c>
      <c r="E187" s="28">
        <f>'расходы по структуре 2021 '!H171</f>
        <v>0</v>
      </c>
      <c r="F187" s="28">
        <f>'расходы по структуре 2021 '!I171</f>
        <v>4351.6000000000004</v>
      </c>
    </row>
    <row r="188" spans="1:6" x14ac:dyDescent="0.2">
      <c r="A188" s="68" t="s">
        <v>81</v>
      </c>
      <c r="B188" s="69"/>
      <c r="C188" s="70"/>
      <c r="D188" s="71">
        <f>+D134+D22+D69+D99+D113+D159+D182+D40+D33+D8+D125</f>
        <v>37190.188000000002</v>
      </c>
      <c r="E188" s="71">
        <f>+E134+E22+E69+E99+E113+E159+E182+E40+E33+E8+E125</f>
        <v>2975.8</v>
      </c>
      <c r="F188" s="71">
        <f>+F134+F22+F69+F99+F113+F159+F182+F40+F33+F8+F125</f>
        <v>40165.988000000005</v>
      </c>
    </row>
    <row r="190" spans="1:6" x14ac:dyDescent="0.2">
      <c r="D190" s="65"/>
    </row>
    <row r="191" spans="1:6" x14ac:dyDescent="0.2">
      <c r="D191" s="64"/>
      <c r="F191" s="119"/>
    </row>
    <row r="192" spans="1:6" x14ac:dyDescent="0.2">
      <c r="D192" s="64"/>
    </row>
    <row r="193" spans="4:4" x14ac:dyDescent="0.2">
      <c r="D193" s="65"/>
    </row>
    <row r="194" spans="4:4" x14ac:dyDescent="0.2">
      <c r="D194" s="64"/>
    </row>
  </sheetData>
  <autoFilter ref="A7:D188"/>
  <mergeCells count="4">
    <mergeCell ref="C3:D3"/>
    <mergeCell ref="E1:F1"/>
    <mergeCell ref="E3:F3"/>
    <mergeCell ref="A4:F5"/>
  </mergeCells>
  <pageMargins left="0" right="0" top="0" bottom="0" header="0" footer="0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1" sqref="E1:F1"/>
    </sheetView>
  </sheetViews>
  <sheetFormatPr defaultRowHeight="15" x14ac:dyDescent="0.25"/>
  <cols>
    <col min="1" max="1" width="52.5703125" customWidth="1"/>
    <col min="2" max="2" width="8.42578125" customWidth="1"/>
    <col min="4" max="4" width="16.140625" customWidth="1"/>
    <col min="5" max="5" width="11.7109375" customWidth="1"/>
    <col min="6" max="6" width="16.5703125" customWidth="1"/>
  </cols>
  <sheetData>
    <row r="1" spans="1:6" ht="70.5" customHeight="1" x14ac:dyDescent="0.25">
      <c r="A1" s="92"/>
      <c r="B1" s="93"/>
      <c r="C1" s="93"/>
      <c r="D1" s="93"/>
      <c r="E1" s="133" t="s">
        <v>268</v>
      </c>
      <c r="F1" s="133"/>
    </row>
    <row r="2" spans="1:6" x14ac:dyDescent="0.25">
      <c r="A2" s="92"/>
      <c r="B2" s="93"/>
      <c r="C2" s="93"/>
      <c r="D2" s="93"/>
      <c r="E2" s="94"/>
      <c r="F2" s="92"/>
    </row>
    <row r="3" spans="1:6" ht="64.5" customHeight="1" x14ac:dyDescent="0.25">
      <c r="A3" s="92"/>
      <c r="B3" s="95"/>
      <c r="C3" s="95"/>
      <c r="D3" s="94"/>
      <c r="E3" s="134" t="s">
        <v>242</v>
      </c>
      <c r="F3" s="134"/>
    </row>
    <row r="4" spans="1:6" x14ac:dyDescent="0.25">
      <c r="A4" s="92"/>
      <c r="B4" s="93"/>
      <c r="C4" s="93"/>
      <c r="D4" s="93"/>
      <c r="E4" s="92"/>
      <c r="F4" s="92"/>
    </row>
    <row r="5" spans="1:6" ht="38.25" customHeight="1" x14ac:dyDescent="0.25">
      <c r="A5" s="135" t="s">
        <v>264</v>
      </c>
      <c r="B5" s="135"/>
      <c r="C5" s="135"/>
      <c r="D5" s="135"/>
      <c r="E5" s="135"/>
      <c r="F5" s="135"/>
    </row>
    <row r="6" spans="1:6" x14ac:dyDescent="0.25">
      <c r="A6" s="92"/>
      <c r="B6" s="93"/>
      <c r="C6" s="93"/>
      <c r="D6" s="93"/>
      <c r="E6" s="92"/>
      <c r="F6" s="92"/>
    </row>
    <row r="7" spans="1:6" x14ac:dyDescent="0.25">
      <c r="A7" s="92"/>
      <c r="B7" s="93"/>
      <c r="C7" s="93"/>
      <c r="E7" s="92"/>
      <c r="F7" s="93" t="s">
        <v>170</v>
      </c>
    </row>
    <row r="8" spans="1:6" ht="101.25" customHeight="1" x14ac:dyDescent="0.25">
      <c r="A8" s="96" t="s">
        <v>0</v>
      </c>
      <c r="B8" s="96" t="s">
        <v>1</v>
      </c>
      <c r="C8" s="96" t="s">
        <v>2</v>
      </c>
      <c r="D8" s="90" t="s">
        <v>254</v>
      </c>
      <c r="E8" s="91" t="s">
        <v>245</v>
      </c>
      <c r="F8" s="91" t="s">
        <v>246</v>
      </c>
    </row>
    <row r="9" spans="1:6" x14ac:dyDescent="0.25">
      <c r="A9" s="33" t="s">
        <v>5</v>
      </c>
      <c r="B9" s="34">
        <v>1</v>
      </c>
      <c r="C9" s="34">
        <v>0</v>
      </c>
      <c r="D9" s="118">
        <f>D10+D11+D12+D13+D14</f>
        <v>20227.099999999999</v>
      </c>
      <c r="E9" s="118">
        <f t="shared" ref="E9:F9" si="0">E10+E11+E12+E13+E14</f>
        <v>68.199999999999818</v>
      </c>
      <c r="F9" s="118">
        <f t="shared" si="0"/>
        <v>20295.3</v>
      </c>
    </row>
    <row r="10" spans="1:6" ht="30" customHeight="1" x14ac:dyDescent="0.25">
      <c r="A10" s="33" t="s">
        <v>6</v>
      </c>
      <c r="B10" s="34">
        <v>1</v>
      </c>
      <c r="C10" s="34">
        <v>2</v>
      </c>
      <c r="D10" s="118">
        <f>'расходы по структуре 2021 '!G11</f>
        <v>2361</v>
      </c>
      <c r="E10" s="118">
        <f>'расходы по структуре 2021 '!H11</f>
        <v>0</v>
      </c>
      <c r="F10" s="118">
        <f>'расходы по структуре 2021 '!I11</f>
        <v>2361</v>
      </c>
    </row>
    <row r="11" spans="1:6" ht="33" customHeight="1" x14ac:dyDescent="0.25">
      <c r="A11" s="33" t="s">
        <v>7</v>
      </c>
      <c r="B11" s="34">
        <v>1</v>
      </c>
      <c r="C11" s="34">
        <v>4</v>
      </c>
      <c r="D11" s="118">
        <f>'расходы по структуре 2021 '!G20</f>
        <v>12611.5</v>
      </c>
      <c r="E11" s="118">
        <f>'расходы по структуре 2021 '!H20</f>
        <v>0</v>
      </c>
      <c r="F11" s="118">
        <f>'расходы по структуре 2021 '!I20</f>
        <v>12611.5</v>
      </c>
    </row>
    <row r="12" spans="1:6" ht="27" customHeight="1" x14ac:dyDescent="0.25">
      <c r="A12" s="23" t="s">
        <v>73</v>
      </c>
      <c r="B12" s="34">
        <v>1</v>
      </c>
      <c r="C12" s="34">
        <v>6</v>
      </c>
      <c r="D12" s="118">
        <f>'расходы по структуре 2021 '!G27</f>
        <v>36.400000000000006</v>
      </c>
      <c r="E12" s="118">
        <f>'расходы по структуре 2021 '!H27</f>
        <v>0</v>
      </c>
      <c r="F12" s="118">
        <f>'расходы по структуре 2021 '!I27</f>
        <v>36.400000000000006</v>
      </c>
    </row>
    <row r="13" spans="1:6" x14ac:dyDescent="0.25">
      <c r="A13" s="33" t="s">
        <v>8</v>
      </c>
      <c r="B13" s="34">
        <v>1</v>
      </c>
      <c r="C13" s="34">
        <v>11</v>
      </c>
      <c r="D13" s="118">
        <f>'расходы по структуре 2021 '!G40</f>
        <v>50</v>
      </c>
      <c r="E13" s="118">
        <f>'расходы по структуре 2021 '!H40</f>
        <v>0</v>
      </c>
      <c r="F13" s="118">
        <f>'расходы по структуре 2021 '!I40</f>
        <v>50</v>
      </c>
    </row>
    <row r="14" spans="1:6" x14ac:dyDescent="0.25">
      <c r="A14" s="33" t="s">
        <v>9</v>
      </c>
      <c r="B14" s="34">
        <v>1</v>
      </c>
      <c r="C14" s="34">
        <v>13</v>
      </c>
      <c r="D14" s="118">
        <f>'расходы по структуре 2021 '!G44</f>
        <v>5168.2</v>
      </c>
      <c r="E14" s="118">
        <f>'расходы по структуре 2021 '!H44</f>
        <v>68.199999999999818</v>
      </c>
      <c r="F14" s="118">
        <f>'расходы по структуре 2021 '!I44</f>
        <v>5236.3999999999996</v>
      </c>
    </row>
    <row r="15" spans="1:6" x14ac:dyDescent="0.25">
      <c r="A15" s="33" t="s">
        <v>10</v>
      </c>
      <c r="B15" s="34">
        <v>2</v>
      </c>
      <c r="C15" s="34">
        <v>0</v>
      </c>
      <c r="D15" s="118">
        <f>D16</f>
        <v>466.4</v>
      </c>
      <c r="E15" s="118">
        <f t="shared" ref="E15:F15" si="1">E16</f>
        <v>0</v>
      </c>
      <c r="F15" s="118">
        <f t="shared" si="1"/>
        <v>466.4</v>
      </c>
    </row>
    <row r="16" spans="1:6" x14ac:dyDescent="0.25">
      <c r="A16" s="33" t="s">
        <v>11</v>
      </c>
      <c r="B16" s="34">
        <v>2</v>
      </c>
      <c r="C16" s="34">
        <v>3</v>
      </c>
      <c r="D16" s="118">
        <f>'расходы по структуре 2021 '!G102</f>
        <v>466.4</v>
      </c>
      <c r="E16" s="118">
        <f>'расходы по структуре 2021 '!H102</f>
        <v>0</v>
      </c>
      <c r="F16" s="118">
        <f>'расходы по структуре 2021 '!I102</f>
        <v>466.4</v>
      </c>
    </row>
    <row r="17" spans="1:6" ht="16.5" customHeight="1" x14ac:dyDescent="0.25">
      <c r="A17" s="33" t="s">
        <v>12</v>
      </c>
      <c r="B17" s="34">
        <v>3</v>
      </c>
      <c r="C17" s="34">
        <v>0</v>
      </c>
      <c r="D17" s="118">
        <f>D18+D19+D20</f>
        <v>60.3</v>
      </c>
      <c r="E17" s="118">
        <f t="shared" ref="E17:F17" si="2">E18+E19+E20</f>
        <v>0</v>
      </c>
      <c r="F17" s="118">
        <f t="shared" si="2"/>
        <v>60.3</v>
      </c>
    </row>
    <row r="18" spans="1:6" x14ac:dyDescent="0.25">
      <c r="A18" s="33" t="s">
        <v>13</v>
      </c>
      <c r="B18" s="34">
        <v>3</v>
      </c>
      <c r="C18" s="34">
        <v>4</v>
      </c>
      <c r="D18" s="118">
        <f>'расходы по структуре 2021 '!G114</f>
        <v>27</v>
      </c>
      <c r="E18" s="118">
        <f>'расходы по структуре 2021 '!H114</f>
        <v>0</v>
      </c>
      <c r="F18" s="118">
        <f>'расходы по структуре 2021 '!I114</f>
        <v>27</v>
      </c>
    </row>
    <row r="19" spans="1:6" x14ac:dyDescent="0.25">
      <c r="A19" s="33" t="s">
        <v>240</v>
      </c>
      <c r="B19" s="34">
        <v>3</v>
      </c>
      <c r="C19" s="34">
        <v>9</v>
      </c>
      <c r="D19" s="118">
        <f>'расходы по структуре 2021 '!G120</f>
        <v>2</v>
      </c>
      <c r="E19" s="118">
        <f>'расходы по структуре 2021 '!H122</f>
        <v>0</v>
      </c>
      <c r="F19" s="118">
        <f>'расходы по структуре 2021 '!I120</f>
        <v>2</v>
      </c>
    </row>
    <row r="20" spans="1:6" ht="22.5" x14ac:dyDescent="0.25">
      <c r="A20" s="23" t="s">
        <v>68</v>
      </c>
      <c r="B20" s="34">
        <v>3</v>
      </c>
      <c r="C20" s="34">
        <v>14</v>
      </c>
      <c r="D20" s="118">
        <f>'расходы по структуре 2021 '!G136</f>
        <v>31.3</v>
      </c>
      <c r="E20" s="118">
        <f>'расходы по структуре 2021 '!H136</f>
        <v>0</v>
      </c>
      <c r="F20" s="118">
        <f>'расходы по структуре 2021 '!I136</f>
        <v>31.3</v>
      </c>
    </row>
    <row r="21" spans="1:6" x14ac:dyDescent="0.25">
      <c r="A21" s="33" t="s">
        <v>14</v>
      </c>
      <c r="B21" s="34">
        <v>4</v>
      </c>
      <c r="C21" s="34">
        <v>0</v>
      </c>
      <c r="D21" s="118">
        <f>D23+D24+D25+D22</f>
        <v>4773.1000000000004</v>
      </c>
      <c r="E21" s="118">
        <f t="shared" ref="E21:F21" si="3">E23+E24+E25+E22</f>
        <v>232</v>
      </c>
      <c r="F21" s="118">
        <f t="shared" si="3"/>
        <v>5005.1000000000004</v>
      </c>
    </row>
    <row r="22" spans="1:6" x14ac:dyDescent="0.25">
      <c r="A22" s="33" t="s">
        <v>258</v>
      </c>
      <c r="B22" s="34">
        <v>4</v>
      </c>
      <c r="C22" s="34">
        <v>1</v>
      </c>
      <c r="D22" s="118">
        <f>'расходы по структуре 2021 '!G151</f>
        <v>0</v>
      </c>
      <c r="E22" s="118">
        <f>'расходы по структуре 2021 '!H151</f>
        <v>187</v>
      </c>
      <c r="F22" s="118">
        <f>'расходы по структуре 2021 '!I151</f>
        <v>187</v>
      </c>
    </row>
    <row r="23" spans="1:6" x14ac:dyDescent="0.25">
      <c r="A23" s="33" t="s">
        <v>92</v>
      </c>
      <c r="B23" s="34">
        <v>4</v>
      </c>
      <c r="C23" s="34">
        <v>9</v>
      </c>
      <c r="D23" s="118">
        <f>'расходы по структуре 2021 '!G167</f>
        <v>4351.6000000000004</v>
      </c>
      <c r="E23" s="118">
        <f>'расходы по структуре 2021 '!H167</f>
        <v>0</v>
      </c>
      <c r="F23" s="118">
        <f>'расходы по структуре 2021 '!I167</f>
        <v>4351.6000000000004</v>
      </c>
    </row>
    <row r="24" spans="1:6" x14ac:dyDescent="0.25">
      <c r="A24" s="33" t="s">
        <v>15</v>
      </c>
      <c r="B24" s="34">
        <v>4</v>
      </c>
      <c r="C24" s="34">
        <v>10</v>
      </c>
      <c r="D24" s="118">
        <f>'расходы по структуре 2021 '!G175</f>
        <v>414.2</v>
      </c>
      <c r="E24" s="118">
        <f>'расходы по структуре 2021 '!H175</f>
        <v>45</v>
      </c>
      <c r="F24" s="118">
        <f>'расходы по структуре 2021 '!I175</f>
        <v>459.2</v>
      </c>
    </row>
    <row r="25" spans="1:6" x14ac:dyDescent="0.25">
      <c r="A25" s="33" t="s">
        <v>94</v>
      </c>
      <c r="B25" s="34">
        <v>4</v>
      </c>
      <c r="C25" s="34">
        <v>12</v>
      </c>
      <c r="D25" s="118">
        <f>'расходы по структуре 2021 '!G182</f>
        <v>7.3</v>
      </c>
      <c r="E25" s="118">
        <f>'расходы по структуре 2021 '!H182</f>
        <v>0</v>
      </c>
      <c r="F25" s="118">
        <f>'расходы по структуре 2021 '!I182</f>
        <v>7.3</v>
      </c>
    </row>
    <row r="26" spans="1:6" x14ac:dyDescent="0.25">
      <c r="A26" s="33" t="s">
        <v>16</v>
      </c>
      <c r="B26" s="34">
        <v>5</v>
      </c>
      <c r="C26" s="34">
        <v>0</v>
      </c>
      <c r="D26" s="118">
        <f>D27+D28+D29+D30</f>
        <v>3377.3</v>
      </c>
      <c r="E26" s="118">
        <f t="shared" ref="E26:F26" si="4">E27+E28+E29+E30</f>
        <v>2550.5999999999995</v>
      </c>
      <c r="F26" s="118">
        <f t="shared" si="4"/>
        <v>5927.9</v>
      </c>
    </row>
    <row r="27" spans="1:6" x14ac:dyDescent="0.25">
      <c r="A27" s="33" t="s">
        <v>40</v>
      </c>
      <c r="B27" s="34">
        <v>5</v>
      </c>
      <c r="C27" s="34">
        <v>1</v>
      </c>
      <c r="D27" s="118">
        <f>'расходы по структуре 2021 '!G189</f>
        <v>238.6</v>
      </c>
      <c r="E27" s="118">
        <f>'расходы по структуре 2021 '!H189</f>
        <v>0</v>
      </c>
      <c r="F27" s="118">
        <f>'расходы по структуре 2021 '!I189</f>
        <v>238.6</v>
      </c>
    </row>
    <row r="28" spans="1:6" x14ac:dyDescent="0.25">
      <c r="A28" s="33" t="s">
        <v>30</v>
      </c>
      <c r="B28" s="34">
        <v>5</v>
      </c>
      <c r="C28" s="34">
        <v>2</v>
      </c>
      <c r="D28" s="118">
        <f>'расходы по структуре 2021 '!G195</f>
        <v>2272.3000000000002</v>
      </c>
      <c r="E28" s="118">
        <f>'расходы по структуре 2021 '!H195</f>
        <v>305.59999999999945</v>
      </c>
      <c r="F28" s="118">
        <f>'расходы по структуре 2021 '!I195</f>
        <v>2577.8999999999996</v>
      </c>
    </row>
    <row r="29" spans="1:6" x14ac:dyDescent="0.25">
      <c r="A29" s="33" t="s">
        <v>17</v>
      </c>
      <c r="B29" s="34">
        <v>5</v>
      </c>
      <c r="C29" s="34">
        <v>3</v>
      </c>
      <c r="D29" s="118">
        <f>'расходы по структуре 2021 '!G216</f>
        <v>666.4</v>
      </c>
      <c r="E29" s="118">
        <f>'расходы по структуре 2021 '!H216</f>
        <v>2245</v>
      </c>
      <c r="F29" s="118">
        <f>'расходы по структуре 2021 '!I216</f>
        <v>2911.4</v>
      </c>
    </row>
    <row r="30" spans="1:6" ht="14.25" customHeight="1" x14ac:dyDescent="0.25">
      <c r="A30" s="33" t="s">
        <v>235</v>
      </c>
      <c r="B30" s="34">
        <v>5</v>
      </c>
      <c r="C30" s="34">
        <v>5</v>
      </c>
      <c r="D30" s="118">
        <f>'расходы по структуре 2021 '!G253</f>
        <v>200</v>
      </c>
      <c r="E30" s="118">
        <f>'расходы по структуре 2021 '!H253</f>
        <v>0</v>
      </c>
      <c r="F30" s="118">
        <f>'расходы по структуре 2021 '!I253</f>
        <v>200</v>
      </c>
    </row>
    <row r="31" spans="1:6" x14ac:dyDescent="0.25">
      <c r="A31" s="33" t="s">
        <v>228</v>
      </c>
      <c r="B31" s="34">
        <v>6</v>
      </c>
      <c r="C31" s="34">
        <v>0</v>
      </c>
      <c r="D31" s="118">
        <f>D32</f>
        <v>210.1</v>
      </c>
      <c r="E31" s="118">
        <f t="shared" ref="E31:F31" si="5">E32</f>
        <v>0</v>
      </c>
      <c r="F31" s="118">
        <f t="shared" si="5"/>
        <v>210.1</v>
      </c>
    </row>
    <row r="32" spans="1:6" x14ac:dyDescent="0.25">
      <c r="A32" s="33" t="s">
        <v>179</v>
      </c>
      <c r="B32" s="34">
        <v>6</v>
      </c>
      <c r="C32" s="34">
        <v>5</v>
      </c>
      <c r="D32" s="118">
        <f>'расходы по структуре 2021 '!G259</f>
        <v>210.1</v>
      </c>
      <c r="E32" s="118">
        <f>'расходы по структуре 2021 '!H259</f>
        <v>0</v>
      </c>
      <c r="F32" s="118">
        <f>'расходы по структуре 2021 '!I259</f>
        <v>210.1</v>
      </c>
    </row>
    <row r="33" spans="1:6" x14ac:dyDescent="0.25">
      <c r="A33" s="33" t="s">
        <v>32</v>
      </c>
      <c r="B33" s="34">
        <v>8</v>
      </c>
      <c r="C33" s="34">
        <v>0</v>
      </c>
      <c r="D33" s="118">
        <f>D34</f>
        <v>1280.4000000000001</v>
      </c>
      <c r="E33" s="118">
        <f t="shared" ref="E33:F33" si="6">E34</f>
        <v>25.099999999999909</v>
      </c>
      <c r="F33" s="118">
        <f t="shared" si="6"/>
        <v>1305.5</v>
      </c>
    </row>
    <row r="34" spans="1:6" x14ac:dyDescent="0.25">
      <c r="A34" s="33" t="s">
        <v>18</v>
      </c>
      <c r="B34" s="34">
        <v>8</v>
      </c>
      <c r="C34" s="34">
        <v>1</v>
      </c>
      <c r="D34" s="118">
        <f>'расходы по структуре 2021 '!G271</f>
        <v>1280.4000000000001</v>
      </c>
      <c r="E34" s="118">
        <f>'расходы по структуре 2021 '!H271</f>
        <v>25.099999999999909</v>
      </c>
      <c r="F34" s="118">
        <f>'расходы по структуре 2021 '!I271</f>
        <v>1305.5</v>
      </c>
    </row>
    <row r="35" spans="1:6" x14ac:dyDescent="0.25">
      <c r="A35" s="33" t="s">
        <v>33</v>
      </c>
      <c r="B35" s="34">
        <v>11</v>
      </c>
      <c r="C35" s="34">
        <v>0</v>
      </c>
      <c r="D35" s="118">
        <f>D36</f>
        <v>6795.5</v>
      </c>
      <c r="E35" s="118">
        <f t="shared" ref="E35:F35" si="7">E36</f>
        <v>99.900000000000546</v>
      </c>
      <c r="F35" s="118">
        <f t="shared" si="7"/>
        <v>6895.4000000000005</v>
      </c>
    </row>
    <row r="36" spans="1:6" x14ac:dyDescent="0.25">
      <c r="A36" s="33" t="s">
        <v>19</v>
      </c>
      <c r="B36" s="34">
        <v>11</v>
      </c>
      <c r="C36" s="34">
        <v>1</v>
      </c>
      <c r="D36" s="118">
        <f>'расходы по структуре 2021 '!G301</f>
        <v>6795.5</v>
      </c>
      <c r="E36" s="118">
        <f>'расходы по структуре 2021 '!H301</f>
        <v>99.900000000000546</v>
      </c>
      <c r="F36" s="118">
        <f>'расходы по структуре 2021 '!I301</f>
        <v>6895.4000000000005</v>
      </c>
    </row>
    <row r="37" spans="1:6" x14ac:dyDescent="0.25">
      <c r="A37" s="129" t="s">
        <v>81</v>
      </c>
      <c r="B37" s="97"/>
      <c r="C37" s="98"/>
      <c r="D37" s="99">
        <f>D35+D33+D31+D26+D21+D17+D15+D9</f>
        <v>37190.199999999997</v>
      </c>
      <c r="E37" s="99">
        <f t="shared" ref="E37:F37" si="8">E35+E33+E31+E26+E21+E17+E15+E9</f>
        <v>2975.7999999999997</v>
      </c>
      <c r="F37" s="99">
        <f t="shared" si="8"/>
        <v>40166</v>
      </c>
    </row>
    <row r="40" spans="1:6" x14ac:dyDescent="0.25">
      <c r="F40" s="117"/>
    </row>
  </sheetData>
  <mergeCells count="3">
    <mergeCell ref="E1:F1"/>
    <mergeCell ref="E3:F3"/>
    <mergeCell ref="A5:F5"/>
  </mergeCells>
  <pageMargins left="0.7" right="0.7" top="0.75" bottom="0.75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3"/>
  <sheetViews>
    <sheetView zoomScaleNormal="100" workbookViewId="0">
      <selection activeCell="H1" sqref="H1:I1"/>
    </sheetView>
  </sheetViews>
  <sheetFormatPr defaultRowHeight="11.25" x14ac:dyDescent="0.2"/>
  <cols>
    <col min="1" max="1" width="50.42578125" style="1" customWidth="1"/>
    <col min="2" max="2" width="9.42578125" style="1" customWidth="1"/>
    <col min="3" max="3" width="5.42578125" style="2" customWidth="1"/>
    <col min="4" max="4" width="5.28515625" style="2" customWidth="1"/>
    <col min="5" max="5" width="10.5703125" style="3" customWidth="1"/>
    <col min="6" max="6" width="7.140625" style="4" customWidth="1"/>
    <col min="7" max="7" width="19" style="2" customWidth="1"/>
    <col min="8" max="8" width="12.28515625" style="4" customWidth="1"/>
    <col min="9" max="9" width="11.7109375" style="4" customWidth="1"/>
    <col min="10" max="16384" width="9.140625" style="4"/>
  </cols>
  <sheetData>
    <row r="1" spans="1:9" s="81" customFormat="1" ht="51" customHeight="1" x14ac:dyDescent="0.2">
      <c r="A1" s="1"/>
      <c r="B1" s="1"/>
      <c r="C1" s="2"/>
      <c r="D1" s="2"/>
      <c r="E1" s="3"/>
      <c r="G1" s="2"/>
      <c r="H1" s="130" t="s">
        <v>269</v>
      </c>
      <c r="I1" s="130"/>
    </row>
    <row r="2" spans="1:9" s="81" customFormat="1" x14ac:dyDescent="0.2">
      <c r="A2" s="1"/>
      <c r="B2" s="1"/>
      <c r="C2" s="2"/>
      <c r="D2" s="2"/>
      <c r="E2" s="3"/>
      <c r="G2" s="2"/>
    </row>
    <row r="3" spans="1:9" ht="44.25" customHeight="1" x14ac:dyDescent="0.2">
      <c r="G3" s="4"/>
      <c r="H3" s="130" t="s">
        <v>243</v>
      </c>
      <c r="I3" s="130"/>
    </row>
    <row r="4" spans="1:9" ht="22.5" customHeight="1" x14ac:dyDescent="0.2">
      <c r="A4" s="131" t="s">
        <v>201</v>
      </c>
      <c r="B4" s="131"/>
      <c r="C4" s="131"/>
      <c r="D4" s="131"/>
      <c r="E4" s="131"/>
      <c r="F4" s="131"/>
      <c r="G4" s="131"/>
    </row>
    <row r="5" spans="1:9" ht="21" customHeight="1" x14ac:dyDescent="0.2"/>
    <row r="6" spans="1:9" x14ac:dyDescent="0.2">
      <c r="G6" s="2" t="s">
        <v>170</v>
      </c>
    </row>
    <row r="7" spans="1:9" ht="81" customHeight="1" x14ac:dyDescent="0.2">
      <c r="A7" s="21" t="s">
        <v>0</v>
      </c>
      <c r="B7" s="21" t="s">
        <v>169</v>
      </c>
      <c r="C7" s="21" t="s">
        <v>1</v>
      </c>
      <c r="D7" s="21" t="s">
        <v>2</v>
      </c>
      <c r="E7" s="22" t="s">
        <v>3</v>
      </c>
      <c r="F7" s="21" t="s">
        <v>4</v>
      </c>
      <c r="G7" s="79" t="s">
        <v>254</v>
      </c>
      <c r="H7" s="80" t="s">
        <v>245</v>
      </c>
      <c r="I7" s="80" t="s">
        <v>246</v>
      </c>
    </row>
    <row r="8" spans="1:9" s="11" customFormat="1" ht="22.5" customHeight="1" x14ac:dyDescent="0.2">
      <c r="A8" s="12" t="s">
        <v>5</v>
      </c>
      <c r="B8" s="13">
        <v>650</v>
      </c>
      <c r="C8" s="14">
        <v>1</v>
      </c>
      <c r="D8" s="14">
        <v>0</v>
      </c>
      <c r="E8" s="15" t="s">
        <v>43</v>
      </c>
      <c r="F8" s="16" t="s">
        <v>43</v>
      </c>
      <c r="G8" s="17">
        <f>G9+G18+G27+G38+G44</f>
        <v>20227.099999999999</v>
      </c>
      <c r="H8" s="17">
        <f t="shared" ref="H8:I8" si="0">H9+H18+H27+H38+H44</f>
        <v>68.199999999999818</v>
      </c>
      <c r="I8" s="17">
        <f t="shared" si="0"/>
        <v>20295.3</v>
      </c>
    </row>
    <row r="9" spans="1:9" ht="30.75" customHeight="1" x14ac:dyDescent="0.2">
      <c r="A9" s="9" t="s">
        <v>6</v>
      </c>
      <c r="B9" s="36">
        <v>650</v>
      </c>
      <c r="C9" s="18">
        <v>1</v>
      </c>
      <c r="D9" s="18">
        <v>2</v>
      </c>
      <c r="E9" s="8" t="s">
        <v>43</v>
      </c>
      <c r="F9" s="19" t="s">
        <v>43</v>
      </c>
      <c r="G9" s="7">
        <f t="shared" ref="G9:I13" si="1">G10</f>
        <v>2361</v>
      </c>
      <c r="H9" s="7">
        <f t="shared" si="1"/>
        <v>0</v>
      </c>
      <c r="I9" s="7">
        <f t="shared" si="1"/>
        <v>2361</v>
      </c>
    </row>
    <row r="10" spans="1:9" ht="26.25" customHeight="1" x14ac:dyDescent="0.2">
      <c r="A10" s="31" t="s">
        <v>206</v>
      </c>
      <c r="B10" s="24">
        <v>650</v>
      </c>
      <c r="C10" s="25">
        <v>1</v>
      </c>
      <c r="D10" s="25">
        <v>2</v>
      </c>
      <c r="E10" s="26" t="s">
        <v>100</v>
      </c>
      <c r="F10" s="27" t="s">
        <v>43</v>
      </c>
      <c r="G10" s="28">
        <f t="shared" si="1"/>
        <v>2361</v>
      </c>
      <c r="H10" s="28">
        <f>I10-G10</f>
        <v>0</v>
      </c>
      <c r="I10" s="28">
        <f t="shared" si="1"/>
        <v>2361</v>
      </c>
    </row>
    <row r="11" spans="1:9" ht="40.5" customHeight="1" x14ac:dyDescent="0.2">
      <c r="A11" s="31" t="s">
        <v>83</v>
      </c>
      <c r="B11" s="24">
        <v>650</v>
      </c>
      <c r="C11" s="25">
        <v>1</v>
      </c>
      <c r="D11" s="25">
        <v>2</v>
      </c>
      <c r="E11" s="26" t="s">
        <v>124</v>
      </c>
      <c r="F11" s="27"/>
      <c r="G11" s="28">
        <f t="shared" si="1"/>
        <v>2361</v>
      </c>
      <c r="H11" s="28">
        <f t="shared" ref="H11:H44" si="2">I11-G11</f>
        <v>0</v>
      </c>
      <c r="I11" s="28">
        <f t="shared" si="1"/>
        <v>2361</v>
      </c>
    </row>
    <row r="12" spans="1:9" ht="19.5" customHeight="1" x14ac:dyDescent="0.2">
      <c r="A12" s="31" t="s">
        <v>63</v>
      </c>
      <c r="B12" s="24">
        <v>650</v>
      </c>
      <c r="C12" s="25">
        <v>1</v>
      </c>
      <c r="D12" s="25">
        <v>2</v>
      </c>
      <c r="E12" s="26" t="s">
        <v>101</v>
      </c>
      <c r="F12" s="27" t="s">
        <v>43</v>
      </c>
      <c r="G12" s="28">
        <f t="shared" si="1"/>
        <v>2361</v>
      </c>
      <c r="H12" s="28">
        <f t="shared" si="2"/>
        <v>0</v>
      </c>
      <c r="I12" s="28">
        <f t="shared" si="1"/>
        <v>2361</v>
      </c>
    </row>
    <row r="13" spans="1:9" ht="48.75" customHeight="1" x14ac:dyDescent="0.2">
      <c r="A13" s="23" t="s">
        <v>47</v>
      </c>
      <c r="B13" s="24">
        <v>650</v>
      </c>
      <c r="C13" s="25">
        <v>1</v>
      </c>
      <c r="D13" s="25">
        <v>2</v>
      </c>
      <c r="E13" s="26" t="s">
        <v>101</v>
      </c>
      <c r="F13" s="27" t="s">
        <v>48</v>
      </c>
      <c r="G13" s="28">
        <f t="shared" si="1"/>
        <v>2361</v>
      </c>
      <c r="H13" s="28">
        <f t="shared" si="2"/>
        <v>0</v>
      </c>
      <c r="I13" s="28">
        <f t="shared" si="1"/>
        <v>2361</v>
      </c>
    </row>
    <row r="14" spans="1:9" ht="25.5" customHeight="1" x14ac:dyDescent="0.2">
      <c r="A14" s="23" t="s">
        <v>51</v>
      </c>
      <c r="B14" s="24">
        <v>650</v>
      </c>
      <c r="C14" s="25">
        <v>1</v>
      </c>
      <c r="D14" s="25">
        <v>2</v>
      </c>
      <c r="E14" s="26" t="s">
        <v>101</v>
      </c>
      <c r="F14" s="27" t="s">
        <v>52</v>
      </c>
      <c r="G14" s="28">
        <f>G15+G17+G16</f>
        <v>2361</v>
      </c>
      <c r="H14" s="28">
        <f t="shared" si="2"/>
        <v>0</v>
      </c>
      <c r="I14" s="28">
        <f t="shared" ref="I14" si="3">I15+I17+I16</f>
        <v>2361</v>
      </c>
    </row>
    <row r="15" spans="1:9" ht="15" customHeight="1" x14ac:dyDescent="0.2">
      <c r="A15" s="23" t="s">
        <v>75</v>
      </c>
      <c r="B15" s="24">
        <v>650</v>
      </c>
      <c r="C15" s="25">
        <v>1</v>
      </c>
      <c r="D15" s="25">
        <v>2</v>
      </c>
      <c r="E15" s="26" t="s">
        <v>101</v>
      </c>
      <c r="F15" s="27">
        <v>121</v>
      </c>
      <c r="G15" s="28">
        <v>1764</v>
      </c>
      <c r="H15" s="28">
        <f t="shared" si="2"/>
        <v>0</v>
      </c>
      <c r="I15" s="28">
        <v>1764</v>
      </c>
    </row>
    <row r="16" spans="1:9" ht="33" customHeight="1" x14ac:dyDescent="0.2">
      <c r="A16" s="23" t="s">
        <v>35</v>
      </c>
      <c r="B16" s="24" t="s">
        <v>193</v>
      </c>
      <c r="C16" s="25">
        <v>1</v>
      </c>
      <c r="D16" s="25">
        <v>2</v>
      </c>
      <c r="E16" s="26" t="s">
        <v>101</v>
      </c>
      <c r="F16" s="27">
        <v>122</v>
      </c>
      <c r="G16" s="28">
        <v>126</v>
      </c>
      <c r="H16" s="28">
        <f t="shared" si="2"/>
        <v>0</v>
      </c>
      <c r="I16" s="28">
        <v>126</v>
      </c>
    </row>
    <row r="17" spans="1:9" ht="38.25" customHeight="1" x14ac:dyDescent="0.2">
      <c r="A17" s="23" t="s">
        <v>76</v>
      </c>
      <c r="B17" s="24">
        <v>650</v>
      </c>
      <c r="C17" s="25">
        <v>1</v>
      </c>
      <c r="D17" s="25">
        <v>2</v>
      </c>
      <c r="E17" s="26" t="s">
        <v>101</v>
      </c>
      <c r="F17" s="27">
        <v>129</v>
      </c>
      <c r="G17" s="28">
        <v>471</v>
      </c>
      <c r="H17" s="28">
        <f t="shared" si="2"/>
        <v>0</v>
      </c>
      <c r="I17" s="28">
        <v>471</v>
      </c>
    </row>
    <row r="18" spans="1:9" ht="39.75" customHeight="1" x14ac:dyDescent="0.2">
      <c r="A18" s="39" t="s">
        <v>7</v>
      </c>
      <c r="B18" s="36">
        <v>650</v>
      </c>
      <c r="C18" s="18">
        <v>1</v>
      </c>
      <c r="D18" s="18">
        <v>4</v>
      </c>
      <c r="E18" s="8"/>
      <c r="F18" s="19"/>
      <c r="G18" s="7">
        <f>G19</f>
        <v>12611.5</v>
      </c>
      <c r="H18" s="7">
        <f t="shared" si="2"/>
        <v>0</v>
      </c>
      <c r="I18" s="7">
        <f>I19</f>
        <v>12611.5</v>
      </c>
    </row>
    <row r="19" spans="1:9" ht="33.75" customHeight="1" x14ac:dyDescent="0.2">
      <c r="A19" s="31" t="s">
        <v>206</v>
      </c>
      <c r="B19" s="24">
        <v>650</v>
      </c>
      <c r="C19" s="25">
        <v>1</v>
      </c>
      <c r="D19" s="25">
        <v>4</v>
      </c>
      <c r="E19" s="26" t="s">
        <v>100</v>
      </c>
      <c r="F19" s="27" t="s">
        <v>43</v>
      </c>
      <c r="G19" s="28">
        <f>G20</f>
        <v>12611.5</v>
      </c>
      <c r="H19" s="28">
        <f t="shared" si="2"/>
        <v>0</v>
      </c>
      <c r="I19" s="28">
        <f>I20</f>
        <v>12611.5</v>
      </c>
    </row>
    <row r="20" spans="1:9" ht="40.5" customHeight="1" x14ac:dyDescent="0.2">
      <c r="A20" s="31" t="s">
        <v>83</v>
      </c>
      <c r="B20" s="24">
        <v>650</v>
      </c>
      <c r="C20" s="25">
        <v>1</v>
      </c>
      <c r="D20" s="25">
        <v>4</v>
      </c>
      <c r="E20" s="26" t="s">
        <v>124</v>
      </c>
      <c r="F20" s="27"/>
      <c r="G20" s="28">
        <f>G21</f>
        <v>12611.5</v>
      </c>
      <c r="H20" s="28">
        <f t="shared" si="2"/>
        <v>0</v>
      </c>
      <c r="I20" s="28">
        <f>I21</f>
        <v>12611.5</v>
      </c>
    </row>
    <row r="21" spans="1:9" ht="22.5" customHeight="1" x14ac:dyDescent="0.2">
      <c r="A21" s="31" t="s">
        <v>34</v>
      </c>
      <c r="B21" s="24">
        <v>650</v>
      </c>
      <c r="C21" s="25">
        <v>1</v>
      </c>
      <c r="D21" s="25">
        <v>4</v>
      </c>
      <c r="E21" s="26" t="s">
        <v>102</v>
      </c>
      <c r="F21" s="27" t="s">
        <v>43</v>
      </c>
      <c r="G21" s="28">
        <f>G22</f>
        <v>12611.5</v>
      </c>
      <c r="H21" s="28">
        <f t="shared" si="2"/>
        <v>0</v>
      </c>
      <c r="I21" s="28">
        <f>I22</f>
        <v>12611.5</v>
      </c>
    </row>
    <row r="22" spans="1:9" ht="45" x14ac:dyDescent="0.2">
      <c r="A22" s="23" t="s">
        <v>47</v>
      </c>
      <c r="B22" s="24">
        <v>650</v>
      </c>
      <c r="C22" s="25">
        <v>1</v>
      </c>
      <c r="D22" s="25">
        <v>4</v>
      </c>
      <c r="E22" s="26" t="s">
        <v>102</v>
      </c>
      <c r="F22" s="27" t="s">
        <v>48</v>
      </c>
      <c r="G22" s="28">
        <f>G23</f>
        <v>12611.5</v>
      </c>
      <c r="H22" s="28">
        <f t="shared" si="2"/>
        <v>0</v>
      </c>
      <c r="I22" s="28">
        <f>I23</f>
        <v>12611.5</v>
      </c>
    </row>
    <row r="23" spans="1:9" ht="24" customHeight="1" x14ac:dyDescent="0.2">
      <c r="A23" s="23" t="s">
        <v>51</v>
      </c>
      <c r="B23" s="24">
        <v>650</v>
      </c>
      <c r="C23" s="25">
        <v>1</v>
      </c>
      <c r="D23" s="25">
        <v>4</v>
      </c>
      <c r="E23" s="26" t="s">
        <v>102</v>
      </c>
      <c r="F23" s="27" t="s">
        <v>52</v>
      </c>
      <c r="G23" s="32">
        <f>G24+G25+G26</f>
        <v>12611.5</v>
      </c>
      <c r="H23" s="28">
        <f t="shared" si="2"/>
        <v>0</v>
      </c>
      <c r="I23" s="32">
        <f>I24+I25+I26</f>
        <v>12611.5</v>
      </c>
    </row>
    <row r="24" spans="1:9" ht="24" customHeight="1" x14ac:dyDescent="0.2">
      <c r="A24" s="23" t="s">
        <v>75</v>
      </c>
      <c r="B24" s="24">
        <v>650</v>
      </c>
      <c r="C24" s="25">
        <v>1</v>
      </c>
      <c r="D24" s="25">
        <v>4</v>
      </c>
      <c r="E24" s="26" t="s">
        <v>102</v>
      </c>
      <c r="F24" s="27">
        <v>121</v>
      </c>
      <c r="G24" s="32">
        <v>8550</v>
      </c>
      <c r="H24" s="28">
        <f t="shared" si="2"/>
        <v>0</v>
      </c>
      <c r="I24" s="32">
        <v>8550</v>
      </c>
    </row>
    <row r="25" spans="1:9" ht="30" customHeight="1" x14ac:dyDescent="0.2">
      <c r="A25" s="23" t="s">
        <v>35</v>
      </c>
      <c r="B25" s="24">
        <v>650</v>
      </c>
      <c r="C25" s="25">
        <v>1</v>
      </c>
      <c r="D25" s="25">
        <v>4</v>
      </c>
      <c r="E25" s="26" t="s">
        <v>102</v>
      </c>
      <c r="F25" s="27">
        <v>122</v>
      </c>
      <c r="G25" s="32">
        <v>636</v>
      </c>
      <c r="H25" s="28">
        <f t="shared" si="2"/>
        <v>0</v>
      </c>
      <c r="I25" s="32">
        <v>636</v>
      </c>
    </row>
    <row r="26" spans="1:9" ht="38.25" customHeight="1" x14ac:dyDescent="0.2">
      <c r="A26" s="23" t="s">
        <v>76</v>
      </c>
      <c r="B26" s="24">
        <v>650</v>
      </c>
      <c r="C26" s="25">
        <v>1</v>
      </c>
      <c r="D26" s="25">
        <v>4</v>
      </c>
      <c r="E26" s="26" t="s">
        <v>102</v>
      </c>
      <c r="F26" s="27">
        <v>129</v>
      </c>
      <c r="G26" s="32">
        <v>3425.5</v>
      </c>
      <c r="H26" s="28">
        <f t="shared" si="2"/>
        <v>0</v>
      </c>
      <c r="I26" s="32">
        <v>3425.5</v>
      </c>
    </row>
    <row r="27" spans="1:9" ht="38.25" customHeight="1" x14ac:dyDescent="0.2">
      <c r="A27" s="39" t="s">
        <v>73</v>
      </c>
      <c r="B27" s="36">
        <v>650</v>
      </c>
      <c r="C27" s="18">
        <v>1</v>
      </c>
      <c r="D27" s="18">
        <v>6</v>
      </c>
      <c r="E27" s="8"/>
      <c r="F27" s="19"/>
      <c r="G27" s="7">
        <f>G33+G28</f>
        <v>36.400000000000006</v>
      </c>
      <c r="H27" s="7">
        <f t="shared" si="2"/>
        <v>0</v>
      </c>
      <c r="I27" s="7">
        <f>I33+I28</f>
        <v>36.400000000000006</v>
      </c>
    </row>
    <row r="28" spans="1:9" ht="18" customHeight="1" x14ac:dyDescent="0.2">
      <c r="A28" s="31" t="s">
        <v>60</v>
      </c>
      <c r="B28" s="24">
        <v>650</v>
      </c>
      <c r="C28" s="25">
        <v>1</v>
      </c>
      <c r="D28" s="25">
        <v>6</v>
      </c>
      <c r="E28" s="26" t="s">
        <v>99</v>
      </c>
      <c r="F28" s="27"/>
      <c r="G28" s="28">
        <f>G29</f>
        <v>16.600000000000001</v>
      </c>
      <c r="H28" s="28">
        <f t="shared" si="2"/>
        <v>0</v>
      </c>
      <c r="I28" s="28">
        <f>I29</f>
        <v>16.600000000000001</v>
      </c>
    </row>
    <row r="29" spans="1:9" ht="24" customHeight="1" x14ac:dyDescent="0.2">
      <c r="A29" s="31" t="s">
        <v>165</v>
      </c>
      <c r="B29" s="24">
        <v>650</v>
      </c>
      <c r="C29" s="25">
        <v>1</v>
      </c>
      <c r="D29" s="25">
        <v>6</v>
      </c>
      <c r="E29" s="26" t="s">
        <v>104</v>
      </c>
      <c r="F29" s="27"/>
      <c r="G29" s="28">
        <f>G30</f>
        <v>16.600000000000001</v>
      </c>
      <c r="H29" s="28">
        <f t="shared" si="2"/>
        <v>0</v>
      </c>
      <c r="I29" s="28">
        <f>I30</f>
        <v>16.600000000000001</v>
      </c>
    </row>
    <row r="30" spans="1:9" ht="45" customHeight="1" x14ac:dyDescent="0.2">
      <c r="A30" s="23" t="s">
        <v>72</v>
      </c>
      <c r="B30" s="24">
        <v>650</v>
      </c>
      <c r="C30" s="25">
        <v>1</v>
      </c>
      <c r="D30" s="25">
        <v>6</v>
      </c>
      <c r="E30" s="26" t="s">
        <v>105</v>
      </c>
      <c r="F30" s="27"/>
      <c r="G30" s="28">
        <f>G31</f>
        <v>16.600000000000001</v>
      </c>
      <c r="H30" s="28">
        <f t="shared" si="2"/>
        <v>0</v>
      </c>
      <c r="I30" s="28">
        <f>I31</f>
        <v>16.600000000000001</v>
      </c>
    </row>
    <row r="31" spans="1:9" ht="11.25" customHeight="1" x14ac:dyDescent="0.2">
      <c r="A31" s="23" t="s">
        <v>59</v>
      </c>
      <c r="B31" s="24">
        <v>650</v>
      </c>
      <c r="C31" s="25">
        <v>1</v>
      </c>
      <c r="D31" s="25">
        <v>6</v>
      </c>
      <c r="E31" s="26" t="s">
        <v>105</v>
      </c>
      <c r="F31" s="27">
        <v>500</v>
      </c>
      <c r="G31" s="28">
        <f>G32</f>
        <v>16.600000000000001</v>
      </c>
      <c r="H31" s="28">
        <f t="shared" si="2"/>
        <v>0</v>
      </c>
      <c r="I31" s="28">
        <f>I32</f>
        <v>16.600000000000001</v>
      </c>
    </row>
    <row r="32" spans="1:9" ht="11.25" customHeight="1" x14ac:dyDescent="0.2">
      <c r="A32" s="23" t="s">
        <v>42</v>
      </c>
      <c r="B32" s="24">
        <v>650</v>
      </c>
      <c r="C32" s="25">
        <v>1</v>
      </c>
      <c r="D32" s="25">
        <v>6</v>
      </c>
      <c r="E32" s="26" t="s">
        <v>105</v>
      </c>
      <c r="F32" s="27">
        <v>540</v>
      </c>
      <c r="G32" s="28">
        <v>16.600000000000001</v>
      </c>
      <c r="H32" s="28">
        <f t="shared" si="2"/>
        <v>0</v>
      </c>
      <c r="I32" s="28">
        <v>16.600000000000001</v>
      </c>
    </row>
    <row r="33" spans="1:9" ht="27" customHeight="1" x14ac:dyDescent="0.2">
      <c r="A33" s="31" t="s">
        <v>206</v>
      </c>
      <c r="B33" s="24">
        <v>650</v>
      </c>
      <c r="C33" s="25">
        <v>1</v>
      </c>
      <c r="D33" s="25">
        <v>6</v>
      </c>
      <c r="E33" s="26" t="s">
        <v>100</v>
      </c>
      <c r="F33" s="27"/>
      <c r="G33" s="28">
        <f>G34</f>
        <v>19.8</v>
      </c>
      <c r="H33" s="28">
        <f t="shared" si="2"/>
        <v>0</v>
      </c>
      <c r="I33" s="28">
        <f>I34</f>
        <v>19.8</v>
      </c>
    </row>
    <row r="34" spans="1:9" ht="36" customHeight="1" x14ac:dyDescent="0.2">
      <c r="A34" s="31" t="s">
        <v>83</v>
      </c>
      <c r="B34" s="24">
        <v>650</v>
      </c>
      <c r="C34" s="25">
        <v>1</v>
      </c>
      <c r="D34" s="25">
        <v>6</v>
      </c>
      <c r="E34" s="26" t="s">
        <v>124</v>
      </c>
      <c r="F34" s="27"/>
      <c r="G34" s="28">
        <f>G35</f>
        <v>19.8</v>
      </c>
      <c r="H34" s="28">
        <f t="shared" si="2"/>
        <v>0</v>
      </c>
      <c r="I34" s="28">
        <f>I35</f>
        <v>19.8</v>
      </c>
    </row>
    <row r="35" spans="1:9" ht="52.5" customHeight="1" x14ac:dyDescent="0.2">
      <c r="A35" s="23" t="s">
        <v>72</v>
      </c>
      <c r="B35" s="24">
        <v>650</v>
      </c>
      <c r="C35" s="25">
        <v>1</v>
      </c>
      <c r="D35" s="25">
        <v>6</v>
      </c>
      <c r="E35" s="26" t="s">
        <v>103</v>
      </c>
      <c r="F35" s="27"/>
      <c r="G35" s="28">
        <f>G36</f>
        <v>19.8</v>
      </c>
      <c r="H35" s="28">
        <f t="shared" si="2"/>
        <v>0</v>
      </c>
      <c r="I35" s="28">
        <f>I36</f>
        <v>19.8</v>
      </c>
    </row>
    <row r="36" spans="1:9" ht="12" customHeight="1" x14ac:dyDescent="0.2">
      <c r="A36" s="23" t="s">
        <v>59</v>
      </c>
      <c r="B36" s="24">
        <v>650</v>
      </c>
      <c r="C36" s="25">
        <v>1</v>
      </c>
      <c r="D36" s="25">
        <v>6</v>
      </c>
      <c r="E36" s="26" t="s">
        <v>103</v>
      </c>
      <c r="F36" s="27">
        <v>500</v>
      </c>
      <c r="G36" s="28">
        <f>G37</f>
        <v>19.8</v>
      </c>
      <c r="H36" s="28">
        <f t="shared" si="2"/>
        <v>0</v>
      </c>
      <c r="I36" s="28">
        <f>I37</f>
        <v>19.8</v>
      </c>
    </row>
    <row r="37" spans="1:9" ht="15.75" customHeight="1" x14ac:dyDescent="0.2">
      <c r="A37" s="23" t="s">
        <v>42</v>
      </c>
      <c r="B37" s="24">
        <v>650</v>
      </c>
      <c r="C37" s="25">
        <v>1</v>
      </c>
      <c r="D37" s="25">
        <v>6</v>
      </c>
      <c r="E37" s="26" t="s">
        <v>103</v>
      </c>
      <c r="F37" s="27">
        <v>540</v>
      </c>
      <c r="G37" s="28">
        <v>19.8</v>
      </c>
      <c r="H37" s="28">
        <f t="shared" si="2"/>
        <v>0</v>
      </c>
      <c r="I37" s="28">
        <v>19.8</v>
      </c>
    </row>
    <row r="38" spans="1:9" ht="11.25" customHeight="1" x14ac:dyDescent="0.2">
      <c r="A38" s="9" t="s">
        <v>8</v>
      </c>
      <c r="B38" s="36">
        <v>650</v>
      </c>
      <c r="C38" s="18">
        <v>1</v>
      </c>
      <c r="D38" s="18">
        <v>11</v>
      </c>
      <c r="E38" s="8"/>
      <c r="F38" s="19" t="s">
        <v>43</v>
      </c>
      <c r="G38" s="7">
        <f>G39</f>
        <v>50</v>
      </c>
      <c r="H38" s="7">
        <f t="shared" si="2"/>
        <v>0</v>
      </c>
      <c r="I38" s="7">
        <f>I39</f>
        <v>50</v>
      </c>
    </row>
    <row r="39" spans="1:9" ht="12.75" customHeight="1" x14ac:dyDescent="0.2">
      <c r="A39" s="31" t="s">
        <v>60</v>
      </c>
      <c r="B39" s="24">
        <v>650</v>
      </c>
      <c r="C39" s="25">
        <v>1</v>
      </c>
      <c r="D39" s="25">
        <v>11</v>
      </c>
      <c r="E39" s="26" t="s">
        <v>99</v>
      </c>
      <c r="F39" s="27" t="s">
        <v>43</v>
      </c>
      <c r="G39" s="28">
        <f>G40</f>
        <v>50</v>
      </c>
      <c r="H39" s="28">
        <f t="shared" si="2"/>
        <v>0</v>
      </c>
      <c r="I39" s="28">
        <f>I40</f>
        <v>50</v>
      </c>
    </row>
    <row r="40" spans="1:9" ht="35.25" customHeight="1" x14ac:dyDescent="0.2">
      <c r="A40" s="31" t="s">
        <v>84</v>
      </c>
      <c r="B40" s="24">
        <v>650</v>
      </c>
      <c r="C40" s="25">
        <v>1</v>
      </c>
      <c r="D40" s="25">
        <v>11</v>
      </c>
      <c r="E40" s="26" t="s">
        <v>106</v>
      </c>
      <c r="F40" s="27" t="s">
        <v>43</v>
      </c>
      <c r="G40" s="28">
        <f>G41</f>
        <v>50</v>
      </c>
      <c r="H40" s="28">
        <f t="shared" si="2"/>
        <v>0</v>
      </c>
      <c r="I40" s="28">
        <f>I41</f>
        <v>50</v>
      </c>
    </row>
    <row r="41" spans="1:9" ht="12" customHeight="1" x14ac:dyDescent="0.2">
      <c r="A41" s="31" t="s">
        <v>98</v>
      </c>
      <c r="B41" s="24">
        <v>650</v>
      </c>
      <c r="C41" s="25">
        <v>1</v>
      </c>
      <c r="D41" s="25">
        <v>11</v>
      </c>
      <c r="E41" s="26" t="s">
        <v>107</v>
      </c>
      <c r="F41" s="27"/>
      <c r="G41" s="32">
        <f>G42</f>
        <v>50</v>
      </c>
      <c r="H41" s="28">
        <f t="shared" si="2"/>
        <v>0</v>
      </c>
      <c r="I41" s="32">
        <f>I42</f>
        <v>50</v>
      </c>
    </row>
    <row r="42" spans="1:9" ht="11.25" customHeight="1" x14ac:dyDescent="0.2">
      <c r="A42" s="23" t="s">
        <v>53</v>
      </c>
      <c r="B42" s="24">
        <v>650</v>
      </c>
      <c r="C42" s="25">
        <v>1</v>
      </c>
      <c r="D42" s="25">
        <v>11</v>
      </c>
      <c r="E42" s="26" t="s">
        <v>107</v>
      </c>
      <c r="F42" s="27" t="s">
        <v>54</v>
      </c>
      <c r="G42" s="28">
        <f>G43</f>
        <v>50</v>
      </c>
      <c r="H42" s="28">
        <f t="shared" si="2"/>
        <v>0</v>
      </c>
      <c r="I42" s="28">
        <f>I43</f>
        <v>50</v>
      </c>
    </row>
    <row r="43" spans="1:9" x14ac:dyDescent="0.2">
      <c r="A43" s="23" t="s">
        <v>37</v>
      </c>
      <c r="B43" s="24">
        <v>650</v>
      </c>
      <c r="C43" s="25">
        <v>1</v>
      </c>
      <c r="D43" s="25">
        <v>11</v>
      </c>
      <c r="E43" s="26" t="s">
        <v>107</v>
      </c>
      <c r="F43" s="27" t="s">
        <v>31</v>
      </c>
      <c r="G43" s="32">
        <v>50</v>
      </c>
      <c r="H43" s="28">
        <f t="shared" si="2"/>
        <v>0</v>
      </c>
      <c r="I43" s="32">
        <v>50</v>
      </c>
    </row>
    <row r="44" spans="1:9" ht="11.25" customHeight="1" x14ac:dyDescent="0.2">
      <c r="A44" s="9" t="s">
        <v>9</v>
      </c>
      <c r="B44" s="36">
        <v>650</v>
      </c>
      <c r="C44" s="18">
        <v>1</v>
      </c>
      <c r="D44" s="18">
        <v>13</v>
      </c>
      <c r="E44" s="8" t="s">
        <v>43</v>
      </c>
      <c r="F44" s="19" t="s">
        <v>43</v>
      </c>
      <c r="G44" s="7">
        <f>G45+G72+G86</f>
        <v>5168.2</v>
      </c>
      <c r="H44" s="7">
        <f t="shared" si="2"/>
        <v>68.199999999999818</v>
      </c>
      <c r="I44" s="7">
        <f>I45+I72+I86</f>
        <v>5236.3999999999996</v>
      </c>
    </row>
    <row r="45" spans="1:9" ht="26.25" customHeight="1" x14ac:dyDescent="0.2">
      <c r="A45" s="31" t="s">
        <v>206</v>
      </c>
      <c r="B45" s="24">
        <v>650</v>
      </c>
      <c r="C45" s="25">
        <v>1</v>
      </c>
      <c r="D45" s="25">
        <v>13</v>
      </c>
      <c r="E45" s="26" t="s">
        <v>100</v>
      </c>
      <c r="F45" s="27" t="s">
        <v>43</v>
      </c>
      <c r="G45" s="28">
        <f>G46+G65</f>
        <v>3262.7</v>
      </c>
      <c r="H45" s="28">
        <f>I45-G45</f>
        <v>0</v>
      </c>
      <c r="I45" s="28">
        <f>I46+I65</f>
        <v>3262.7</v>
      </c>
    </row>
    <row r="46" spans="1:9" ht="42" customHeight="1" x14ac:dyDescent="0.2">
      <c r="A46" s="31" t="s">
        <v>82</v>
      </c>
      <c r="B46" s="24">
        <v>650</v>
      </c>
      <c r="C46" s="25">
        <v>1</v>
      </c>
      <c r="D46" s="25">
        <v>13</v>
      </c>
      <c r="E46" s="26" t="s">
        <v>124</v>
      </c>
      <c r="F46" s="27" t="s">
        <v>43</v>
      </c>
      <c r="G46" s="28">
        <f>G47+G61</f>
        <v>3134.5</v>
      </c>
      <c r="H46" s="28">
        <f t="shared" ref="H46:H98" si="4">I46-G46</f>
        <v>0</v>
      </c>
      <c r="I46" s="28">
        <f>I47+I61</f>
        <v>3134.5</v>
      </c>
    </row>
    <row r="47" spans="1:9" ht="23.25" customHeight="1" x14ac:dyDescent="0.2">
      <c r="A47" s="44" t="s">
        <v>141</v>
      </c>
      <c r="B47" s="24">
        <v>650</v>
      </c>
      <c r="C47" s="25">
        <v>1</v>
      </c>
      <c r="D47" s="25">
        <v>13</v>
      </c>
      <c r="E47" s="26" t="s">
        <v>108</v>
      </c>
      <c r="F47" s="27"/>
      <c r="G47" s="32">
        <f>G48+G53+G57</f>
        <v>3132</v>
      </c>
      <c r="H47" s="28">
        <f t="shared" si="4"/>
        <v>0</v>
      </c>
      <c r="I47" s="32">
        <f>I48+I53+I57</f>
        <v>3132</v>
      </c>
    </row>
    <row r="48" spans="1:9" ht="33" customHeight="1" x14ac:dyDescent="0.2">
      <c r="A48" s="23" t="s">
        <v>47</v>
      </c>
      <c r="B48" s="24">
        <v>650</v>
      </c>
      <c r="C48" s="25">
        <v>1</v>
      </c>
      <c r="D48" s="25">
        <v>13</v>
      </c>
      <c r="E48" s="26" t="s">
        <v>108</v>
      </c>
      <c r="F48" s="27" t="s">
        <v>48</v>
      </c>
      <c r="G48" s="32">
        <f>G49</f>
        <v>2768</v>
      </c>
      <c r="H48" s="28">
        <f t="shared" si="4"/>
        <v>-137</v>
      </c>
      <c r="I48" s="32">
        <f>I49</f>
        <v>2631</v>
      </c>
    </row>
    <row r="49" spans="1:9" x14ac:dyDescent="0.2">
      <c r="A49" s="23" t="s">
        <v>49</v>
      </c>
      <c r="B49" s="24">
        <v>650</v>
      </c>
      <c r="C49" s="25">
        <v>1</v>
      </c>
      <c r="D49" s="25">
        <v>13</v>
      </c>
      <c r="E49" s="26" t="s">
        <v>108</v>
      </c>
      <c r="F49" s="27" t="s">
        <v>50</v>
      </c>
      <c r="G49" s="32">
        <f>G50+G51+G52</f>
        <v>2768</v>
      </c>
      <c r="H49" s="28">
        <f t="shared" si="4"/>
        <v>-137</v>
      </c>
      <c r="I49" s="32">
        <f>I50+I51+I52</f>
        <v>2631</v>
      </c>
    </row>
    <row r="50" spans="1:9" x14ac:dyDescent="0.2">
      <c r="A50" s="23" t="s">
        <v>77</v>
      </c>
      <c r="B50" s="24">
        <v>650</v>
      </c>
      <c r="C50" s="25">
        <v>1</v>
      </c>
      <c r="D50" s="25">
        <v>13</v>
      </c>
      <c r="E50" s="26" t="s">
        <v>108</v>
      </c>
      <c r="F50" s="27">
        <v>111</v>
      </c>
      <c r="G50" s="32">
        <v>2051</v>
      </c>
      <c r="H50" s="28">
        <v>-137</v>
      </c>
      <c r="I50" s="32">
        <f>G50+H50</f>
        <v>1914</v>
      </c>
    </row>
    <row r="51" spans="1:9" ht="22.5" x14ac:dyDescent="0.2">
      <c r="A51" s="23" t="s">
        <v>38</v>
      </c>
      <c r="B51" s="24">
        <v>650</v>
      </c>
      <c r="C51" s="25">
        <v>1</v>
      </c>
      <c r="D51" s="25">
        <v>13</v>
      </c>
      <c r="E51" s="26" t="s">
        <v>108</v>
      </c>
      <c r="F51" s="27">
        <v>112</v>
      </c>
      <c r="G51" s="32">
        <v>218</v>
      </c>
      <c r="H51" s="28">
        <f t="shared" si="4"/>
        <v>0</v>
      </c>
      <c r="I51" s="32">
        <v>218</v>
      </c>
    </row>
    <row r="52" spans="1:9" ht="33.75" x14ac:dyDescent="0.2">
      <c r="A52" s="23" t="s">
        <v>78</v>
      </c>
      <c r="B52" s="24">
        <v>650</v>
      </c>
      <c r="C52" s="25">
        <v>1</v>
      </c>
      <c r="D52" s="25">
        <v>13</v>
      </c>
      <c r="E52" s="26" t="s">
        <v>108</v>
      </c>
      <c r="F52" s="27">
        <v>119</v>
      </c>
      <c r="G52" s="28">
        <v>499</v>
      </c>
      <c r="H52" s="28">
        <f t="shared" si="4"/>
        <v>0</v>
      </c>
      <c r="I52" s="28">
        <v>499</v>
      </c>
    </row>
    <row r="53" spans="1:9" ht="22.5" x14ac:dyDescent="0.2">
      <c r="A53" s="23" t="s">
        <v>86</v>
      </c>
      <c r="B53" s="24">
        <v>650</v>
      </c>
      <c r="C53" s="25">
        <v>1</v>
      </c>
      <c r="D53" s="25">
        <v>13</v>
      </c>
      <c r="E53" s="26" t="s">
        <v>108</v>
      </c>
      <c r="F53" s="27" t="s">
        <v>44</v>
      </c>
      <c r="G53" s="28">
        <f>G54</f>
        <v>340</v>
      </c>
      <c r="H53" s="28">
        <f t="shared" si="4"/>
        <v>137</v>
      </c>
      <c r="I53" s="28">
        <f>I54</f>
        <v>477</v>
      </c>
    </row>
    <row r="54" spans="1:9" ht="22.5" x14ac:dyDescent="0.2">
      <c r="A54" s="23" t="s">
        <v>45</v>
      </c>
      <c r="B54" s="24">
        <v>650</v>
      </c>
      <c r="C54" s="25">
        <v>1</v>
      </c>
      <c r="D54" s="25">
        <v>13</v>
      </c>
      <c r="E54" s="26" t="s">
        <v>108</v>
      </c>
      <c r="F54" s="27" t="s">
        <v>46</v>
      </c>
      <c r="G54" s="28">
        <f>G55+G56</f>
        <v>340</v>
      </c>
      <c r="H54" s="28">
        <f t="shared" si="4"/>
        <v>137</v>
      </c>
      <c r="I54" s="28">
        <f>I55+I56</f>
        <v>477</v>
      </c>
    </row>
    <row r="55" spans="1:9" ht="22.5" x14ac:dyDescent="0.2">
      <c r="A55" s="23" t="s">
        <v>36</v>
      </c>
      <c r="B55" s="24">
        <v>650</v>
      </c>
      <c r="C55" s="25">
        <v>1</v>
      </c>
      <c r="D55" s="25">
        <v>13</v>
      </c>
      <c r="E55" s="26" t="s">
        <v>108</v>
      </c>
      <c r="F55" s="27">
        <v>244</v>
      </c>
      <c r="G55" s="32">
        <v>284.3</v>
      </c>
      <c r="H55" s="28">
        <f t="shared" si="4"/>
        <v>154.19999999999999</v>
      </c>
      <c r="I55" s="32">
        <f>301.5+137</f>
        <v>438.5</v>
      </c>
    </row>
    <row r="56" spans="1:9" s="81" customFormat="1" x14ac:dyDescent="0.2">
      <c r="A56" s="23" t="s">
        <v>247</v>
      </c>
      <c r="B56" s="24">
        <v>650</v>
      </c>
      <c r="C56" s="25">
        <v>1</v>
      </c>
      <c r="D56" s="25">
        <v>13</v>
      </c>
      <c r="E56" s="26" t="s">
        <v>108</v>
      </c>
      <c r="F56" s="27">
        <v>247</v>
      </c>
      <c r="G56" s="32">
        <v>55.7</v>
      </c>
      <c r="H56" s="28">
        <f t="shared" si="4"/>
        <v>-17.200000000000003</v>
      </c>
      <c r="I56" s="32">
        <v>38.5</v>
      </c>
    </row>
    <row r="57" spans="1:9" x14ac:dyDescent="0.2">
      <c r="A57" s="23" t="s">
        <v>53</v>
      </c>
      <c r="B57" s="24">
        <v>650</v>
      </c>
      <c r="C57" s="25">
        <v>1</v>
      </c>
      <c r="D57" s="25">
        <v>13</v>
      </c>
      <c r="E57" s="26" t="s">
        <v>108</v>
      </c>
      <c r="F57" s="27" t="s">
        <v>54</v>
      </c>
      <c r="G57" s="28">
        <f>G58</f>
        <v>24</v>
      </c>
      <c r="H57" s="28">
        <f t="shared" si="4"/>
        <v>0</v>
      </c>
      <c r="I57" s="28">
        <f>I58</f>
        <v>24</v>
      </c>
    </row>
    <row r="58" spans="1:9" x14ac:dyDescent="0.2">
      <c r="A58" s="23" t="s">
        <v>55</v>
      </c>
      <c r="B58" s="24">
        <v>650</v>
      </c>
      <c r="C58" s="25">
        <v>1</v>
      </c>
      <c r="D58" s="25">
        <v>13</v>
      </c>
      <c r="E58" s="26" t="s">
        <v>108</v>
      </c>
      <c r="F58" s="27" t="s">
        <v>56</v>
      </c>
      <c r="G58" s="28">
        <f>G59+G60</f>
        <v>24</v>
      </c>
      <c r="H58" s="28">
        <f t="shared" si="4"/>
        <v>0</v>
      </c>
      <c r="I58" s="28">
        <f>I59+I60</f>
        <v>24</v>
      </c>
    </row>
    <row r="59" spans="1:9" ht="18" customHeight="1" x14ac:dyDescent="0.2">
      <c r="A59" s="23" t="s">
        <v>79</v>
      </c>
      <c r="B59" s="24" t="s">
        <v>193</v>
      </c>
      <c r="C59" s="25">
        <v>1</v>
      </c>
      <c r="D59" s="25">
        <v>13</v>
      </c>
      <c r="E59" s="26" t="s">
        <v>108</v>
      </c>
      <c r="F59" s="27">
        <v>851</v>
      </c>
      <c r="G59" s="32">
        <v>21.5</v>
      </c>
      <c r="H59" s="28">
        <f t="shared" si="4"/>
        <v>0</v>
      </c>
      <c r="I59" s="32">
        <v>21.5</v>
      </c>
    </row>
    <row r="60" spans="1:9" ht="13.5" customHeight="1" x14ac:dyDescent="0.2">
      <c r="A60" s="23" t="s">
        <v>80</v>
      </c>
      <c r="B60" s="24" t="s">
        <v>193</v>
      </c>
      <c r="C60" s="25">
        <v>1</v>
      </c>
      <c r="D60" s="25">
        <v>13</v>
      </c>
      <c r="E60" s="26" t="s">
        <v>108</v>
      </c>
      <c r="F60" s="27">
        <v>853</v>
      </c>
      <c r="G60" s="32">
        <v>2.5</v>
      </c>
      <c r="H60" s="28">
        <f t="shared" si="4"/>
        <v>0</v>
      </c>
      <c r="I60" s="32">
        <v>2.5</v>
      </c>
    </row>
    <row r="61" spans="1:9" ht="13.5" customHeight="1" x14ac:dyDescent="0.2">
      <c r="A61" s="23" t="s">
        <v>65</v>
      </c>
      <c r="B61" s="24" t="s">
        <v>193</v>
      </c>
      <c r="C61" s="25">
        <v>1</v>
      </c>
      <c r="D61" s="25">
        <v>13</v>
      </c>
      <c r="E61" s="26" t="s">
        <v>199</v>
      </c>
      <c r="F61" s="27"/>
      <c r="G61" s="32">
        <f>G62</f>
        <v>2.5</v>
      </c>
      <c r="H61" s="28">
        <f t="shared" si="4"/>
        <v>0</v>
      </c>
      <c r="I61" s="32">
        <f>I62</f>
        <v>2.5</v>
      </c>
    </row>
    <row r="62" spans="1:9" ht="13.5" customHeight="1" x14ac:dyDescent="0.2">
      <c r="A62" s="23" t="s">
        <v>53</v>
      </c>
      <c r="B62" s="24" t="s">
        <v>193</v>
      </c>
      <c r="C62" s="25">
        <v>1</v>
      </c>
      <c r="D62" s="25">
        <v>13</v>
      </c>
      <c r="E62" s="26" t="s">
        <v>199</v>
      </c>
      <c r="F62" s="27">
        <v>800</v>
      </c>
      <c r="G62" s="32">
        <f>G63</f>
        <v>2.5</v>
      </c>
      <c r="H62" s="28">
        <f t="shared" si="4"/>
        <v>0</v>
      </c>
      <c r="I62" s="32">
        <f>I63</f>
        <v>2.5</v>
      </c>
    </row>
    <row r="63" spans="1:9" ht="13.5" customHeight="1" x14ac:dyDescent="0.2">
      <c r="A63" s="23" t="s">
        <v>55</v>
      </c>
      <c r="B63" s="24">
        <v>650</v>
      </c>
      <c r="C63" s="25">
        <v>1</v>
      </c>
      <c r="D63" s="25">
        <v>13</v>
      </c>
      <c r="E63" s="26" t="s">
        <v>199</v>
      </c>
      <c r="F63" s="27" t="s">
        <v>56</v>
      </c>
      <c r="G63" s="32">
        <f>G64</f>
        <v>2.5</v>
      </c>
      <c r="H63" s="28">
        <f t="shared" si="4"/>
        <v>0</v>
      </c>
      <c r="I63" s="32">
        <f>I64</f>
        <v>2.5</v>
      </c>
    </row>
    <row r="64" spans="1:9" ht="13.5" customHeight="1" x14ac:dyDescent="0.2">
      <c r="A64" s="23" t="s">
        <v>79</v>
      </c>
      <c r="B64" s="24" t="s">
        <v>193</v>
      </c>
      <c r="C64" s="25">
        <v>1</v>
      </c>
      <c r="D64" s="25">
        <v>13</v>
      </c>
      <c r="E64" s="26" t="s">
        <v>199</v>
      </c>
      <c r="F64" s="27">
        <v>851</v>
      </c>
      <c r="G64" s="32">
        <v>2.5</v>
      </c>
      <c r="H64" s="28">
        <f t="shared" si="4"/>
        <v>0</v>
      </c>
      <c r="I64" s="32">
        <v>2.5</v>
      </c>
    </row>
    <row r="65" spans="1:9" ht="23.25" customHeight="1" x14ac:dyDescent="0.2">
      <c r="A65" s="23" t="s">
        <v>174</v>
      </c>
      <c r="B65" s="24">
        <v>650</v>
      </c>
      <c r="C65" s="25">
        <v>1</v>
      </c>
      <c r="D65" s="25">
        <v>13</v>
      </c>
      <c r="E65" s="26" t="s">
        <v>175</v>
      </c>
      <c r="F65" s="27"/>
      <c r="G65" s="32">
        <f>G66+G69</f>
        <v>128.19999999999999</v>
      </c>
      <c r="H65" s="28">
        <f t="shared" si="4"/>
        <v>0</v>
      </c>
      <c r="I65" s="32">
        <f>I66+I69</f>
        <v>128.19999999999999</v>
      </c>
    </row>
    <row r="66" spans="1:9" ht="20.25" customHeight="1" x14ac:dyDescent="0.2">
      <c r="A66" s="23" t="s">
        <v>65</v>
      </c>
      <c r="B66" s="24">
        <v>650</v>
      </c>
      <c r="C66" s="25">
        <v>1</v>
      </c>
      <c r="D66" s="25">
        <v>13</v>
      </c>
      <c r="E66" s="26" t="s">
        <v>176</v>
      </c>
      <c r="F66" s="27">
        <v>200</v>
      </c>
      <c r="G66" s="32">
        <f>G67</f>
        <v>83.2</v>
      </c>
      <c r="H66" s="28">
        <f t="shared" si="4"/>
        <v>0</v>
      </c>
      <c r="I66" s="32">
        <f>I67</f>
        <v>83.2</v>
      </c>
    </row>
    <row r="67" spans="1:9" ht="22.5" x14ac:dyDescent="0.2">
      <c r="A67" s="23" t="s">
        <v>45</v>
      </c>
      <c r="B67" s="24">
        <v>650</v>
      </c>
      <c r="C67" s="25">
        <v>1</v>
      </c>
      <c r="D67" s="25">
        <v>13</v>
      </c>
      <c r="E67" s="26" t="s">
        <v>176</v>
      </c>
      <c r="F67" s="27">
        <v>240</v>
      </c>
      <c r="G67" s="32">
        <f>G68</f>
        <v>83.2</v>
      </c>
      <c r="H67" s="28">
        <f t="shared" si="4"/>
        <v>0</v>
      </c>
      <c r="I67" s="32">
        <f>I68</f>
        <v>83.2</v>
      </c>
    </row>
    <row r="68" spans="1:9" ht="22.5" x14ac:dyDescent="0.2">
      <c r="A68" s="23" t="s">
        <v>36</v>
      </c>
      <c r="B68" s="24">
        <v>650</v>
      </c>
      <c r="C68" s="25">
        <v>1</v>
      </c>
      <c r="D68" s="25">
        <v>13</v>
      </c>
      <c r="E68" s="26" t="s">
        <v>176</v>
      </c>
      <c r="F68" s="27">
        <v>244</v>
      </c>
      <c r="G68" s="32">
        <v>83.2</v>
      </c>
      <c r="H68" s="28">
        <f t="shared" si="4"/>
        <v>0</v>
      </c>
      <c r="I68" s="32">
        <v>83.2</v>
      </c>
    </row>
    <row r="69" spans="1:9" x14ac:dyDescent="0.2">
      <c r="A69" s="23" t="s">
        <v>53</v>
      </c>
      <c r="B69" s="24">
        <v>650</v>
      </c>
      <c r="C69" s="25">
        <v>1</v>
      </c>
      <c r="D69" s="25">
        <v>13</v>
      </c>
      <c r="E69" s="26" t="s">
        <v>176</v>
      </c>
      <c r="F69" s="27">
        <v>800</v>
      </c>
      <c r="G69" s="32">
        <f>G70</f>
        <v>45</v>
      </c>
      <c r="H69" s="28">
        <f t="shared" si="4"/>
        <v>0</v>
      </c>
      <c r="I69" s="32">
        <f>I70</f>
        <v>45</v>
      </c>
    </row>
    <row r="70" spans="1:9" x14ac:dyDescent="0.2">
      <c r="A70" s="23" t="s">
        <v>55</v>
      </c>
      <c r="B70" s="24">
        <v>650</v>
      </c>
      <c r="C70" s="25">
        <v>1</v>
      </c>
      <c r="D70" s="25">
        <v>13</v>
      </c>
      <c r="E70" s="26" t="s">
        <v>176</v>
      </c>
      <c r="F70" s="27">
        <v>850</v>
      </c>
      <c r="G70" s="32">
        <f>G71</f>
        <v>45</v>
      </c>
      <c r="H70" s="28">
        <f t="shared" si="4"/>
        <v>0</v>
      </c>
      <c r="I70" s="32">
        <f>I71</f>
        <v>45</v>
      </c>
    </row>
    <row r="71" spans="1:9" x14ac:dyDescent="0.2">
      <c r="A71" s="23" t="s">
        <v>80</v>
      </c>
      <c r="B71" s="24">
        <v>650</v>
      </c>
      <c r="C71" s="25">
        <v>1</v>
      </c>
      <c r="D71" s="25">
        <v>13</v>
      </c>
      <c r="E71" s="26" t="s">
        <v>176</v>
      </c>
      <c r="F71" s="27">
        <v>853</v>
      </c>
      <c r="G71" s="32">
        <v>45</v>
      </c>
      <c r="H71" s="28">
        <f t="shared" si="4"/>
        <v>0</v>
      </c>
      <c r="I71" s="32">
        <v>45</v>
      </c>
    </row>
    <row r="72" spans="1:9" ht="25.5" customHeight="1" x14ac:dyDescent="0.2">
      <c r="A72" s="23" t="s">
        <v>207</v>
      </c>
      <c r="B72" s="24">
        <v>650</v>
      </c>
      <c r="C72" s="25">
        <v>1</v>
      </c>
      <c r="D72" s="25">
        <v>13</v>
      </c>
      <c r="E72" s="26" t="s">
        <v>109</v>
      </c>
      <c r="F72" s="27"/>
      <c r="G72" s="28">
        <f>G73+G83</f>
        <v>1903.5</v>
      </c>
      <c r="H72" s="28">
        <f t="shared" si="4"/>
        <v>68.200000000000273</v>
      </c>
      <c r="I72" s="28">
        <f>I73+I83</f>
        <v>1971.7000000000003</v>
      </c>
    </row>
    <row r="73" spans="1:9" ht="33.75" x14ac:dyDescent="0.2">
      <c r="A73" s="23" t="s">
        <v>85</v>
      </c>
      <c r="B73" s="24">
        <v>650</v>
      </c>
      <c r="C73" s="25">
        <v>1</v>
      </c>
      <c r="D73" s="25">
        <v>13</v>
      </c>
      <c r="E73" s="26" t="s">
        <v>110</v>
      </c>
      <c r="F73" s="27"/>
      <c r="G73" s="28">
        <f>G74</f>
        <v>1843.5</v>
      </c>
      <c r="H73" s="28">
        <f t="shared" si="4"/>
        <v>68.200000000000273</v>
      </c>
      <c r="I73" s="28">
        <f>I74</f>
        <v>1911.7000000000003</v>
      </c>
    </row>
    <row r="74" spans="1:9" ht="22.5" x14ac:dyDescent="0.2">
      <c r="A74" s="23" t="s">
        <v>66</v>
      </c>
      <c r="B74" s="24">
        <v>650</v>
      </c>
      <c r="C74" s="25">
        <v>1</v>
      </c>
      <c r="D74" s="25">
        <v>13</v>
      </c>
      <c r="E74" s="26" t="s">
        <v>111</v>
      </c>
      <c r="F74" s="27"/>
      <c r="G74" s="28">
        <f>G75+G80</f>
        <v>1843.5</v>
      </c>
      <c r="H74" s="28">
        <v>0</v>
      </c>
      <c r="I74" s="28">
        <f t="shared" ref="I74" si="5">I75+I80</f>
        <v>1911.7000000000003</v>
      </c>
    </row>
    <row r="75" spans="1:9" ht="22.5" customHeight="1" x14ac:dyDescent="0.2">
      <c r="A75" s="23" t="s">
        <v>86</v>
      </c>
      <c r="B75" s="24">
        <v>650</v>
      </c>
      <c r="C75" s="25">
        <v>1</v>
      </c>
      <c r="D75" s="25">
        <v>13</v>
      </c>
      <c r="E75" s="26" t="s">
        <v>111</v>
      </c>
      <c r="F75" s="27" t="s">
        <v>44</v>
      </c>
      <c r="G75" s="28">
        <f>G76</f>
        <v>1843.5</v>
      </c>
      <c r="H75" s="28">
        <f t="shared" si="4"/>
        <v>36.300000000000182</v>
      </c>
      <c r="I75" s="28">
        <f>I76</f>
        <v>1879.8000000000002</v>
      </c>
    </row>
    <row r="76" spans="1:9" ht="22.5" x14ac:dyDescent="0.2">
      <c r="A76" s="23" t="s">
        <v>45</v>
      </c>
      <c r="B76" s="24">
        <v>650</v>
      </c>
      <c r="C76" s="25">
        <v>1</v>
      </c>
      <c r="D76" s="25">
        <v>13</v>
      </c>
      <c r="E76" s="26" t="s">
        <v>111</v>
      </c>
      <c r="F76" s="27" t="s">
        <v>46</v>
      </c>
      <c r="G76" s="28">
        <f>G78+G79+G77</f>
        <v>1843.5</v>
      </c>
      <c r="H76" s="28">
        <f t="shared" si="4"/>
        <v>36.300000000000182</v>
      </c>
      <c r="I76" s="28">
        <f>I77+I78+I79</f>
        <v>1879.8000000000002</v>
      </c>
    </row>
    <row r="77" spans="1:9" s="81" customFormat="1" ht="22.5" x14ac:dyDescent="0.2">
      <c r="A77" s="23" t="s">
        <v>41</v>
      </c>
      <c r="B77" s="24">
        <v>650</v>
      </c>
      <c r="C77" s="25">
        <v>1</v>
      </c>
      <c r="D77" s="25">
        <v>13</v>
      </c>
      <c r="E77" s="26" t="s">
        <v>111</v>
      </c>
      <c r="F77" s="27">
        <v>243</v>
      </c>
      <c r="G77" s="28">
        <v>500</v>
      </c>
      <c r="H77" s="28">
        <f t="shared" si="4"/>
        <v>0</v>
      </c>
      <c r="I77" s="28">
        <v>500</v>
      </c>
    </row>
    <row r="78" spans="1:9" ht="22.5" x14ac:dyDescent="0.2">
      <c r="A78" s="23" t="s">
        <v>36</v>
      </c>
      <c r="B78" s="24">
        <v>650</v>
      </c>
      <c r="C78" s="25">
        <v>1</v>
      </c>
      <c r="D78" s="25">
        <v>13</v>
      </c>
      <c r="E78" s="26" t="s">
        <v>111</v>
      </c>
      <c r="F78" s="27">
        <v>244</v>
      </c>
      <c r="G78" s="32">
        <v>815.5</v>
      </c>
      <c r="H78" s="28">
        <f t="shared" si="4"/>
        <v>-45.299999999999955</v>
      </c>
      <c r="I78" s="32">
        <f>735+19.2+16</f>
        <v>770.2</v>
      </c>
    </row>
    <row r="79" spans="1:9" s="81" customFormat="1" ht="15" customHeight="1" x14ac:dyDescent="0.2">
      <c r="A79" s="23" t="s">
        <v>247</v>
      </c>
      <c r="B79" s="24">
        <v>650</v>
      </c>
      <c r="C79" s="25">
        <v>1</v>
      </c>
      <c r="D79" s="25">
        <v>13</v>
      </c>
      <c r="E79" s="26" t="s">
        <v>111</v>
      </c>
      <c r="F79" s="27">
        <v>247</v>
      </c>
      <c r="G79" s="32">
        <v>528</v>
      </c>
      <c r="H79" s="28">
        <f t="shared" si="4"/>
        <v>81.600000000000023</v>
      </c>
      <c r="I79" s="32">
        <f>576.6+33</f>
        <v>609.6</v>
      </c>
    </row>
    <row r="80" spans="1:9" s="81" customFormat="1" ht="15" customHeight="1" x14ac:dyDescent="0.2">
      <c r="A80" s="23" t="s">
        <v>53</v>
      </c>
      <c r="B80" s="24">
        <v>650</v>
      </c>
      <c r="C80" s="25">
        <v>1</v>
      </c>
      <c r="D80" s="25">
        <v>13</v>
      </c>
      <c r="E80" s="26" t="s">
        <v>111</v>
      </c>
      <c r="F80" s="27">
        <v>800</v>
      </c>
      <c r="G80" s="32">
        <f>G81</f>
        <v>0</v>
      </c>
      <c r="H80" s="32">
        <f t="shared" ref="H80:I81" si="6">H81</f>
        <v>31.9</v>
      </c>
      <c r="I80" s="32">
        <f t="shared" si="6"/>
        <v>31.9</v>
      </c>
    </row>
    <row r="81" spans="1:9" s="81" customFormat="1" ht="15" customHeight="1" x14ac:dyDescent="0.2">
      <c r="A81" s="23" t="s">
        <v>55</v>
      </c>
      <c r="B81" s="24">
        <v>650</v>
      </c>
      <c r="C81" s="25">
        <v>1</v>
      </c>
      <c r="D81" s="25">
        <v>13</v>
      </c>
      <c r="E81" s="26" t="s">
        <v>111</v>
      </c>
      <c r="F81" s="27">
        <v>850</v>
      </c>
      <c r="G81" s="32">
        <f>G82</f>
        <v>0</v>
      </c>
      <c r="H81" s="32">
        <f t="shared" si="6"/>
        <v>31.9</v>
      </c>
      <c r="I81" s="32">
        <f t="shared" si="6"/>
        <v>31.9</v>
      </c>
    </row>
    <row r="82" spans="1:9" s="81" customFormat="1" ht="15" customHeight="1" x14ac:dyDescent="0.2">
      <c r="A82" s="23" t="s">
        <v>80</v>
      </c>
      <c r="B82" s="24">
        <v>650</v>
      </c>
      <c r="C82" s="25">
        <v>1</v>
      </c>
      <c r="D82" s="25">
        <v>13</v>
      </c>
      <c r="E82" s="26" t="s">
        <v>111</v>
      </c>
      <c r="F82" s="27">
        <v>852</v>
      </c>
      <c r="G82" s="32">
        <v>0</v>
      </c>
      <c r="H82" s="28">
        <v>31.9</v>
      </c>
      <c r="I82" s="32">
        <v>31.9</v>
      </c>
    </row>
    <row r="83" spans="1:9" ht="30" customHeight="1" x14ac:dyDescent="0.2">
      <c r="A83" s="23" t="s">
        <v>66</v>
      </c>
      <c r="B83" s="24" t="s">
        <v>193</v>
      </c>
      <c r="C83" s="25">
        <v>1</v>
      </c>
      <c r="D83" s="25">
        <v>13</v>
      </c>
      <c r="E83" s="26" t="s">
        <v>192</v>
      </c>
      <c r="F83" s="27"/>
      <c r="G83" s="32">
        <f>G84</f>
        <v>60</v>
      </c>
      <c r="H83" s="28">
        <f t="shared" si="4"/>
        <v>0</v>
      </c>
      <c r="I83" s="32">
        <f>I84</f>
        <v>60</v>
      </c>
    </row>
    <row r="84" spans="1:9" ht="25.5" customHeight="1" x14ac:dyDescent="0.2">
      <c r="A84" s="23" t="s">
        <v>45</v>
      </c>
      <c r="B84" s="24" t="s">
        <v>193</v>
      </c>
      <c r="C84" s="25">
        <v>1</v>
      </c>
      <c r="D84" s="25">
        <v>13</v>
      </c>
      <c r="E84" s="26" t="s">
        <v>194</v>
      </c>
      <c r="F84" s="27">
        <v>240</v>
      </c>
      <c r="G84" s="32">
        <f>G85</f>
        <v>60</v>
      </c>
      <c r="H84" s="28">
        <f t="shared" si="4"/>
        <v>0</v>
      </c>
      <c r="I84" s="32">
        <f>I85</f>
        <v>60</v>
      </c>
    </row>
    <row r="85" spans="1:9" ht="30" customHeight="1" x14ac:dyDescent="0.2">
      <c r="A85" s="23" t="s">
        <v>36</v>
      </c>
      <c r="B85" s="24" t="s">
        <v>193</v>
      </c>
      <c r="C85" s="25">
        <v>1</v>
      </c>
      <c r="D85" s="25">
        <v>13</v>
      </c>
      <c r="E85" s="26" t="s">
        <v>194</v>
      </c>
      <c r="F85" s="27">
        <v>244</v>
      </c>
      <c r="G85" s="32">
        <v>60</v>
      </c>
      <c r="H85" s="28">
        <f t="shared" si="4"/>
        <v>0</v>
      </c>
      <c r="I85" s="32">
        <v>60</v>
      </c>
    </row>
    <row r="86" spans="1:9" ht="36.75" customHeight="1" x14ac:dyDescent="0.2">
      <c r="A86" s="23" t="s">
        <v>208</v>
      </c>
      <c r="B86" s="24">
        <v>650</v>
      </c>
      <c r="C86" s="25">
        <v>1</v>
      </c>
      <c r="D86" s="25">
        <v>13</v>
      </c>
      <c r="E86" s="26" t="s">
        <v>112</v>
      </c>
      <c r="F86" s="27"/>
      <c r="G86" s="28">
        <f>G87+G93</f>
        <v>2</v>
      </c>
      <c r="H86" s="28">
        <f t="shared" si="4"/>
        <v>0</v>
      </c>
      <c r="I86" s="28">
        <f>I87+I93</f>
        <v>2</v>
      </c>
    </row>
    <row r="87" spans="1:9" ht="36" customHeight="1" x14ac:dyDescent="0.2">
      <c r="A87" s="23" t="s">
        <v>152</v>
      </c>
      <c r="B87" s="24">
        <v>650</v>
      </c>
      <c r="C87" s="25">
        <v>1</v>
      </c>
      <c r="D87" s="25">
        <v>13</v>
      </c>
      <c r="E87" s="26" t="s">
        <v>153</v>
      </c>
      <c r="F87" s="27"/>
      <c r="G87" s="28">
        <f>G88</f>
        <v>1</v>
      </c>
      <c r="H87" s="28">
        <f t="shared" si="4"/>
        <v>1</v>
      </c>
      <c r="I87" s="28">
        <f>I88</f>
        <v>2</v>
      </c>
    </row>
    <row r="88" spans="1:9" ht="33.75" customHeight="1" x14ac:dyDescent="0.2">
      <c r="A88" s="23" t="s">
        <v>191</v>
      </c>
      <c r="B88" s="24">
        <v>650</v>
      </c>
      <c r="C88" s="25">
        <v>1</v>
      </c>
      <c r="D88" s="25">
        <v>13</v>
      </c>
      <c r="E88" s="26" t="s">
        <v>154</v>
      </c>
      <c r="F88" s="27"/>
      <c r="G88" s="28">
        <f>G89</f>
        <v>1</v>
      </c>
      <c r="H88" s="28">
        <f t="shared" si="4"/>
        <v>1</v>
      </c>
      <c r="I88" s="28">
        <f>I89</f>
        <v>2</v>
      </c>
    </row>
    <row r="89" spans="1:9" ht="29.25" customHeight="1" x14ac:dyDescent="0.2">
      <c r="A89" s="23" t="s">
        <v>66</v>
      </c>
      <c r="B89" s="24">
        <v>650</v>
      </c>
      <c r="C89" s="25">
        <v>1</v>
      </c>
      <c r="D89" s="25">
        <v>13</v>
      </c>
      <c r="E89" s="26" t="s">
        <v>155</v>
      </c>
      <c r="F89" s="27"/>
      <c r="G89" s="28">
        <f>G90</f>
        <v>1</v>
      </c>
      <c r="H89" s="28">
        <f t="shared" si="4"/>
        <v>1</v>
      </c>
      <c r="I89" s="28">
        <f>I90</f>
        <v>2</v>
      </c>
    </row>
    <row r="90" spans="1:9" ht="22.5" customHeight="1" x14ac:dyDescent="0.2">
      <c r="A90" s="23" t="s">
        <v>86</v>
      </c>
      <c r="B90" s="24">
        <v>650</v>
      </c>
      <c r="C90" s="25">
        <v>1</v>
      </c>
      <c r="D90" s="25">
        <v>13</v>
      </c>
      <c r="E90" s="26" t="s">
        <v>155</v>
      </c>
      <c r="F90" s="27">
        <v>200</v>
      </c>
      <c r="G90" s="28">
        <f>G91</f>
        <v>1</v>
      </c>
      <c r="H90" s="28">
        <f t="shared" si="4"/>
        <v>1</v>
      </c>
      <c r="I90" s="28">
        <f>I91</f>
        <v>2</v>
      </c>
    </row>
    <row r="91" spans="1:9" ht="22.5" customHeight="1" x14ac:dyDescent="0.2">
      <c r="A91" s="23" t="s">
        <v>45</v>
      </c>
      <c r="B91" s="24">
        <v>650</v>
      </c>
      <c r="C91" s="25">
        <v>1</v>
      </c>
      <c r="D91" s="25">
        <v>13</v>
      </c>
      <c r="E91" s="26" t="s">
        <v>155</v>
      </c>
      <c r="F91" s="27">
        <v>240</v>
      </c>
      <c r="G91" s="28">
        <f>G92</f>
        <v>1</v>
      </c>
      <c r="H91" s="28">
        <f t="shared" si="4"/>
        <v>1</v>
      </c>
      <c r="I91" s="28">
        <f>I92</f>
        <v>2</v>
      </c>
    </row>
    <row r="92" spans="1:9" ht="24.75" customHeight="1" x14ac:dyDescent="0.2">
      <c r="A92" s="23" t="s">
        <v>36</v>
      </c>
      <c r="B92" s="24">
        <v>650</v>
      </c>
      <c r="C92" s="25">
        <v>1</v>
      </c>
      <c r="D92" s="25">
        <v>13</v>
      </c>
      <c r="E92" s="26" t="s">
        <v>155</v>
      </c>
      <c r="F92" s="27">
        <v>244</v>
      </c>
      <c r="G92" s="28">
        <v>1</v>
      </c>
      <c r="H92" s="28">
        <f t="shared" si="4"/>
        <v>1</v>
      </c>
      <c r="I92" s="28">
        <v>2</v>
      </c>
    </row>
    <row r="93" spans="1:9" ht="22.5" customHeight="1" x14ac:dyDescent="0.2">
      <c r="A93" s="23" t="s">
        <v>157</v>
      </c>
      <c r="B93" s="24">
        <v>650</v>
      </c>
      <c r="C93" s="25">
        <v>1</v>
      </c>
      <c r="D93" s="25">
        <v>13</v>
      </c>
      <c r="E93" s="26" t="s">
        <v>156</v>
      </c>
      <c r="F93" s="27"/>
      <c r="G93" s="28">
        <f>G94</f>
        <v>1</v>
      </c>
      <c r="H93" s="28">
        <f t="shared" si="4"/>
        <v>-1</v>
      </c>
      <c r="I93" s="28">
        <f>I94</f>
        <v>0</v>
      </c>
    </row>
    <row r="94" spans="1:9" ht="48" customHeight="1" x14ac:dyDescent="0.2">
      <c r="A94" s="23" t="s">
        <v>158</v>
      </c>
      <c r="B94" s="24">
        <v>650</v>
      </c>
      <c r="C94" s="25">
        <v>1</v>
      </c>
      <c r="D94" s="25">
        <v>13</v>
      </c>
      <c r="E94" s="26" t="s">
        <v>159</v>
      </c>
      <c r="F94" s="27"/>
      <c r="G94" s="28">
        <f>G95</f>
        <v>1</v>
      </c>
      <c r="H94" s="28">
        <f t="shared" si="4"/>
        <v>-1</v>
      </c>
      <c r="I94" s="28">
        <f>I95</f>
        <v>0</v>
      </c>
    </row>
    <row r="95" spans="1:9" ht="22.5" customHeight="1" x14ac:dyDescent="0.2">
      <c r="A95" s="23" t="s">
        <v>66</v>
      </c>
      <c r="B95" s="24">
        <v>650</v>
      </c>
      <c r="C95" s="25">
        <v>1</v>
      </c>
      <c r="D95" s="25">
        <v>13</v>
      </c>
      <c r="E95" s="26" t="s">
        <v>160</v>
      </c>
      <c r="F95" s="27"/>
      <c r="G95" s="28">
        <f>G96</f>
        <v>1</v>
      </c>
      <c r="H95" s="28">
        <f t="shared" si="4"/>
        <v>-1</v>
      </c>
      <c r="I95" s="28">
        <f>I96</f>
        <v>0</v>
      </c>
    </row>
    <row r="96" spans="1:9" ht="22.5" customHeight="1" x14ac:dyDescent="0.2">
      <c r="A96" s="23" t="s">
        <v>86</v>
      </c>
      <c r="B96" s="24">
        <v>650</v>
      </c>
      <c r="C96" s="25">
        <v>1</v>
      </c>
      <c r="D96" s="25">
        <v>13</v>
      </c>
      <c r="E96" s="26" t="s">
        <v>160</v>
      </c>
      <c r="F96" s="27">
        <v>200</v>
      </c>
      <c r="G96" s="28">
        <f>G97</f>
        <v>1</v>
      </c>
      <c r="H96" s="28">
        <f t="shared" si="4"/>
        <v>-1</v>
      </c>
      <c r="I96" s="28">
        <f>I97</f>
        <v>0</v>
      </c>
    </row>
    <row r="97" spans="1:9" ht="24" customHeight="1" x14ac:dyDescent="0.2">
      <c r="A97" s="23" t="s">
        <v>45</v>
      </c>
      <c r="B97" s="24">
        <v>650</v>
      </c>
      <c r="C97" s="25">
        <v>1</v>
      </c>
      <c r="D97" s="25">
        <v>13</v>
      </c>
      <c r="E97" s="26" t="s">
        <v>160</v>
      </c>
      <c r="F97" s="27">
        <v>240</v>
      </c>
      <c r="G97" s="28">
        <f>G98</f>
        <v>1</v>
      </c>
      <c r="H97" s="28">
        <f t="shared" si="4"/>
        <v>-1</v>
      </c>
      <c r="I97" s="28">
        <f>I98</f>
        <v>0</v>
      </c>
    </row>
    <row r="98" spans="1:9" ht="29.25" customHeight="1" x14ac:dyDescent="0.2">
      <c r="A98" s="23" t="s">
        <v>36</v>
      </c>
      <c r="B98" s="24">
        <v>650</v>
      </c>
      <c r="C98" s="25">
        <v>1</v>
      </c>
      <c r="D98" s="25">
        <v>13</v>
      </c>
      <c r="E98" s="26" t="s">
        <v>160</v>
      </c>
      <c r="F98" s="27">
        <v>244</v>
      </c>
      <c r="G98" s="32">
        <v>1</v>
      </c>
      <c r="H98" s="28">
        <f t="shared" si="4"/>
        <v>-1</v>
      </c>
      <c r="I98" s="32">
        <v>0</v>
      </c>
    </row>
    <row r="99" spans="1:9" s="11" customFormat="1" ht="20.25" customHeight="1" x14ac:dyDescent="0.2">
      <c r="A99" s="12" t="s">
        <v>10</v>
      </c>
      <c r="B99" s="13">
        <v>650</v>
      </c>
      <c r="C99" s="14">
        <v>2</v>
      </c>
      <c r="D99" s="14">
        <v>0</v>
      </c>
      <c r="E99" s="15" t="s">
        <v>43</v>
      </c>
      <c r="F99" s="16" t="s">
        <v>43</v>
      </c>
      <c r="G99" s="17">
        <f>G100</f>
        <v>466.4</v>
      </c>
      <c r="H99" s="51">
        <f t="shared" ref="H99:H146" si="7">I99-G99</f>
        <v>0</v>
      </c>
      <c r="I99" s="17">
        <f>I100</f>
        <v>466.4</v>
      </c>
    </row>
    <row r="100" spans="1:9" ht="16.5" customHeight="1" x14ac:dyDescent="0.2">
      <c r="A100" s="9" t="s">
        <v>11</v>
      </c>
      <c r="B100" s="36">
        <v>650</v>
      </c>
      <c r="C100" s="18">
        <v>2</v>
      </c>
      <c r="D100" s="18">
        <v>3</v>
      </c>
      <c r="E100" s="8" t="s">
        <v>43</v>
      </c>
      <c r="F100" s="19" t="s">
        <v>43</v>
      </c>
      <c r="G100" s="7">
        <f>G101</f>
        <v>466.4</v>
      </c>
      <c r="H100" s="7">
        <f t="shared" si="7"/>
        <v>0</v>
      </c>
      <c r="I100" s="7">
        <f>I101</f>
        <v>466.4</v>
      </c>
    </row>
    <row r="101" spans="1:9" ht="9.75" customHeight="1" x14ac:dyDescent="0.2">
      <c r="A101" s="31" t="s">
        <v>60</v>
      </c>
      <c r="B101" s="24">
        <v>650</v>
      </c>
      <c r="C101" s="25">
        <v>2</v>
      </c>
      <c r="D101" s="25">
        <v>3</v>
      </c>
      <c r="E101" s="26">
        <v>5000000000</v>
      </c>
      <c r="F101" s="27" t="s">
        <v>43</v>
      </c>
      <c r="G101" s="28">
        <f>G102</f>
        <v>466.4</v>
      </c>
      <c r="H101" s="28">
        <f t="shared" si="7"/>
        <v>0</v>
      </c>
      <c r="I101" s="28">
        <f>I102</f>
        <v>466.4</v>
      </c>
    </row>
    <row r="102" spans="1:9" ht="34.5" customHeight="1" x14ac:dyDescent="0.2">
      <c r="A102" s="31" t="s">
        <v>84</v>
      </c>
      <c r="B102" s="24">
        <v>650</v>
      </c>
      <c r="C102" s="25">
        <v>2</v>
      </c>
      <c r="D102" s="25">
        <v>3</v>
      </c>
      <c r="E102" s="26">
        <v>5000100000</v>
      </c>
      <c r="F102" s="27"/>
      <c r="G102" s="28">
        <f>G103</f>
        <v>466.4</v>
      </c>
      <c r="H102" s="28">
        <f t="shared" si="7"/>
        <v>0</v>
      </c>
      <c r="I102" s="28">
        <f>I103</f>
        <v>466.4</v>
      </c>
    </row>
    <row r="103" spans="1:9" ht="24" customHeight="1" x14ac:dyDescent="0.2">
      <c r="A103" s="31" t="s">
        <v>67</v>
      </c>
      <c r="B103" s="24">
        <v>650</v>
      </c>
      <c r="C103" s="25">
        <v>2</v>
      </c>
      <c r="D103" s="25">
        <v>3</v>
      </c>
      <c r="E103" s="26" t="s">
        <v>164</v>
      </c>
      <c r="F103" s="27" t="s">
        <v>43</v>
      </c>
      <c r="G103" s="28">
        <f>G104+G108</f>
        <v>466.4</v>
      </c>
      <c r="H103" s="28">
        <f t="shared" si="7"/>
        <v>0</v>
      </c>
      <c r="I103" s="28">
        <f>I104+I108</f>
        <v>466.4</v>
      </c>
    </row>
    <row r="104" spans="1:9" ht="45" x14ac:dyDescent="0.2">
      <c r="A104" s="23" t="s">
        <v>47</v>
      </c>
      <c r="B104" s="24">
        <v>650</v>
      </c>
      <c r="C104" s="25">
        <v>2</v>
      </c>
      <c r="D104" s="25">
        <v>3</v>
      </c>
      <c r="E104" s="26">
        <v>5000151180</v>
      </c>
      <c r="F104" s="27" t="s">
        <v>48</v>
      </c>
      <c r="G104" s="28">
        <f>G105</f>
        <v>441.7</v>
      </c>
      <c r="H104" s="28">
        <f t="shared" si="7"/>
        <v>0</v>
      </c>
      <c r="I104" s="28">
        <f>I105</f>
        <v>441.7</v>
      </c>
    </row>
    <row r="105" spans="1:9" ht="22.5" x14ac:dyDescent="0.2">
      <c r="A105" s="23" t="s">
        <v>51</v>
      </c>
      <c r="B105" s="24">
        <v>650</v>
      </c>
      <c r="C105" s="25">
        <v>2</v>
      </c>
      <c r="D105" s="25">
        <v>3</v>
      </c>
      <c r="E105" s="26">
        <v>5000151180</v>
      </c>
      <c r="F105" s="27" t="s">
        <v>52</v>
      </c>
      <c r="G105" s="32">
        <f>G106+G107</f>
        <v>441.7</v>
      </c>
      <c r="H105" s="28">
        <f t="shared" si="7"/>
        <v>0</v>
      </c>
      <c r="I105" s="32">
        <f>I106+I107</f>
        <v>441.7</v>
      </c>
    </row>
    <row r="106" spans="1:9" ht="15.75" customHeight="1" x14ac:dyDescent="0.2">
      <c r="A106" s="23" t="s">
        <v>75</v>
      </c>
      <c r="B106" s="24">
        <v>650</v>
      </c>
      <c r="C106" s="25">
        <v>2</v>
      </c>
      <c r="D106" s="25">
        <v>3</v>
      </c>
      <c r="E106" s="26">
        <v>5000151180</v>
      </c>
      <c r="F106" s="27">
        <v>121</v>
      </c>
      <c r="G106" s="32">
        <v>339.2</v>
      </c>
      <c r="H106" s="28">
        <f t="shared" si="7"/>
        <v>0</v>
      </c>
      <c r="I106" s="32">
        <v>339.2</v>
      </c>
    </row>
    <row r="107" spans="1:9" ht="33.75" x14ac:dyDescent="0.2">
      <c r="A107" s="23" t="s">
        <v>76</v>
      </c>
      <c r="B107" s="24">
        <v>650</v>
      </c>
      <c r="C107" s="25">
        <v>2</v>
      </c>
      <c r="D107" s="25">
        <v>3</v>
      </c>
      <c r="E107" s="26">
        <v>5000151180</v>
      </c>
      <c r="F107" s="27">
        <v>129</v>
      </c>
      <c r="G107" s="32">
        <v>102.5</v>
      </c>
      <c r="H107" s="28">
        <f t="shared" si="7"/>
        <v>0</v>
      </c>
      <c r="I107" s="32">
        <v>102.5</v>
      </c>
    </row>
    <row r="108" spans="1:9" ht="22.5" x14ac:dyDescent="0.2">
      <c r="A108" s="23" t="s">
        <v>86</v>
      </c>
      <c r="B108" s="24">
        <v>650</v>
      </c>
      <c r="C108" s="25">
        <v>2</v>
      </c>
      <c r="D108" s="25">
        <v>3</v>
      </c>
      <c r="E108" s="26">
        <v>5000151180</v>
      </c>
      <c r="F108" s="27">
        <v>200</v>
      </c>
      <c r="G108" s="28">
        <f>G109</f>
        <v>24.7</v>
      </c>
      <c r="H108" s="28">
        <f t="shared" si="7"/>
        <v>0</v>
      </c>
      <c r="I108" s="28">
        <f>I109</f>
        <v>24.7</v>
      </c>
    </row>
    <row r="109" spans="1:9" ht="22.5" x14ac:dyDescent="0.2">
      <c r="A109" s="23" t="s">
        <v>45</v>
      </c>
      <c r="B109" s="24">
        <v>650</v>
      </c>
      <c r="C109" s="25">
        <v>2</v>
      </c>
      <c r="D109" s="25">
        <v>3</v>
      </c>
      <c r="E109" s="26">
        <v>5000151180</v>
      </c>
      <c r="F109" s="27">
        <v>240</v>
      </c>
      <c r="G109" s="28">
        <f>G110</f>
        <v>24.7</v>
      </c>
      <c r="H109" s="28">
        <f t="shared" si="7"/>
        <v>0</v>
      </c>
      <c r="I109" s="28">
        <f>I110</f>
        <v>24.7</v>
      </c>
    </row>
    <row r="110" spans="1:9" ht="22.5" x14ac:dyDescent="0.2">
      <c r="A110" s="23" t="s">
        <v>36</v>
      </c>
      <c r="B110" s="24">
        <v>650</v>
      </c>
      <c r="C110" s="25">
        <v>2</v>
      </c>
      <c r="D110" s="25">
        <v>3</v>
      </c>
      <c r="E110" s="26">
        <v>5000151180</v>
      </c>
      <c r="F110" s="27">
        <v>244</v>
      </c>
      <c r="G110" s="32">
        <v>24.7</v>
      </c>
      <c r="H110" s="28">
        <f t="shared" si="7"/>
        <v>0</v>
      </c>
      <c r="I110" s="32">
        <v>24.7</v>
      </c>
    </row>
    <row r="111" spans="1:9" s="11" customFormat="1" ht="22.5" x14ac:dyDescent="0.2">
      <c r="A111" s="12" t="s">
        <v>12</v>
      </c>
      <c r="B111" s="13">
        <v>650</v>
      </c>
      <c r="C111" s="14">
        <v>3</v>
      </c>
      <c r="D111" s="14">
        <v>0</v>
      </c>
      <c r="E111" s="15" t="s">
        <v>43</v>
      </c>
      <c r="F111" s="16" t="s">
        <v>43</v>
      </c>
      <c r="G111" s="17">
        <f>G112+G120+G134</f>
        <v>60.3</v>
      </c>
      <c r="H111" s="51">
        <f t="shared" si="7"/>
        <v>0</v>
      </c>
      <c r="I111" s="17">
        <f>I112+I120+I134</f>
        <v>60.3</v>
      </c>
    </row>
    <row r="112" spans="1:9" x14ac:dyDescent="0.2">
      <c r="A112" s="9" t="s">
        <v>13</v>
      </c>
      <c r="B112" s="36">
        <v>650</v>
      </c>
      <c r="C112" s="18">
        <v>3</v>
      </c>
      <c r="D112" s="18">
        <v>4</v>
      </c>
      <c r="E112" s="8" t="s">
        <v>43</v>
      </c>
      <c r="F112" s="19" t="s">
        <v>43</v>
      </c>
      <c r="G112" s="7">
        <f t="shared" ref="G112:I118" si="8">G113</f>
        <v>27</v>
      </c>
      <c r="H112" s="7">
        <f t="shared" si="7"/>
        <v>0</v>
      </c>
      <c r="I112" s="7">
        <f t="shared" si="8"/>
        <v>27</v>
      </c>
    </row>
    <row r="113" spans="1:9" ht="33.75" x14ac:dyDescent="0.2">
      <c r="A113" s="23" t="s">
        <v>208</v>
      </c>
      <c r="B113" s="24">
        <v>650</v>
      </c>
      <c r="C113" s="25">
        <v>3</v>
      </c>
      <c r="D113" s="25">
        <v>4</v>
      </c>
      <c r="E113" s="26" t="s">
        <v>112</v>
      </c>
      <c r="F113" s="27"/>
      <c r="G113" s="28">
        <f t="shared" si="8"/>
        <v>27</v>
      </c>
      <c r="H113" s="28">
        <f t="shared" si="7"/>
        <v>0</v>
      </c>
      <c r="I113" s="28">
        <f t="shared" si="8"/>
        <v>27</v>
      </c>
    </row>
    <row r="114" spans="1:9" x14ac:dyDescent="0.2">
      <c r="A114" s="30" t="s">
        <v>58</v>
      </c>
      <c r="B114" s="24">
        <v>650</v>
      </c>
      <c r="C114" s="25">
        <v>3</v>
      </c>
      <c r="D114" s="25">
        <v>4</v>
      </c>
      <c r="E114" s="26" t="s">
        <v>113</v>
      </c>
      <c r="F114" s="27"/>
      <c r="G114" s="28">
        <f t="shared" si="8"/>
        <v>27</v>
      </c>
      <c r="H114" s="28">
        <f t="shared" si="7"/>
        <v>0</v>
      </c>
      <c r="I114" s="28">
        <f t="shared" si="8"/>
        <v>27</v>
      </c>
    </row>
    <row r="115" spans="1:9" ht="33.75" x14ac:dyDescent="0.2">
      <c r="A115" s="23" t="s">
        <v>116</v>
      </c>
      <c r="B115" s="24">
        <v>650</v>
      </c>
      <c r="C115" s="25">
        <v>3</v>
      </c>
      <c r="D115" s="25">
        <v>4</v>
      </c>
      <c r="E115" s="26" t="s">
        <v>115</v>
      </c>
      <c r="F115" s="27"/>
      <c r="G115" s="28">
        <f t="shared" si="8"/>
        <v>27</v>
      </c>
      <c r="H115" s="28">
        <f t="shared" si="7"/>
        <v>0</v>
      </c>
      <c r="I115" s="28">
        <f t="shared" si="8"/>
        <v>27</v>
      </c>
    </row>
    <row r="116" spans="1:9" ht="90" x14ac:dyDescent="0.2">
      <c r="A116" s="23" t="s">
        <v>187</v>
      </c>
      <c r="B116" s="24">
        <v>650</v>
      </c>
      <c r="C116" s="25">
        <v>3</v>
      </c>
      <c r="D116" s="25">
        <v>4</v>
      </c>
      <c r="E116" s="35" t="s">
        <v>114</v>
      </c>
      <c r="F116" s="27"/>
      <c r="G116" s="28">
        <f t="shared" si="8"/>
        <v>27</v>
      </c>
      <c r="H116" s="28">
        <f t="shared" si="7"/>
        <v>0</v>
      </c>
      <c r="I116" s="28">
        <f t="shared" si="8"/>
        <v>27</v>
      </c>
    </row>
    <row r="117" spans="1:9" ht="27.75" customHeight="1" x14ac:dyDescent="0.2">
      <c r="A117" s="23" t="s">
        <v>86</v>
      </c>
      <c r="B117" s="24">
        <v>650</v>
      </c>
      <c r="C117" s="25">
        <v>3</v>
      </c>
      <c r="D117" s="25">
        <v>4</v>
      </c>
      <c r="E117" s="35" t="s">
        <v>114</v>
      </c>
      <c r="F117" s="27">
        <v>200</v>
      </c>
      <c r="G117" s="28">
        <f t="shared" si="8"/>
        <v>27</v>
      </c>
      <c r="H117" s="28">
        <f t="shared" si="7"/>
        <v>0</v>
      </c>
      <c r="I117" s="28">
        <f t="shared" si="8"/>
        <v>27</v>
      </c>
    </row>
    <row r="118" spans="1:9" ht="27.75" customHeight="1" x14ac:dyDescent="0.2">
      <c r="A118" s="23" t="s">
        <v>45</v>
      </c>
      <c r="B118" s="24">
        <v>650</v>
      </c>
      <c r="C118" s="25">
        <v>3</v>
      </c>
      <c r="D118" s="25">
        <v>4</v>
      </c>
      <c r="E118" s="35" t="s">
        <v>114</v>
      </c>
      <c r="F118" s="27">
        <v>240</v>
      </c>
      <c r="G118" s="28">
        <f t="shared" si="8"/>
        <v>27</v>
      </c>
      <c r="H118" s="28">
        <f t="shared" si="7"/>
        <v>0</v>
      </c>
      <c r="I118" s="28">
        <f t="shared" si="8"/>
        <v>27</v>
      </c>
    </row>
    <row r="119" spans="1:9" ht="24.75" customHeight="1" x14ac:dyDescent="0.2">
      <c r="A119" s="23" t="s">
        <v>36</v>
      </c>
      <c r="B119" s="24">
        <v>650</v>
      </c>
      <c r="C119" s="25">
        <v>3</v>
      </c>
      <c r="D119" s="25">
        <v>4</v>
      </c>
      <c r="E119" s="35" t="s">
        <v>114</v>
      </c>
      <c r="F119" s="27">
        <v>244</v>
      </c>
      <c r="G119" s="32">
        <v>27</v>
      </c>
      <c r="H119" s="28">
        <f t="shared" si="7"/>
        <v>0</v>
      </c>
      <c r="I119" s="32">
        <v>27</v>
      </c>
    </row>
    <row r="120" spans="1:9" ht="31.5" customHeight="1" x14ac:dyDescent="0.2">
      <c r="A120" s="39" t="s">
        <v>240</v>
      </c>
      <c r="B120" s="36">
        <v>650</v>
      </c>
      <c r="C120" s="18">
        <v>3</v>
      </c>
      <c r="D120" s="18">
        <v>9</v>
      </c>
      <c r="E120" s="42"/>
      <c r="F120" s="19"/>
      <c r="G120" s="7">
        <f>G121</f>
        <v>2</v>
      </c>
      <c r="H120" s="7">
        <f t="shared" si="7"/>
        <v>0</v>
      </c>
      <c r="I120" s="7">
        <f>I121</f>
        <v>2</v>
      </c>
    </row>
    <row r="121" spans="1:9" ht="42.75" customHeight="1" x14ac:dyDescent="0.2">
      <c r="A121" s="23" t="s">
        <v>213</v>
      </c>
      <c r="B121" s="24">
        <v>650</v>
      </c>
      <c r="C121" s="25">
        <v>3</v>
      </c>
      <c r="D121" s="25">
        <v>9</v>
      </c>
      <c r="E121" s="35">
        <v>7500000000</v>
      </c>
      <c r="F121" s="27"/>
      <c r="G121" s="28">
        <f>G122+G128</f>
        <v>2</v>
      </c>
      <c r="H121" s="28">
        <f t="shared" si="7"/>
        <v>0</v>
      </c>
      <c r="I121" s="28">
        <f>I122+I128</f>
        <v>2</v>
      </c>
    </row>
    <row r="122" spans="1:9" ht="38.25" customHeight="1" x14ac:dyDescent="0.2">
      <c r="A122" s="23" t="s">
        <v>161</v>
      </c>
      <c r="B122" s="24">
        <v>650</v>
      </c>
      <c r="C122" s="25">
        <v>3</v>
      </c>
      <c r="D122" s="25">
        <v>9</v>
      </c>
      <c r="E122" s="35">
        <v>7510000000</v>
      </c>
      <c r="F122" s="27"/>
      <c r="G122" s="28">
        <f>G123</f>
        <v>1</v>
      </c>
      <c r="H122" s="28">
        <f t="shared" si="7"/>
        <v>0</v>
      </c>
      <c r="I122" s="28">
        <f>I123</f>
        <v>1</v>
      </c>
    </row>
    <row r="123" spans="1:9" ht="37.5" customHeight="1" x14ac:dyDescent="0.2">
      <c r="A123" s="23" t="s">
        <v>74</v>
      </c>
      <c r="B123" s="24">
        <v>650</v>
      </c>
      <c r="C123" s="25">
        <v>3</v>
      </c>
      <c r="D123" s="25">
        <v>9</v>
      </c>
      <c r="E123" s="35">
        <v>7510100000</v>
      </c>
      <c r="F123" s="27"/>
      <c r="G123" s="28">
        <f>G124</f>
        <v>1</v>
      </c>
      <c r="H123" s="28">
        <f t="shared" si="7"/>
        <v>0</v>
      </c>
      <c r="I123" s="28">
        <f>I124</f>
        <v>1</v>
      </c>
    </row>
    <row r="124" spans="1:9" ht="32.25" customHeight="1" x14ac:dyDescent="0.2">
      <c r="A124" s="23" t="s">
        <v>66</v>
      </c>
      <c r="B124" s="24">
        <v>650</v>
      </c>
      <c r="C124" s="25">
        <v>3</v>
      </c>
      <c r="D124" s="25">
        <v>9</v>
      </c>
      <c r="E124" s="35">
        <v>7510199990</v>
      </c>
      <c r="F124" s="27"/>
      <c r="G124" s="28">
        <f>G125</f>
        <v>1</v>
      </c>
      <c r="H124" s="28">
        <f t="shared" si="7"/>
        <v>0</v>
      </c>
      <c r="I124" s="28">
        <f>I125</f>
        <v>1</v>
      </c>
    </row>
    <row r="125" spans="1:9" ht="27" customHeight="1" x14ac:dyDescent="0.2">
      <c r="A125" s="23" t="s">
        <v>86</v>
      </c>
      <c r="B125" s="24">
        <v>650</v>
      </c>
      <c r="C125" s="25">
        <v>3</v>
      </c>
      <c r="D125" s="25">
        <v>9</v>
      </c>
      <c r="E125" s="35">
        <v>7510199990</v>
      </c>
      <c r="F125" s="27">
        <v>200</v>
      </c>
      <c r="G125" s="28">
        <f>G126</f>
        <v>1</v>
      </c>
      <c r="H125" s="28">
        <f t="shared" si="7"/>
        <v>0</v>
      </c>
      <c r="I125" s="28">
        <f>I126</f>
        <v>1</v>
      </c>
    </row>
    <row r="126" spans="1:9" ht="27" customHeight="1" x14ac:dyDescent="0.2">
      <c r="A126" s="23" t="s">
        <v>45</v>
      </c>
      <c r="B126" s="24">
        <v>650</v>
      </c>
      <c r="C126" s="25">
        <v>3</v>
      </c>
      <c r="D126" s="25">
        <v>9</v>
      </c>
      <c r="E126" s="35">
        <v>7510199990</v>
      </c>
      <c r="F126" s="27">
        <v>240</v>
      </c>
      <c r="G126" s="28">
        <f>G127</f>
        <v>1</v>
      </c>
      <c r="H126" s="28">
        <f t="shared" si="7"/>
        <v>0</v>
      </c>
      <c r="I126" s="28">
        <f>I127</f>
        <v>1</v>
      </c>
    </row>
    <row r="127" spans="1:9" ht="27" customHeight="1" x14ac:dyDescent="0.2">
      <c r="A127" s="23" t="s">
        <v>36</v>
      </c>
      <c r="B127" s="24">
        <v>650</v>
      </c>
      <c r="C127" s="25">
        <v>3</v>
      </c>
      <c r="D127" s="25">
        <v>9</v>
      </c>
      <c r="E127" s="35">
        <v>7510199990</v>
      </c>
      <c r="F127" s="27">
        <v>244</v>
      </c>
      <c r="G127" s="32">
        <v>1</v>
      </c>
      <c r="H127" s="28">
        <f t="shared" si="7"/>
        <v>0</v>
      </c>
      <c r="I127" s="32">
        <v>1</v>
      </c>
    </row>
    <row r="128" spans="1:9" ht="11.25" customHeight="1" x14ac:dyDescent="0.2">
      <c r="A128" s="23" t="s">
        <v>162</v>
      </c>
      <c r="B128" s="24">
        <v>650</v>
      </c>
      <c r="C128" s="25">
        <v>3</v>
      </c>
      <c r="D128" s="25">
        <v>9</v>
      </c>
      <c r="E128" s="35">
        <v>7520000000</v>
      </c>
      <c r="F128" s="27"/>
      <c r="G128" s="28">
        <f>G129</f>
        <v>1</v>
      </c>
      <c r="H128" s="28">
        <f t="shared" si="7"/>
        <v>0</v>
      </c>
      <c r="I128" s="28">
        <f>I129</f>
        <v>1</v>
      </c>
    </row>
    <row r="129" spans="1:9" ht="27.75" customHeight="1" x14ac:dyDescent="0.2">
      <c r="A129" s="23" t="s">
        <v>163</v>
      </c>
      <c r="B129" s="24">
        <v>650</v>
      </c>
      <c r="C129" s="25">
        <v>3</v>
      </c>
      <c r="D129" s="25">
        <v>9</v>
      </c>
      <c r="E129" s="35">
        <v>7520100000</v>
      </c>
      <c r="F129" s="27"/>
      <c r="G129" s="28">
        <f>G130</f>
        <v>1</v>
      </c>
      <c r="H129" s="28">
        <f t="shared" si="7"/>
        <v>0</v>
      </c>
      <c r="I129" s="28">
        <f>I130</f>
        <v>1</v>
      </c>
    </row>
    <row r="130" spans="1:9" ht="27.75" customHeight="1" x14ac:dyDescent="0.2">
      <c r="A130" s="23" t="s">
        <v>66</v>
      </c>
      <c r="B130" s="24">
        <v>650</v>
      </c>
      <c r="C130" s="25">
        <v>3</v>
      </c>
      <c r="D130" s="25">
        <v>9</v>
      </c>
      <c r="E130" s="35">
        <v>7520199990</v>
      </c>
      <c r="F130" s="27"/>
      <c r="G130" s="28">
        <f>G131</f>
        <v>1</v>
      </c>
      <c r="H130" s="28">
        <f t="shared" si="7"/>
        <v>0</v>
      </c>
      <c r="I130" s="28">
        <f>I131</f>
        <v>1</v>
      </c>
    </row>
    <row r="131" spans="1:9" ht="30" customHeight="1" x14ac:dyDescent="0.2">
      <c r="A131" s="23" t="s">
        <v>86</v>
      </c>
      <c r="B131" s="24">
        <v>650</v>
      </c>
      <c r="C131" s="25">
        <v>3</v>
      </c>
      <c r="D131" s="25">
        <v>9</v>
      </c>
      <c r="E131" s="35">
        <v>7520199990</v>
      </c>
      <c r="F131" s="27">
        <v>200</v>
      </c>
      <c r="G131" s="28">
        <f>G132</f>
        <v>1</v>
      </c>
      <c r="H131" s="28">
        <f t="shared" si="7"/>
        <v>0</v>
      </c>
      <c r="I131" s="28">
        <f>I132</f>
        <v>1</v>
      </c>
    </row>
    <row r="132" spans="1:9" ht="27" customHeight="1" x14ac:dyDescent="0.2">
      <c r="A132" s="23" t="s">
        <v>45</v>
      </c>
      <c r="B132" s="24">
        <v>650</v>
      </c>
      <c r="C132" s="25">
        <v>3</v>
      </c>
      <c r="D132" s="25">
        <v>9</v>
      </c>
      <c r="E132" s="35">
        <v>7520199990</v>
      </c>
      <c r="F132" s="27">
        <v>240</v>
      </c>
      <c r="G132" s="28">
        <f>G133</f>
        <v>1</v>
      </c>
      <c r="H132" s="28">
        <f t="shared" si="7"/>
        <v>0</v>
      </c>
      <c r="I132" s="28">
        <f>I133</f>
        <v>1</v>
      </c>
    </row>
    <row r="133" spans="1:9" ht="29.25" customHeight="1" x14ac:dyDescent="0.2">
      <c r="A133" s="23" t="s">
        <v>36</v>
      </c>
      <c r="B133" s="24">
        <v>650</v>
      </c>
      <c r="C133" s="25">
        <v>3</v>
      </c>
      <c r="D133" s="25">
        <v>9</v>
      </c>
      <c r="E133" s="35">
        <v>7520199990</v>
      </c>
      <c r="F133" s="27">
        <v>244</v>
      </c>
      <c r="G133" s="32">
        <v>1</v>
      </c>
      <c r="H133" s="28">
        <f t="shared" si="7"/>
        <v>0</v>
      </c>
      <c r="I133" s="32">
        <v>1</v>
      </c>
    </row>
    <row r="134" spans="1:9" ht="28.5" customHeight="1" x14ac:dyDescent="0.2">
      <c r="A134" s="39" t="s">
        <v>68</v>
      </c>
      <c r="B134" s="36">
        <v>650</v>
      </c>
      <c r="C134" s="18">
        <v>3</v>
      </c>
      <c r="D134" s="18">
        <v>14</v>
      </c>
      <c r="E134" s="8"/>
      <c r="F134" s="19"/>
      <c r="G134" s="43">
        <f t="shared" ref="G134:I140" si="9">G135</f>
        <v>31.3</v>
      </c>
      <c r="H134" s="7">
        <f t="shared" si="7"/>
        <v>0</v>
      </c>
      <c r="I134" s="43">
        <f t="shared" si="9"/>
        <v>31.3</v>
      </c>
    </row>
    <row r="135" spans="1:9" ht="38.25" customHeight="1" x14ac:dyDescent="0.2">
      <c r="A135" s="23" t="s">
        <v>208</v>
      </c>
      <c r="B135" s="24">
        <v>650</v>
      </c>
      <c r="C135" s="25">
        <v>3</v>
      </c>
      <c r="D135" s="25">
        <v>14</v>
      </c>
      <c r="E135" s="26" t="s">
        <v>112</v>
      </c>
      <c r="F135" s="27"/>
      <c r="G135" s="32">
        <f t="shared" si="9"/>
        <v>31.3</v>
      </c>
      <c r="H135" s="28">
        <f t="shared" si="7"/>
        <v>0</v>
      </c>
      <c r="I135" s="32">
        <f t="shared" si="9"/>
        <v>31.3</v>
      </c>
    </row>
    <row r="136" spans="1:9" ht="24" customHeight="1" x14ac:dyDescent="0.2">
      <c r="A136" s="23" t="s">
        <v>58</v>
      </c>
      <c r="B136" s="24">
        <v>650</v>
      </c>
      <c r="C136" s="25">
        <v>3</v>
      </c>
      <c r="D136" s="25">
        <v>14</v>
      </c>
      <c r="E136" s="26" t="s">
        <v>113</v>
      </c>
      <c r="F136" s="27"/>
      <c r="G136" s="28">
        <f t="shared" si="9"/>
        <v>31.3</v>
      </c>
      <c r="H136" s="28">
        <f t="shared" si="7"/>
        <v>0</v>
      </c>
      <c r="I136" s="28">
        <f t="shared" si="9"/>
        <v>31.3</v>
      </c>
    </row>
    <row r="137" spans="1:9" ht="27.75" customHeight="1" x14ac:dyDescent="0.2">
      <c r="A137" s="23" t="s">
        <v>118</v>
      </c>
      <c r="B137" s="24">
        <v>650</v>
      </c>
      <c r="C137" s="25">
        <v>3</v>
      </c>
      <c r="D137" s="25">
        <v>14</v>
      </c>
      <c r="E137" s="26" t="s">
        <v>119</v>
      </c>
      <c r="F137" s="27"/>
      <c r="G137" s="28">
        <f>G138+G144</f>
        <v>31.3</v>
      </c>
      <c r="H137" s="28">
        <f t="shared" si="7"/>
        <v>0</v>
      </c>
      <c r="I137" s="28">
        <f>I138+I144</f>
        <v>31.3</v>
      </c>
    </row>
    <row r="138" spans="1:9" ht="31.5" customHeight="1" x14ac:dyDescent="0.2">
      <c r="A138" s="23" t="s">
        <v>95</v>
      </c>
      <c r="B138" s="24">
        <v>650</v>
      </c>
      <c r="C138" s="25">
        <v>3</v>
      </c>
      <c r="D138" s="25">
        <v>14</v>
      </c>
      <c r="E138" s="26" t="s">
        <v>120</v>
      </c>
      <c r="F138" s="27"/>
      <c r="G138" s="28">
        <f t="shared" si="9"/>
        <v>25</v>
      </c>
      <c r="H138" s="28">
        <f t="shared" si="7"/>
        <v>0</v>
      </c>
      <c r="I138" s="28">
        <f t="shared" si="9"/>
        <v>25</v>
      </c>
    </row>
    <row r="139" spans="1:9" ht="45" customHeight="1" x14ac:dyDescent="0.2">
      <c r="A139" s="23" t="s">
        <v>47</v>
      </c>
      <c r="B139" s="24">
        <v>650</v>
      </c>
      <c r="C139" s="25">
        <v>3</v>
      </c>
      <c r="D139" s="25">
        <v>14</v>
      </c>
      <c r="E139" s="26" t="s">
        <v>120</v>
      </c>
      <c r="F139" s="27">
        <v>100</v>
      </c>
      <c r="G139" s="28">
        <f>G140+G142</f>
        <v>25</v>
      </c>
      <c r="H139" s="28">
        <f t="shared" ref="H139:I139" si="10">H140+H142</f>
        <v>0</v>
      </c>
      <c r="I139" s="28">
        <f t="shared" si="10"/>
        <v>25</v>
      </c>
    </row>
    <row r="140" spans="1:9" ht="18.75" customHeight="1" x14ac:dyDescent="0.2">
      <c r="A140" s="23" t="s">
        <v>49</v>
      </c>
      <c r="B140" s="24">
        <v>650</v>
      </c>
      <c r="C140" s="25">
        <v>3</v>
      </c>
      <c r="D140" s="25">
        <v>14</v>
      </c>
      <c r="E140" s="26" t="s">
        <v>120</v>
      </c>
      <c r="F140" s="27">
        <v>110</v>
      </c>
      <c r="G140" s="28">
        <f t="shared" si="9"/>
        <v>25</v>
      </c>
      <c r="H140" s="28">
        <f t="shared" si="7"/>
        <v>-25</v>
      </c>
      <c r="I140" s="28">
        <f t="shared" si="9"/>
        <v>0</v>
      </c>
    </row>
    <row r="141" spans="1:9" ht="36" customHeight="1" x14ac:dyDescent="0.2">
      <c r="A141" s="23" t="s">
        <v>168</v>
      </c>
      <c r="B141" s="24">
        <v>650</v>
      </c>
      <c r="C141" s="25">
        <v>3</v>
      </c>
      <c r="D141" s="25">
        <v>14</v>
      </c>
      <c r="E141" s="26" t="s">
        <v>120</v>
      </c>
      <c r="F141" s="27">
        <v>113</v>
      </c>
      <c r="G141" s="28">
        <v>25</v>
      </c>
      <c r="H141" s="28">
        <v>-25</v>
      </c>
      <c r="I141" s="28">
        <v>0</v>
      </c>
    </row>
    <row r="142" spans="1:9" s="81" customFormat="1" ht="21" customHeight="1" x14ac:dyDescent="0.2">
      <c r="A142" s="23" t="s">
        <v>51</v>
      </c>
      <c r="B142" s="24">
        <v>650</v>
      </c>
      <c r="C142" s="25">
        <v>3</v>
      </c>
      <c r="D142" s="25">
        <v>14</v>
      </c>
      <c r="E142" s="26" t="s">
        <v>120</v>
      </c>
      <c r="F142" s="27">
        <v>120</v>
      </c>
      <c r="G142" s="28">
        <f>G143</f>
        <v>0</v>
      </c>
      <c r="H142" s="28">
        <f t="shared" ref="H142:I142" si="11">H143</f>
        <v>25</v>
      </c>
      <c r="I142" s="28">
        <f t="shared" si="11"/>
        <v>25</v>
      </c>
    </row>
    <row r="143" spans="1:9" s="81" customFormat="1" ht="45.75" customHeight="1" x14ac:dyDescent="0.2">
      <c r="A143" s="23" t="s">
        <v>265</v>
      </c>
      <c r="B143" s="24">
        <v>650</v>
      </c>
      <c r="C143" s="25">
        <v>3</v>
      </c>
      <c r="D143" s="25">
        <v>14</v>
      </c>
      <c r="E143" s="26" t="s">
        <v>120</v>
      </c>
      <c r="F143" s="27">
        <v>123</v>
      </c>
      <c r="G143" s="28">
        <v>0</v>
      </c>
      <c r="H143" s="28">
        <v>25</v>
      </c>
      <c r="I143" s="28">
        <v>25</v>
      </c>
    </row>
    <row r="144" spans="1:9" ht="33.75" x14ac:dyDescent="0.2">
      <c r="A144" s="23" t="s">
        <v>96</v>
      </c>
      <c r="B144" s="24">
        <v>650</v>
      </c>
      <c r="C144" s="25">
        <v>3</v>
      </c>
      <c r="D144" s="25">
        <v>14</v>
      </c>
      <c r="E144" s="26" t="s">
        <v>121</v>
      </c>
      <c r="F144" s="27"/>
      <c r="G144" s="32">
        <f>G145</f>
        <v>6.3</v>
      </c>
      <c r="H144" s="28">
        <f t="shared" si="7"/>
        <v>0</v>
      </c>
      <c r="I144" s="32">
        <f>I145</f>
        <v>6.3</v>
      </c>
    </row>
    <row r="145" spans="1:9" ht="45" x14ac:dyDescent="0.2">
      <c r="A145" s="23" t="s">
        <v>47</v>
      </c>
      <c r="B145" s="24">
        <v>650</v>
      </c>
      <c r="C145" s="25">
        <v>3</v>
      </c>
      <c r="D145" s="25">
        <v>14</v>
      </c>
      <c r="E145" s="26" t="s">
        <v>121</v>
      </c>
      <c r="F145" s="27">
        <v>100</v>
      </c>
      <c r="G145" s="32">
        <f>G146+G148</f>
        <v>6.3</v>
      </c>
      <c r="H145" s="32">
        <f t="shared" ref="H145:I145" si="12">H146+H148</f>
        <v>0</v>
      </c>
      <c r="I145" s="32">
        <f t="shared" si="12"/>
        <v>6.3</v>
      </c>
    </row>
    <row r="146" spans="1:9" x14ac:dyDescent="0.2">
      <c r="A146" s="23" t="s">
        <v>49</v>
      </c>
      <c r="B146" s="24">
        <v>650</v>
      </c>
      <c r="C146" s="25">
        <v>3</v>
      </c>
      <c r="D146" s="25">
        <v>14</v>
      </c>
      <c r="E146" s="26" t="s">
        <v>121</v>
      </c>
      <c r="F146" s="27">
        <v>110</v>
      </c>
      <c r="G146" s="28">
        <f>G147</f>
        <v>6.3</v>
      </c>
      <c r="H146" s="28">
        <f t="shared" si="7"/>
        <v>-6.3</v>
      </c>
      <c r="I146" s="28">
        <f>I147</f>
        <v>0</v>
      </c>
    </row>
    <row r="147" spans="1:9" ht="33.75" x14ac:dyDescent="0.2">
      <c r="A147" s="23" t="s">
        <v>168</v>
      </c>
      <c r="B147" s="24">
        <v>650</v>
      </c>
      <c r="C147" s="25">
        <v>3</v>
      </c>
      <c r="D147" s="25">
        <v>14</v>
      </c>
      <c r="E147" s="26" t="s">
        <v>121</v>
      </c>
      <c r="F147" s="27">
        <v>113</v>
      </c>
      <c r="G147" s="32">
        <v>6.3</v>
      </c>
      <c r="H147" s="28">
        <v>-6.3</v>
      </c>
      <c r="I147" s="32">
        <v>0</v>
      </c>
    </row>
    <row r="148" spans="1:9" s="81" customFormat="1" ht="22.5" x14ac:dyDescent="0.2">
      <c r="A148" s="23" t="s">
        <v>51</v>
      </c>
      <c r="B148" s="24">
        <v>650</v>
      </c>
      <c r="C148" s="25">
        <v>3</v>
      </c>
      <c r="D148" s="25">
        <v>14</v>
      </c>
      <c r="E148" s="26" t="s">
        <v>121</v>
      </c>
      <c r="F148" s="27">
        <v>120</v>
      </c>
      <c r="G148" s="32">
        <f>G149</f>
        <v>0</v>
      </c>
      <c r="H148" s="32">
        <f t="shared" ref="H148:I148" si="13">H149</f>
        <v>6.3</v>
      </c>
      <c r="I148" s="32">
        <f t="shared" si="13"/>
        <v>6.3</v>
      </c>
    </row>
    <row r="149" spans="1:9" s="81" customFormat="1" ht="45.75" customHeight="1" x14ac:dyDescent="0.2">
      <c r="A149" s="23" t="s">
        <v>265</v>
      </c>
      <c r="B149" s="24">
        <v>650</v>
      </c>
      <c r="C149" s="25">
        <v>3</v>
      </c>
      <c r="D149" s="25">
        <v>14</v>
      </c>
      <c r="E149" s="26" t="s">
        <v>121</v>
      </c>
      <c r="F149" s="27">
        <v>123</v>
      </c>
      <c r="G149" s="32">
        <v>0</v>
      </c>
      <c r="H149" s="28">
        <v>6.3</v>
      </c>
      <c r="I149" s="32">
        <v>6.3</v>
      </c>
    </row>
    <row r="150" spans="1:9" s="11" customFormat="1" ht="16.5" customHeight="1" x14ac:dyDescent="0.2">
      <c r="A150" s="12" t="s">
        <v>14</v>
      </c>
      <c r="B150" s="13">
        <v>650</v>
      </c>
      <c r="C150" s="14">
        <v>4</v>
      </c>
      <c r="D150" s="40">
        <v>0</v>
      </c>
      <c r="E150" s="15" t="s">
        <v>43</v>
      </c>
      <c r="F150" s="16" t="s">
        <v>43</v>
      </c>
      <c r="G150" s="41">
        <f>G165+G173+G180+G151</f>
        <v>4773.1000000000004</v>
      </c>
      <c r="H150" s="41">
        <f t="shared" ref="H150:I150" si="14">H165+H173+H180+H151</f>
        <v>232</v>
      </c>
      <c r="I150" s="41">
        <f t="shared" si="14"/>
        <v>5005.1000000000004</v>
      </c>
    </row>
    <row r="151" spans="1:9" s="11" customFormat="1" ht="16.5" customHeight="1" x14ac:dyDescent="0.2">
      <c r="A151" s="9" t="s">
        <v>258</v>
      </c>
      <c r="B151" s="36">
        <v>650</v>
      </c>
      <c r="C151" s="18">
        <v>4</v>
      </c>
      <c r="D151" s="18">
        <v>1</v>
      </c>
      <c r="E151" s="113"/>
      <c r="F151" s="114"/>
      <c r="G151" s="115">
        <f>G152</f>
        <v>0</v>
      </c>
      <c r="H151" s="7">
        <f>H152</f>
        <v>187</v>
      </c>
      <c r="I151" s="115">
        <f>I152</f>
        <v>187</v>
      </c>
    </row>
    <row r="152" spans="1:9" s="81" customFormat="1" ht="22.5" customHeight="1" x14ac:dyDescent="0.2">
      <c r="A152" s="23" t="s">
        <v>218</v>
      </c>
      <c r="B152" s="24">
        <v>650</v>
      </c>
      <c r="C152" s="25">
        <v>4</v>
      </c>
      <c r="D152" s="25">
        <v>1</v>
      </c>
      <c r="E152" s="26" t="s">
        <v>219</v>
      </c>
      <c r="F152" s="27"/>
      <c r="G152" s="50">
        <f>G153</f>
        <v>0</v>
      </c>
      <c r="H152" s="28">
        <f t="shared" ref="H152:H164" si="15">I152-G152</f>
        <v>187</v>
      </c>
      <c r="I152" s="50">
        <f>I153</f>
        <v>187</v>
      </c>
    </row>
    <row r="153" spans="1:9" s="81" customFormat="1" ht="22.5" customHeight="1" x14ac:dyDescent="0.2">
      <c r="A153" s="23" t="s">
        <v>226</v>
      </c>
      <c r="B153" s="24">
        <v>650</v>
      </c>
      <c r="C153" s="25">
        <v>4</v>
      </c>
      <c r="D153" s="25">
        <v>1</v>
      </c>
      <c r="E153" s="26" t="s">
        <v>225</v>
      </c>
      <c r="F153" s="27"/>
      <c r="G153" s="50">
        <f>G154</f>
        <v>0</v>
      </c>
      <c r="H153" s="28">
        <f t="shared" si="15"/>
        <v>187</v>
      </c>
      <c r="I153" s="50">
        <f>I154</f>
        <v>187</v>
      </c>
    </row>
    <row r="154" spans="1:9" s="81" customFormat="1" ht="22.5" customHeight="1" x14ac:dyDescent="0.2">
      <c r="A154" s="23" t="s">
        <v>220</v>
      </c>
      <c r="B154" s="24">
        <v>650</v>
      </c>
      <c r="C154" s="25">
        <v>4</v>
      </c>
      <c r="D154" s="25">
        <v>1</v>
      </c>
      <c r="E154" s="26" t="s">
        <v>221</v>
      </c>
      <c r="F154" s="27"/>
      <c r="G154" s="50">
        <f>G155+G160</f>
        <v>0</v>
      </c>
      <c r="H154" s="28">
        <f t="shared" si="15"/>
        <v>187</v>
      </c>
      <c r="I154" s="50">
        <f>I155+I160</f>
        <v>187</v>
      </c>
    </row>
    <row r="155" spans="1:9" s="81" customFormat="1" ht="22.5" customHeight="1" x14ac:dyDescent="0.2">
      <c r="A155" s="23" t="s">
        <v>217</v>
      </c>
      <c r="B155" s="24">
        <v>650</v>
      </c>
      <c r="C155" s="25">
        <v>4</v>
      </c>
      <c r="D155" s="25">
        <v>1</v>
      </c>
      <c r="E155" s="26" t="s">
        <v>222</v>
      </c>
      <c r="F155" s="27"/>
      <c r="G155" s="50">
        <f>G156</f>
        <v>0</v>
      </c>
      <c r="H155" s="28">
        <f t="shared" si="15"/>
        <v>50</v>
      </c>
      <c r="I155" s="50">
        <f>I156</f>
        <v>50</v>
      </c>
    </row>
    <row r="156" spans="1:9" s="81" customFormat="1" ht="47.25" customHeight="1" x14ac:dyDescent="0.2">
      <c r="A156" s="23" t="s">
        <v>47</v>
      </c>
      <c r="B156" s="24">
        <v>650</v>
      </c>
      <c r="C156" s="25">
        <v>4</v>
      </c>
      <c r="D156" s="25">
        <v>1</v>
      </c>
      <c r="E156" s="26" t="s">
        <v>222</v>
      </c>
      <c r="F156" s="27">
        <v>100</v>
      </c>
      <c r="G156" s="50">
        <f>G157</f>
        <v>0</v>
      </c>
      <c r="H156" s="28">
        <f t="shared" si="15"/>
        <v>50</v>
      </c>
      <c r="I156" s="50">
        <f>I157</f>
        <v>50</v>
      </c>
    </row>
    <row r="157" spans="1:9" s="81" customFormat="1" ht="15" customHeight="1" x14ac:dyDescent="0.2">
      <c r="A157" s="23" t="s">
        <v>49</v>
      </c>
      <c r="B157" s="24">
        <v>650</v>
      </c>
      <c r="C157" s="25">
        <v>4</v>
      </c>
      <c r="D157" s="25">
        <v>1</v>
      </c>
      <c r="E157" s="26" t="s">
        <v>222</v>
      </c>
      <c r="F157" s="27">
        <v>110</v>
      </c>
      <c r="G157" s="50">
        <f>G158+G159</f>
        <v>0</v>
      </c>
      <c r="H157" s="28">
        <f t="shared" si="15"/>
        <v>50</v>
      </c>
      <c r="I157" s="50">
        <f>I158+I159</f>
        <v>50</v>
      </c>
    </row>
    <row r="158" spans="1:9" s="81" customFormat="1" ht="15" customHeight="1" x14ac:dyDescent="0.2">
      <c r="A158" s="23" t="s">
        <v>77</v>
      </c>
      <c r="B158" s="24">
        <v>650</v>
      </c>
      <c r="C158" s="25">
        <v>4</v>
      </c>
      <c r="D158" s="25">
        <v>1</v>
      </c>
      <c r="E158" s="26" t="s">
        <v>222</v>
      </c>
      <c r="F158" s="27">
        <v>111</v>
      </c>
      <c r="G158" s="50">
        <v>0</v>
      </c>
      <c r="H158" s="28">
        <f t="shared" si="15"/>
        <v>38.4</v>
      </c>
      <c r="I158" s="50">
        <v>38.4</v>
      </c>
    </row>
    <row r="159" spans="1:9" s="81" customFormat="1" ht="33.75" customHeight="1" x14ac:dyDescent="0.2">
      <c r="A159" s="23" t="s">
        <v>78</v>
      </c>
      <c r="B159" s="24">
        <v>650</v>
      </c>
      <c r="C159" s="25">
        <v>4</v>
      </c>
      <c r="D159" s="25">
        <v>1</v>
      </c>
      <c r="E159" s="26" t="s">
        <v>222</v>
      </c>
      <c r="F159" s="27">
        <v>119</v>
      </c>
      <c r="G159" s="50">
        <v>0</v>
      </c>
      <c r="H159" s="28">
        <f t="shared" si="15"/>
        <v>11.6</v>
      </c>
      <c r="I159" s="50">
        <v>11.6</v>
      </c>
    </row>
    <row r="160" spans="1:9" s="81" customFormat="1" ht="22.5" customHeight="1" x14ac:dyDescent="0.2">
      <c r="A160" s="23" t="s">
        <v>223</v>
      </c>
      <c r="B160" s="24">
        <v>650</v>
      </c>
      <c r="C160" s="25">
        <v>4</v>
      </c>
      <c r="D160" s="25">
        <v>1</v>
      </c>
      <c r="E160" s="26" t="s">
        <v>224</v>
      </c>
      <c r="F160" s="27"/>
      <c r="G160" s="50">
        <f>G161</f>
        <v>0</v>
      </c>
      <c r="H160" s="28">
        <f t="shared" si="15"/>
        <v>137</v>
      </c>
      <c r="I160" s="50">
        <f>I161</f>
        <v>137</v>
      </c>
    </row>
    <row r="161" spans="1:9" s="81" customFormat="1" ht="48.75" customHeight="1" x14ac:dyDescent="0.2">
      <c r="A161" s="23" t="s">
        <v>47</v>
      </c>
      <c r="B161" s="24">
        <v>650</v>
      </c>
      <c r="C161" s="25">
        <v>4</v>
      </c>
      <c r="D161" s="25">
        <v>1</v>
      </c>
      <c r="E161" s="26" t="s">
        <v>224</v>
      </c>
      <c r="F161" s="27">
        <v>100</v>
      </c>
      <c r="G161" s="50">
        <f>G162</f>
        <v>0</v>
      </c>
      <c r="H161" s="28">
        <f t="shared" si="15"/>
        <v>137</v>
      </c>
      <c r="I161" s="50">
        <f>I162</f>
        <v>137</v>
      </c>
    </row>
    <row r="162" spans="1:9" s="81" customFormat="1" ht="17.25" customHeight="1" x14ac:dyDescent="0.2">
      <c r="A162" s="23" t="s">
        <v>49</v>
      </c>
      <c r="B162" s="24">
        <v>650</v>
      </c>
      <c r="C162" s="25">
        <v>4</v>
      </c>
      <c r="D162" s="25">
        <v>1</v>
      </c>
      <c r="E162" s="26" t="s">
        <v>224</v>
      </c>
      <c r="F162" s="27">
        <v>110</v>
      </c>
      <c r="G162" s="50">
        <f>G163+G164</f>
        <v>0</v>
      </c>
      <c r="H162" s="28">
        <f t="shared" si="15"/>
        <v>137</v>
      </c>
      <c r="I162" s="50">
        <f>I163+I164</f>
        <v>137</v>
      </c>
    </row>
    <row r="163" spans="1:9" s="81" customFormat="1" ht="17.25" customHeight="1" x14ac:dyDescent="0.2">
      <c r="A163" s="23" t="s">
        <v>77</v>
      </c>
      <c r="B163" s="24">
        <v>650</v>
      </c>
      <c r="C163" s="25">
        <v>4</v>
      </c>
      <c r="D163" s="25">
        <v>1</v>
      </c>
      <c r="E163" s="26" t="s">
        <v>224</v>
      </c>
      <c r="F163" s="27">
        <v>111</v>
      </c>
      <c r="G163" s="50">
        <v>0</v>
      </c>
      <c r="H163" s="28">
        <f t="shared" si="15"/>
        <v>105.2</v>
      </c>
      <c r="I163" s="50">
        <v>105.2</v>
      </c>
    </row>
    <row r="164" spans="1:9" s="81" customFormat="1" ht="36.75" customHeight="1" x14ac:dyDescent="0.2">
      <c r="A164" s="23" t="s">
        <v>78</v>
      </c>
      <c r="B164" s="24">
        <v>650</v>
      </c>
      <c r="C164" s="25">
        <v>4</v>
      </c>
      <c r="D164" s="25">
        <v>1</v>
      </c>
      <c r="E164" s="26" t="s">
        <v>224</v>
      </c>
      <c r="F164" s="27">
        <v>119</v>
      </c>
      <c r="G164" s="50">
        <v>0</v>
      </c>
      <c r="H164" s="28">
        <f t="shared" si="15"/>
        <v>31.8</v>
      </c>
      <c r="I164" s="50">
        <v>31.8</v>
      </c>
    </row>
    <row r="165" spans="1:9" ht="18" customHeight="1" x14ac:dyDescent="0.2">
      <c r="A165" s="39" t="s">
        <v>92</v>
      </c>
      <c r="B165" s="36">
        <v>650</v>
      </c>
      <c r="C165" s="18">
        <v>4</v>
      </c>
      <c r="D165" s="18">
        <v>9</v>
      </c>
      <c r="E165" s="8"/>
      <c r="F165" s="19"/>
      <c r="G165" s="7">
        <f t="shared" ref="G165:I171" si="16">G166</f>
        <v>4351.6000000000004</v>
      </c>
      <c r="H165" s="7">
        <f t="shared" ref="H165:H230" si="17">I165-G165</f>
        <v>0</v>
      </c>
      <c r="I165" s="7">
        <f t="shared" si="16"/>
        <v>4351.6000000000004</v>
      </c>
    </row>
    <row r="166" spans="1:9" ht="33.75" x14ac:dyDescent="0.2">
      <c r="A166" s="23" t="s">
        <v>204</v>
      </c>
      <c r="B166" s="24">
        <v>650</v>
      </c>
      <c r="C166" s="25">
        <v>4</v>
      </c>
      <c r="D166" s="25">
        <v>9</v>
      </c>
      <c r="E166" s="29">
        <v>8400000000</v>
      </c>
      <c r="F166" s="27"/>
      <c r="G166" s="28">
        <f t="shared" si="16"/>
        <v>4351.6000000000004</v>
      </c>
      <c r="H166" s="28">
        <f t="shared" si="17"/>
        <v>0</v>
      </c>
      <c r="I166" s="28">
        <f t="shared" si="16"/>
        <v>4351.6000000000004</v>
      </c>
    </row>
    <row r="167" spans="1:9" x14ac:dyDescent="0.2">
      <c r="A167" s="23" t="s">
        <v>90</v>
      </c>
      <c r="B167" s="24">
        <v>650</v>
      </c>
      <c r="C167" s="25">
        <v>4</v>
      </c>
      <c r="D167" s="25">
        <v>9</v>
      </c>
      <c r="E167" s="29">
        <v>8410000000</v>
      </c>
      <c r="F167" s="27"/>
      <c r="G167" s="28">
        <f t="shared" si="16"/>
        <v>4351.6000000000004</v>
      </c>
      <c r="H167" s="28">
        <f t="shared" si="17"/>
        <v>0</v>
      </c>
      <c r="I167" s="28">
        <f t="shared" si="16"/>
        <v>4351.6000000000004</v>
      </c>
    </row>
    <row r="168" spans="1:9" ht="22.5" x14ac:dyDescent="0.2">
      <c r="A168" s="23" t="s">
        <v>91</v>
      </c>
      <c r="B168" s="24">
        <v>650</v>
      </c>
      <c r="C168" s="25">
        <v>4</v>
      </c>
      <c r="D168" s="25">
        <v>9</v>
      </c>
      <c r="E168" s="29">
        <v>8410100000</v>
      </c>
      <c r="F168" s="27"/>
      <c r="G168" s="28">
        <f t="shared" si="16"/>
        <v>4351.6000000000004</v>
      </c>
      <c r="H168" s="28">
        <f t="shared" si="17"/>
        <v>0</v>
      </c>
      <c r="I168" s="28">
        <f t="shared" si="16"/>
        <v>4351.6000000000004</v>
      </c>
    </row>
    <row r="169" spans="1:9" ht="30" customHeight="1" x14ac:dyDescent="0.2">
      <c r="A169" s="23" t="s">
        <v>66</v>
      </c>
      <c r="B169" s="24">
        <v>650</v>
      </c>
      <c r="C169" s="25">
        <v>4</v>
      </c>
      <c r="D169" s="25">
        <v>9</v>
      </c>
      <c r="E169" s="29">
        <v>8410199990</v>
      </c>
      <c r="F169" s="27"/>
      <c r="G169" s="28">
        <f t="shared" si="16"/>
        <v>4351.6000000000004</v>
      </c>
      <c r="H169" s="28">
        <f t="shared" si="17"/>
        <v>0</v>
      </c>
      <c r="I169" s="28">
        <f t="shared" si="16"/>
        <v>4351.6000000000004</v>
      </c>
    </row>
    <row r="170" spans="1:9" ht="22.5" x14ac:dyDescent="0.2">
      <c r="A170" s="23" t="s">
        <v>86</v>
      </c>
      <c r="B170" s="24">
        <v>650</v>
      </c>
      <c r="C170" s="25">
        <v>4</v>
      </c>
      <c r="D170" s="25">
        <v>9</v>
      </c>
      <c r="E170" s="29">
        <v>8410199990</v>
      </c>
      <c r="F170" s="27">
        <v>200</v>
      </c>
      <c r="G170" s="28">
        <f t="shared" si="16"/>
        <v>4351.6000000000004</v>
      </c>
      <c r="H170" s="28">
        <f t="shared" si="17"/>
        <v>0</v>
      </c>
      <c r="I170" s="28">
        <f t="shared" si="16"/>
        <v>4351.6000000000004</v>
      </c>
    </row>
    <row r="171" spans="1:9" ht="22.5" x14ac:dyDescent="0.2">
      <c r="A171" s="23" t="s">
        <v>45</v>
      </c>
      <c r="B171" s="24">
        <v>650</v>
      </c>
      <c r="C171" s="25">
        <v>4</v>
      </c>
      <c r="D171" s="25">
        <v>9</v>
      </c>
      <c r="E171" s="29">
        <v>8410199990</v>
      </c>
      <c r="F171" s="27">
        <v>240</v>
      </c>
      <c r="G171" s="28">
        <f t="shared" si="16"/>
        <v>4351.6000000000004</v>
      </c>
      <c r="H171" s="28">
        <f t="shared" si="17"/>
        <v>0</v>
      </c>
      <c r="I171" s="28">
        <f t="shared" si="16"/>
        <v>4351.6000000000004</v>
      </c>
    </row>
    <row r="172" spans="1:9" ht="22.5" x14ac:dyDescent="0.2">
      <c r="A172" s="23" t="s">
        <v>36</v>
      </c>
      <c r="B172" s="24">
        <v>650</v>
      </c>
      <c r="C172" s="25">
        <v>4</v>
      </c>
      <c r="D172" s="25">
        <v>9</v>
      </c>
      <c r="E172" s="29">
        <v>8410199990</v>
      </c>
      <c r="F172" s="27">
        <v>244</v>
      </c>
      <c r="G172" s="28">
        <v>4351.6000000000004</v>
      </c>
      <c r="H172" s="28">
        <v>0</v>
      </c>
      <c r="I172" s="112">
        <v>4351.6000000000004</v>
      </c>
    </row>
    <row r="173" spans="1:9" ht="15.75" customHeight="1" x14ac:dyDescent="0.2">
      <c r="A173" s="9" t="s">
        <v>15</v>
      </c>
      <c r="B173" s="36">
        <v>650</v>
      </c>
      <c r="C173" s="18">
        <v>4</v>
      </c>
      <c r="D173" s="18">
        <v>10</v>
      </c>
      <c r="E173" s="8" t="s">
        <v>43</v>
      </c>
      <c r="F173" s="19" t="s">
        <v>43</v>
      </c>
      <c r="G173" s="7">
        <f t="shared" ref="G173:I178" si="18">G174</f>
        <v>414.2</v>
      </c>
      <c r="H173" s="7">
        <f t="shared" si="17"/>
        <v>45</v>
      </c>
      <c r="I173" s="7">
        <f t="shared" si="18"/>
        <v>459.2</v>
      </c>
    </row>
    <row r="174" spans="1:9" ht="24.75" customHeight="1" x14ac:dyDescent="0.2">
      <c r="A174" s="31" t="s">
        <v>205</v>
      </c>
      <c r="B174" s="24">
        <v>650</v>
      </c>
      <c r="C174" s="25">
        <v>4</v>
      </c>
      <c r="D174" s="25">
        <v>10</v>
      </c>
      <c r="E174" s="26" t="s">
        <v>100</v>
      </c>
      <c r="F174" s="27" t="s">
        <v>43</v>
      </c>
      <c r="G174" s="28">
        <f t="shared" si="18"/>
        <v>414.2</v>
      </c>
      <c r="H174" s="28">
        <f t="shared" si="17"/>
        <v>45</v>
      </c>
      <c r="I174" s="28">
        <f t="shared" si="18"/>
        <v>459.2</v>
      </c>
    </row>
    <row r="175" spans="1:9" ht="22.5" x14ac:dyDescent="0.2">
      <c r="A175" s="31" t="s">
        <v>188</v>
      </c>
      <c r="B175" s="24">
        <v>650</v>
      </c>
      <c r="C175" s="25">
        <v>4</v>
      </c>
      <c r="D175" s="25">
        <v>10</v>
      </c>
      <c r="E175" s="26" t="s">
        <v>122</v>
      </c>
      <c r="F175" s="27" t="s">
        <v>43</v>
      </c>
      <c r="G175" s="28">
        <f t="shared" si="18"/>
        <v>414.2</v>
      </c>
      <c r="H175" s="28">
        <f t="shared" si="17"/>
        <v>45</v>
      </c>
      <c r="I175" s="28">
        <f t="shared" si="18"/>
        <v>459.2</v>
      </c>
    </row>
    <row r="176" spans="1:9" ht="11.25" customHeight="1" x14ac:dyDescent="0.2">
      <c r="A176" s="31" t="s">
        <v>39</v>
      </c>
      <c r="B176" s="24">
        <v>650</v>
      </c>
      <c r="C176" s="25">
        <v>4</v>
      </c>
      <c r="D176" s="25">
        <v>10</v>
      </c>
      <c r="E176" s="26" t="s">
        <v>123</v>
      </c>
      <c r="F176" s="27"/>
      <c r="G176" s="28">
        <f t="shared" si="18"/>
        <v>414.2</v>
      </c>
      <c r="H176" s="28">
        <f t="shared" si="17"/>
        <v>45</v>
      </c>
      <c r="I176" s="28">
        <f t="shared" si="18"/>
        <v>459.2</v>
      </c>
    </row>
    <row r="177" spans="1:9" ht="26.25" customHeight="1" x14ac:dyDescent="0.2">
      <c r="A177" s="23" t="s">
        <v>86</v>
      </c>
      <c r="B177" s="24">
        <v>650</v>
      </c>
      <c r="C177" s="25">
        <v>4</v>
      </c>
      <c r="D177" s="25">
        <v>10</v>
      </c>
      <c r="E177" s="26" t="s">
        <v>123</v>
      </c>
      <c r="F177" s="27" t="s">
        <v>44</v>
      </c>
      <c r="G177" s="28">
        <f t="shared" si="18"/>
        <v>414.2</v>
      </c>
      <c r="H177" s="28">
        <f t="shared" si="17"/>
        <v>45</v>
      </c>
      <c r="I177" s="28">
        <f t="shared" si="18"/>
        <v>459.2</v>
      </c>
    </row>
    <row r="178" spans="1:9" ht="26.25" customHeight="1" x14ac:dyDescent="0.2">
      <c r="A178" s="23" t="s">
        <v>45</v>
      </c>
      <c r="B178" s="24">
        <v>650</v>
      </c>
      <c r="C178" s="25">
        <v>4</v>
      </c>
      <c r="D178" s="25">
        <v>10</v>
      </c>
      <c r="E178" s="26" t="s">
        <v>123</v>
      </c>
      <c r="F178" s="27" t="s">
        <v>46</v>
      </c>
      <c r="G178" s="28">
        <f t="shared" si="18"/>
        <v>414.2</v>
      </c>
      <c r="H178" s="28">
        <f t="shared" si="17"/>
        <v>45</v>
      </c>
      <c r="I178" s="28">
        <f t="shared" si="18"/>
        <v>459.2</v>
      </c>
    </row>
    <row r="179" spans="1:9" ht="26.25" customHeight="1" x14ac:dyDescent="0.2">
      <c r="A179" s="23" t="s">
        <v>36</v>
      </c>
      <c r="B179" s="24">
        <v>650</v>
      </c>
      <c r="C179" s="25">
        <v>4</v>
      </c>
      <c r="D179" s="25">
        <v>10</v>
      </c>
      <c r="E179" s="26" t="s">
        <v>123</v>
      </c>
      <c r="F179" s="27">
        <v>244</v>
      </c>
      <c r="G179" s="28">
        <v>414.2</v>
      </c>
      <c r="H179" s="28">
        <f t="shared" si="17"/>
        <v>45</v>
      </c>
      <c r="I179" s="28">
        <f>414.2+30+15</f>
        <v>459.2</v>
      </c>
    </row>
    <row r="180" spans="1:9" ht="12.75" customHeight="1" x14ac:dyDescent="0.2">
      <c r="A180" s="39" t="s">
        <v>94</v>
      </c>
      <c r="B180" s="36">
        <v>650</v>
      </c>
      <c r="C180" s="18">
        <v>4</v>
      </c>
      <c r="D180" s="18">
        <v>12</v>
      </c>
      <c r="E180" s="8"/>
      <c r="F180" s="19"/>
      <c r="G180" s="7">
        <f>G181</f>
        <v>7.3</v>
      </c>
      <c r="H180" s="7">
        <f t="shared" si="17"/>
        <v>0</v>
      </c>
      <c r="I180" s="7">
        <f>I181</f>
        <v>7.3</v>
      </c>
    </row>
    <row r="181" spans="1:9" ht="24" customHeight="1" x14ac:dyDescent="0.2">
      <c r="A181" s="31" t="s">
        <v>205</v>
      </c>
      <c r="B181" s="24">
        <v>650</v>
      </c>
      <c r="C181" s="25">
        <v>4</v>
      </c>
      <c r="D181" s="25">
        <v>12</v>
      </c>
      <c r="E181" s="26" t="s">
        <v>100</v>
      </c>
      <c r="F181" s="27"/>
      <c r="G181" s="28">
        <f>G182</f>
        <v>7.3</v>
      </c>
      <c r="H181" s="28">
        <f t="shared" si="17"/>
        <v>0</v>
      </c>
      <c r="I181" s="28">
        <f>I182</f>
        <v>7.3</v>
      </c>
    </row>
    <row r="182" spans="1:9" ht="38.25" customHeight="1" x14ac:dyDescent="0.2">
      <c r="A182" s="31" t="s">
        <v>189</v>
      </c>
      <c r="B182" s="24">
        <v>650</v>
      </c>
      <c r="C182" s="25">
        <v>4</v>
      </c>
      <c r="D182" s="25">
        <v>12</v>
      </c>
      <c r="E182" s="26" t="s">
        <v>124</v>
      </c>
      <c r="F182" s="27"/>
      <c r="G182" s="28">
        <f>G183</f>
        <v>7.3</v>
      </c>
      <c r="H182" s="28">
        <f t="shared" si="17"/>
        <v>0</v>
      </c>
      <c r="I182" s="28">
        <f>I183</f>
        <v>7.3</v>
      </c>
    </row>
    <row r="183" spans="1:9" ht="45" customHeight="1" x14ac:dyDescent="0.2">
      <c r="A183" s="23" t="s">
        <v>93</v>
      </c>
      <c r="B183" s="24">
        <v>650</v>
      </c>
      <c r="C183" s="25">
        <v>4</v>
      </c>
      <c r="D183" s="25">
        <v>12</v>
      </c>
      <c r="E183" s="35">
        <v>7700189020</v>
      </c>
      <c r="F183" s="27"/>
      <c r="G183" s="32">
        <f>G184</f>
        <v>7.3</v>
      </c>
      <c r="H183" s="28">
        <f t="shared" si="17"/>
        <v>0</v>
      </c>
      <c r="I183" s="32">
        <f>I184</f>
        <v>7.3</v>
      </c>
    </row>
    <row r="184" spans="1:9" ht="12" customHeight="1" x14ac:dyDescent="0.2">
      <c r="A184" s="23" t="s">
        <v>59</v>
      </c>
      <c r="B184" s="24">
        <v>650</v>
      </c>
      <c r="C184" s="25">
        <v>4</v>
      </c>
      <c r="D184" s="25">
        <v>12</v>
      </c>
      <c r="E184" s="35">
        <v>7700189020</v>
      </c>
      <c r="F184" s="27">
        <v>500</v>
      </c>
      <c r="G184" s="28">
        <f>G185</f>
        <v>7.3</v>
      </c>
      <c r="H184" s="28">
        <f t="shared" si="17"/>
        <v>0</v>
      </c>
      <c r="I184" s="28">
        <f>I185</f>
        <v>7.3</v>
      </c>
    </row>
    <row r="185" spans="1:9" ht="16.5" customHeight="1" x14ac:dyDescent="0.2">
      <c r="A185" s="23" t="s">
        <v>42</v>
      </c>
      <c r="B185" s="24">
        <v>650</v>
      </c>
      <c r="C185" s="25">
        <v>4</v>
      </c>
      <c r="D185" s="25">
        <v>12</v>
      </c>
      <c r="E185" s="35">
        <v>7700189020</v>
      </c>
      <c r="F185" s="27">
        <v>540</v>
      </c>
      <c r="G185" s="28">
        <v>7.3</v>
      </c>
      <c r="H185" s="28">
        <f t="shared" si="17"/>
        <v>0</v>
      </c>
      <c r="I185" s="28">
        <v>7.3</v>
      </c>
    </row>
    <row r="186" spans="1:9" s="11" customFormat="1" ht="13.5" customHeight="1" x14ac:dyDescent="0.2">
      <c r="A186" s="12" t="s">
        <v>16</v>
      </c>
      <c r="B186" s="13">
        <v>650</v>
      </c>
      <c r="C186" s="14">
        <v>5</v>
      </c>
      <c r="D186" s="14">
        <v>0</v>
      </c>
      <c r="E186" s="15" t="s">
        <v>43</v>
      </c>
      <c r="F186" s="16" t="s">
        <v>43</v>
      </c>
      <c r="G186" s="37">
        <f>G187+G195+G216+G251</f>
        <v>3377.3</v>
      </c>
      <c r="H186" s="17">
        <f t="shared" si="17"/>
        <v>2550.5999999999995</v>
      </c>
      <c r="I186" s="37">
        <f>I187+I195+I216+I251</f>
        <v>5927.9</v>
      </c>
    </row>
    <row r="187" spans="1:9" x14ac:dyDescent="0.2">
      <c r="A187" s="9" t="s">
        <v>40</v>
      </c>
      <c r="B187" s="36">
        <v>650</v>
      </c>
      <c r="C187" s="18">
        <v>5</v>
      </c>
      <c r="D187" s="18">
        <v>1</v>
      </c>
      <c r="E187" s="8" t="s">
        <v>43</v>
      </c>
      <c r="F187" s="19" t="s">
        <v>43</v>
      </c>
      <c r="G187" s="7">
        <f t="shared" ref="G187:I193" si="19">G188</f>
        <v>238.6</v>
      </c>
      <c r="H187" s="7">
        <f t="shared" si="17"/>
        <v>0</v>
      </c>
      <c r="I187" s="7">
        <f t="shared" si="19"/>
        <v>238.6</v>
      </c>
    </row>
    <row r="188" spans="1:9" ht="40.5" customHeight="1" x14ac:dyDescent="0.2">
      <c r="A188" s="31" t="s">
        <v>209</v>
      </c>
      <c r="B188" s="24">
        <v>650</v>
      </c>
      <c r="C188" s="25">
        <v>5</v>
      </c>
      <c r="D188" s="25">
        <v>1</v>
      </c>
      <c r="E188" s="26" t="s">
        <v>125</v>
      </c>
      <c r="F188" s="27" t="s">
        <v>43</v>
      </c>
      <c r="G188" s="28">
        <f t="shared" si="19"/>
        <v>238.6</v>
      </c>
      <c r="H188" s="28">
        <f t="shared" si="17"/>
        <v>0</v>
      </c>
      <c r="I188" s="28">
        <f t="shared" si="19"/>
        <v>238.6</v>
      </c>
    </row>
    <row r="189" spans="1:9" ht="26.25" customHeight="1" x14ac:dyDescent="0.2">
      <c r="A189" s="31" t="s">
        <v>126</v>
      </c>
      <c r="B189" s="24">
        <v>650</v>
      </c>
      <c r="C189" s="25">
        <v>5</v>
      </c>
      <c r="D189" s="25">
        <v>1</v>
      </c>
      <c r="E189" s="26" t="s">
        <v>127</v>
      </c>
      <c r="F189" s="27" t="s">
        <v>43</v>
      </c>
      <c r="G189" s="28">
        <f t="shared" si="19"/>
        <v>238.6</v>
      </c>
      <c r="H189" s="28">
        <f t="shared" si="17"/>
        <v>0</v>
      </c>
      <c r="I189" s="28">
        <f t="shared" si="19"/>
        <v>238.6</v>
      </c>
    </row>
    <row r="190" spans="1:9" ht="22.5" x14ac:dyDescent="0.2">
      <c r="A190" s="31" t="s">
        <v>71</v>
      </c>
      <c r="B190" s="24">
        <v>650</v>
      </c>
      <c r="C190" s="25">
        <v>5</v>
      </c>
      <c r="D190" s="25">
        <v>1</v>
      </c>
      <c r="E190" s="26" t="s">
        <v>128</v>
      </c>
      <c r="F190" s="27"/>
      <c r="G190" s="28">
        <f t="shared" si="19"/>
        <v>238.6</v>
      </c>
      <c r="H190" s="28">
        <f t="shared" si="17"/>
        <v>0</v>
      </c>
      <c r="I190" s="28">
        <f t="shared" si="19"/>
        <v>238.6</v>
      </c>
    </row>
    <row r="191" spans="1:9" ht="22.5" customHeight="1" x14ac:dyDescent="0.2">
      <c r="A191" s="31" t="s">
        <v>66</v>
      </c>
      <c r="B191" s="24">
        <v>650</v>
      </c>
      <c r="C191" s="25">
        <v>5</v>
      </c>
      <c r="D191" s="25">
        <v>1</v>
      </c>
      <c r="E191" s="26" t="s">
        <v>150</v>
      </c>
      <c r="F191" s="27"/>
      <c r="G191" s="28">
        <f t="shared" si="19"/>
        <v>238.6</v>
      </c>
      <c r="H191" s="28">
        <f t="shared" si="17"/>
        <v>0</v>
      </c>
      <c r="I191" s="28">
        <f t="shared" si="19"/>
        <v>238.6</v>
      </c>
    </row>
    <row r="192" spans="1:9" ht="22.5" customHeight="1" x14ac:dyDescent="0.2">
      <c r="A192" s="23" t="s">
        <v>86</v>
      </c>
      <c r="B192" s="24">
        <v>650</v>
      </c>
      <c r="C192" s="25">
        <v>5</v>
      </c>
      <c r="D192" s="25">
        <v>1</v>
      </c>
      <c r="E192" s="26" t="s">
        <v>150</v>
      </c>
      <c r="F192" s="27" t="s">
        <v>44</v>
      </c>
      <c r="G192" s="28">
        <f t="shared" si="19"/>
        <v>238.6</v>
      </c>
      <c r="H192" s="28">
        <f t="shared" si="17"/>
        <v>0</v>
      </c>
      <c r="I192" s="28">
        <f t="shared" si="19"/>
        <v>238.6</v>
      </c>
    </row>
    <row r="193" spans="1:9" ht="22.5" customHeight="1" x14ac:dyDescent="0.2">
      <c r="A193" s="23" t="s">
        <v>45</v>
      </c>
      <c r="B193" s="24">
        <v>650</v>
      </c>
      <c r="C193" s="25">
        <v>5</v>
      </c>
      <c r="D193" s="25">
        <v>1</v>
      </c>
      <c r="E193" s="26" t="s">
        <v>150</v>
      </c>
      <c r="F193" s="27" t="s">
        <v>46</v>
      </c>
      <c r="G193" s="28">
        <f t="shared" si="19"/>
        <v>238.6</v>
      </c>
      <c r="H193" s="28">
        <f t="shared" si="17"/>
        <v>0</v>
      </c>
      <c r="I193" s="28">
        <f t="shared" si="19"/>
        <v>238.6</v>
      </c>
    </row>
    <row r="194" spans="1:9" ht="22.5" x14ac:dyDescent="0.2">
      <c r="A194" s="23" t="s">
        <v>36</v>
      </c>
      <c r="B194" s="24">
        <v>650</v>
      </c>
      <c r="C194" s="25">
        <v>5</v>
      </c>
      <c r="D194" s="25">
        <v>1</v>
      </c>
      <c r="E194" s="26" t="s">
        <v>150</v>
      </c>
      <c r="F194" s="27">
        <v>244</v>
      </c>
      <c r="G194" s="32">
        <v>238.6</v>
      </c>
      <c r="H194" s="28">
        <f t="shared" si="17"/>
        <v>0</v>
      </c>
      <c r="I194" s="32">
        <v>238.6</v>
      </c>
    </row>
    <row r="195" spans="1:9" x14ac:dyDescent="0.2">
      <c r="A195" s="9" t="s">
        <v>30</v>
      </c>
      <c r="B195" s="36">
        <v>650</v>
      </c>
      <c r="C195" s="18">
        <v>5</v>
      </c>
      <c r="D195" s="18">
        <v>2</v>
      </c>
      <c r="E195" s="8" t="s">
        <v>43</v>
      </c>
      <c r="F195" s="19" t="s">
        <v>43</v>
      </c>
      <c r="G195" s="7">
        <f>G196</f>
        <v>2272.3000000000002</v>
      </c>
      <c r="H195" s="7">
        <f t="shared" si="17"/>
        <v>305.59999999999945</v>
      </c>
      <c r="I195" s="7">
        <f>I196</f>
        <v>2577.8999999999996</v>
      </c>
    </row>
    <row r="196" spans="1:9" ht="35.25" customHeight="1" x14ac:dyDescent="0.2">
      <c r="A196" s="31" t="s">
        <v>209</v>
      </c>
      <c r="B196" s="24">
        <v>650</v>
      </c>
      <c r="C196" s="25">
        <v>5</v>
      </c>
      <c r="D196" s="25">
        <v>2</v>
      </c>
      <c r="E196" s="26" t="s">
        <v>125</v>
      </c>
      <c r="F196" s="27" t="s">
        <v>43</v>
      </c>
      <c r="G196" s="28">
        <f>G197</f>
        <v>2272.3000000000002</v>
      </c>
      <c r="H196" s="28">
        <f t="shared" si="17"/>
        <v>305.59999999999945</v>
      </c>
      <c r="I196" s="28">
        <f>I197+I210</f>
        <v>2577.8999999999996</v>
      </c>
    </row>
    <row r="197" spans="1:9" ht="27.75" customHeight="1" x14ac:dyDescent="0.2">
      <c r="A197" s="31" t="s">
        <v>57</v>
      </c>
      <c r="B197" s="24">
        <v>650</v>
      </c>
      <c r="C197" s="25">
        <v>5</v>
      </c>
      <c r="D197" s="25">
        <v>2</v>
      </c>
      <c r="E197" s="26" t="s">
        <v>129</v>
      </c>
      <c r="F197" s="27" t="s">
        <v>43</v>
      </c>
      <c r="G197" s="28">
        <f>G198</f>
        <v>2272.3000000000002</v>
      </c>
      <c r="H197" s="28">
        <f t="shared" si="17"/>
        <v>94.899999999999636</v>
      </c>
      <c r="I197" s="28">
        <f>I198</f>
        <v>2367.1999999999998</v>
      </c>
    </row>
    <row r="198" spans="1:9" ht="22.5" customHeight="1" x14ac:dyDescent="0.2">
      <c r="A198" s="31" t="s">
        <v>131</v>
      </c>
      <c r="B198" s="24">
        <v>650</v>
      </c>
      <c r="C198" s="25">
        <v>5</v>
      </c>
      <c r="D198" s="25">
        <v>2</v>
      </c>
      <c r="E198" s="26" t="s">
        <v>130</v>
      </c>
      <c r="F198" s="27" t="s">
        <v>43</v>
      </c>
      <c r="G198" s="28">
        <f>G199+G203+G206</f>
        <v>2272.3000000000002</v>
      </c>
      <c r="H198" s="28">
        <f t="shared" si="17"/>
        <v>94.899999999999636</v>
      </c>
      <c r="I198" s="28">
        <f>I199+I203+I206</f>
        <v>2367.1999999999998</v>
      </c>
    </row>
    <row r="199" spans="1:9" ht="56.25" customHeight="1" x14ac:dyDescent="0.2">
      <c r="A199" s="31" t="s">
        <v>132</v>
      </c>
      <c r="B199" s="24">
        <v>650</v>
      </c>
      <c r="C199" s="25">
        <v>5</v>
      </c>
      <c r="D199" s="25">
        <v>2</v>
      </c>
      <c r="E199" s="26" t="s">
        <v>166</v>
      </c>
      <c r="F199" s="27"/>
      <c r="G199" s="32">
        <f>G200</f>
        <v>2000</v>
      </c>
      <c r="H199" s="28">
        <f t="shared" si="17"/>
        <v>0</v>
      </c>
      <c r="I199" s="32">
        <f>I200</f>
        <v>2000</v>
      </c>
    </row>
    <row r="200" spans="1:9" ht="30" customHeight="1" x14ac:dyDescent="0.2">
      <c r="A200" s="23" t="s">
        <v>86</v>
      </c>
      <c r="B200" s="24">
        <v>650</v>
      </c>
      <c r="C200" s="25">
        <v>5</v>
      </c>
      <c r="D200" s="25">
        <v>2</v>
      </c>
      <c r="E200" s="26" t="s">
        <v>166</v>
      </c>
      <c r="F200" s="27" t="s">
        <v>44</v>
      </c>
      <c r="G200" s="32">
        <f>G201</f>
        <v>2000</v>
      </c>
      <c r="H200" s="28">
        <f t="shared" si="17"/>
        <v>0</v>
      </c>
      <c r="I200" s="32">
        <f>I201</f>
        <v>2000</v>
      </c>
    </row>
    <row r="201" spans="1:9" ht="32.25" customHeight="1" x14ac:dyDescent="0.2">
      <c r="A201" s="23" t="s">
        <v>45</v>
      </c>
      <c r="B201" s="24">
        <v>650</v>
      </c>
      <c r="C201" s="25">
        <v>5</v>
      </c>
      <c r="D201" s="25">
        <v>2</v>
      </c>
      <c r="E201" s="26" t="s">
        <v>166</v>
      </c>
      <c r="F201" s="27" t="s">
        <v>46</v>
      </c>
      <c r="G201" s="32">
        <f>G202</f>
        <v>2000</v>
      </c>
      <c r="H201" s="28">
        <f t="shared" si="17"/>
        <v>0</v>
      </c>
      <c r="I201" s="32">
        <f>I202</f>
        <v>2000</v>
      </c>
    </row>
    <row r="202" spans="1:9" ht="29.25" customHeight="1" x14ac:dyDescent="0.2">
      <c r="A202" s="23" t="s">
        <v>41</v>
      </c>
      <c r="B202" s="24">
        <v>650</v>
      </c>
      <c r="C202" s="25">
        <v>5</v>
      </c>
      <c r="D202" s="25">
        <v>2</v>
      </c>
      <c r="E202" s="26" t="s">
        <v>166</v>
      </c>
      <c r="F202" s="27">
        <v>243</v>
      </c>
      <c r="G202" s="32">
        <v>2000</v>
      </c>
      <c r="H202" s="28">
        <f t="shared" si="17"/>
        <v>0</v>
      </c>
      <c r="I202" s="32">
        <v>2000</v>
      </c>
    </row>
    <row r="203" spans="1:9" ht="30" customHeight="1" x14ac:dyDescent="0.2">
      <c r="A203" s="23" t="s">
        <v>86</v>
      </c>
      <c r="B203" s="24">
        <v>650</v>
      </c>
      <c r="C203" s="25">
        <v>5</v>
      </c>
      <c r="D203" s="25">
        <v>2</v>
      </c>
      <c r="E203" s="26" t="s">
        <v>177</v>
      </c>
      <c r="F203" s="27">
        <v>200</v>
      </c>
      <c r="G203" s="32">
        <f>G204</f>
        <v>50</v>
      </c>
      <c r="H203" s="28">
        <f t="shared" si="17"/>
        <v>0</v>
      </c>
      <c r="I203" s="32">
        <f>I204</f>
        <v>50</v>
      </c>
    </row>
    <row r="204" spans="1:9" ht="30" customHeight="1" x14ac:dyDescent="0.2">
      <c r="A204" s="23" t="s">
        <v>45</v>
      </c>
      <c r="B204" s="24">
        <v>650</v>
      </c>
      <c r="C204" s="25">
        <v>5</v>
      </c>
      <c r="D204" s="25">
        <v>2</v>
      </c>
      <c r="E204" s="26" t="s">
        <v>177</v>
      </c>
      <c r="F204" s="27">
        <v>240</v>
      </c>
      <c r="G204" s="32">
        <f>G205</f>
        <v>50</v>
      </c>
      <c r="H204" s="28">
        <f t="shared" si="17"/>
        <v>0</v>
      </c>
      <c r="I204" s="32">
        <f>I205</f>
        <v>50</v>
      </c>
    </row>
    <row r="205" spans="1:9" ht="30" customHeight="1" x14ac:dyDescent="0.2">
      <c r="A205" s="23" t="s">
        <v>41</v>
      </c>
      <c r="B205" s="24">
        <v>650</v>
      </c>
      <c r="C205" s="25">
        <v>5</v>
      </c>
      <c r="D205" s="25">
        <v>2</v>
      </c>
      <c r="E205" s="26" t="s">
        <v>177</v>
      </c>
      <c r="F205" s="27">
        <v>243</v>
      </c>
      <c r="G205" s="32">
        <v>50</v>
      </c>
      <c r="H205" s="28">
        <f t="shared" si="17"/>
        <v>0</v>
      </c>
      <c r="I205" s="32">
        <v>50</v>
      </c>
    </row>
    <row r="206" spans="1:9" ht="56.25" customHeight="1" x14ac:dyDescent="0.2">
      <c r="A206" s="23" t="s">
        <v>133</v>
      </c>
      <c r="B206" s="24">
        <v>650</v>
      </c>
      <c r="C206" s="25">
        <v>5</v>
      </c>
      <c r="D206" s="25">
        <v>2</v>
      </c>
      <c r="E206" s="26" t="s">
        <v>167</v>
      </c>
      <c r="F206" s="27"/>
      <c r="G206" s="32">
        <f>G207</f>
        <v>222.3</v>
      </c>
      <c r="H206" s="28">
        <f t="shared" si="17"/>
        <v>94.900000000000034</v>
      </c>
      <c r="I206" s="32">
        <f>I207</f>
        <v>317.20000000000005</v>
      </c>
    </row>
    <row r="207" spans="1:9" ht="30" customHeight="1" x14ac:dyDescent="0.2">
      <c r="A207" s="23" t="s">
        <v>86</v>
      </c>
      <c r="B207" s="24">
        <v>650</v>
      </c>
      <c r="C207" s="25">
        <v>5</v>
      </c>
      <c r="D207" s="25">
        <v>2</v>
      </c>
      <c r="E207" s="26" t="s">
        <v>167</v>
      </c>
      <c r="F207" s="27">
        <v>200</v>
      </c>
      <c r="G207" s="32">
        <f>G208</f>
        <v>222.3</v>
      </c>
      <c r="H207" s="28">
        <f t="shared" si="17"/>
        <v>94.900000000000034</v>
      </c>
      <c r="I207" s="32">
        <f>I208</f>
        <v>317.20000000000005</v>
      </c>
    </row>
    <row r="208" spans="1:9" ht="30" customHeight="1" x14ac:dyDescent="0.2">
      <c r="A208" s="23" t="s">
        <v>45</v>
      </c>
      <c r="B208" s="24">
        <v>650</v>
      </c>
      <c r="C208" s="25">
        <v>5</v>
      </c>
      <c r="D208" s="25">
        <v>2</v>
      </c>
      <c r="E208" s="26" t="s">
        <v>167</v>
      </c>
      <c r="F208" s="27">
        <v>240</v>
      </c>
      <c r="G208" s="32">
        <f>G209</f>
        <v>222.3</v>
      </c>
      <c r="H208" s="28">
        <f t="shared" si="17"/>
        <v>94.900000000000034</v>
      </c>
      <c r="I208" s="32">
        <f>I209</f>
        <v>317.20000000000005</v>
      </c>
    </row>
    <row r="209" spans="1:9" ht="30" customHeight="1" x14ac:dyDescent="0.2">
      <c r="A209" s="23" t="s">
        <v>41</v>
      </c>
      <c r="B209" s="24">
        <v>650</v>
      </c>
      <c r="C209" s="25">
        <v>5</v>
      </c>
      <c r="D209" s="25">
        <v>2</v>
      </c>
      <c r="E209" s="26" t="s">
        <v>167</v>
      </c>
      <c r="F209" s="27">
        <v>243</v>
      </c>
      <c r="G209" s="32">
        <v>222.3</v>
      </c>
      <c r="H209" s="28">
        <v>94.9</v>
      </c>
      <c r="I209" s="32">
        <f>G209+H209</f>
        <v>317.20000000000005</v>
      </c>
    </row>
    <row r="210" spans="1:9" s="81" customFormat="1" ht="30" customHeight="1" x14ac:dyDescent="0.2">
      <c r="A210" s="23" t="s">
        <v>261</v>
      </c>
      <c r="B210" s="24" t="s">
        <v>193</v>
      </c>
      <c r="C210" s="25">
        <v>5</v>
      </c>
      <c r="D210" s="25">
        <v>2</v>
      </c>
      <c r="E210" s="26" t="s">
        <v>260</v>
      </c>
      <c r="F210" s="27"/>
      <c r="G210" s="32">
        <f>G211</f>
        <v>0</v>
      </c>
      <c r="H210" s="32">
        <f t="shared" ref="H210:I214" si="20">H211</f>
        <v>210.7</v>
      </c>
      <c r="I210" s="32">
        <f t="shared" si="20"/>
        <v>210.7</v>
      </c>
    </row>
    <row r="211" spans="1:9" s="81" customFormat="1" ht="30" customHeight="1" x14ac:dyDescent="0.2">
      <c r="A211" s="23" t="s">
        <v>263</v>
      </c>
      <c r="B211" s="24" t="s">
        <v>193</v>
      </c>
      <c r="C211" s="25">
        <v>5</v>
      </c>
      <c r="D211" s="25">
        <v>2</v>
      </c>
      <c r="E211" s="26" t="s">
        <v>262</v>
      </c>
      <c r="F211" s="27"/>
      <c r="G211" s="32">
        <f>G212</f>
        <v>0</v>
      </c>
      <c r="H211" s="32">
        <f t="shared" si="20"/>
        <v>210.7</v>
      </c>
      <c r="I211" s="32">
        <f t="shared" si="20"/>
        <v>210.7</v>
      </c>
    </row>
    <row r="212" spans="1:9" s="81" customFormat="1" ht="30" customHeight="1" x14ac:dyDescent="0.2">
      <c r="A212" s="23" t="s">
        <v>66</v>
      </c>
      <c r="B212" s="24" t="s">
        <v>193</v>
      </c>
      <c r="C212" s="25">
        <v>5</v>
      </c>
      <c r="D212" s="25">
        <v>2</v>
      </c>
      <c r="E212" s="26" t="s">
        <v>259</v>
      </c>
      <c r="F212" s="27"/>
      <c r="G212" s="32">
        <f>G213</f>
        <v>0</v>
      </c>
      <c r="H212" s="32">
        <f t="shared" si="20"/>
        <v>210.7</v>
      </c>
      <c r="I212" s="32">
        <f t="shared" si="20"/>
        <v>210.7</v>
      </c>
    </row>
    <row r="213" spans="1:9" s="81" customFormat="1" ht="30" customHeight="1" x14ac:dyDescent="0.2">
      <c r="A213" s="23" t="s">
        <v>86</v>
      </c>
      <c r="B213" s="24" t="s">
        <v>193</v>
      </c>
      <c r="C213" s="25">
        <v>5</v>
      </c>
      <c r="D213" s="25">
        <v>2</v>
      </c>
      <c r="E213" s="26" t="s">
        <v>259</v>
      </c>
      <c r="F213" s="27">
        <v>200</v>
      </c>
      <c r="G213" s="32">
        <f>G214</f>
        <v>0</v>
      </c>
      <c r="H213" s="32">
        <f t="shared" si="20"/>
        <v>210.7</v>
      </c>
      <c r="I213" s="32">
        <f t="shared" si="20"/>
        <v>210.7</v>
      </c>
    </row>
    <row r="214" spans="1:9" s="81" customFormat="1" ht="30" customHeight="1" x14ac:dyDescent="0.2">
      <c r="A214" s="23" t="s">
        <v>45</v>
      </c>
      <c r="B214" s="24" t="s">
        <v>193</v>
      </c>
      <c r="C214" s="25">
        <v>5</v>
      </c>
      <c r="D214" s="25">
        <v>2</v>
      </c>
      <c r="E214" s="26" t="s">
        <v>259</v>
      </c>
      <c r="F214" s="27">
        <v>240</v>
      </c>
      <c r="G214" s="32">
        <f>G215</f>
        <v>0</v>
      </c>
      <c r="H214" s="32">
        <f t="shared" si="20"/>
        <v>210.7</v>
      </c>
      <c r="I214" s="32">
        <f t="shared" si="20"/>
        <v>210.7</v>
      </c>
    </row>
    <row r="215" spans="1:9" s="81" customFormat="1" ht="30" customHeight="1" x14ac:dyDescent="0.2">
      <c r="A215" s="23" t="s">
        <v>36</v>
      </c>
      <c r="B215" s="24" t="s">
        <v>193</v>
      </c>
      <c r="C215" s="25">
        <v>5</v>
      </c>
      <c r="D215" s="25">
        <v>2</v>
      </c>
      <c r="E215" s="26" t="s">
        <v>259</v>
      </c>
      <c r="F215" s="27">
        <v>244</v>
      </c>
      <c r="G215" s="32">
        <v>0</v>
      </c>
      <c r="H215" s="32">
        <f>I215-G215</f>
        <v>210.7</v>
      </c>
      <c r="I215" s="32">
        <v>210.7</v>
      </c>
    </row>
    <row r="216" spans="1:9" ht="16.5" customHeight="1" x14ac:dyDescent="0.2">
      <c r="A216" s="9" t="s">
        <v>17</v>
      </c>
      <c r="B216" s="36">
        <v>650</v>
      </c>
      <c r="C216" s="18">
        <v>5</v>
      </c>
      <c r="D216" s="18">
        <v>3</v>
      </c>
      <c r="E216" s="8" t="s">
        <v>43</v>
      </c>
      <c r="F216" s="19" t="s">
        <v>43</v>
      </c>
      <c r="G216" s="7">
        <f>G223+G238+G217</f>
        <v>666.4</v>
      </c>
      <c r="H216" s="7">
        <f t="shared" ref="H216:I216" si="21">H223+H238+H217</f>
        <v>2245</v>
      </c>
      <c r="I216" s="7">
        <f t="shared" si="21"/>
        <v>2911.4</v>
      </c>
    </row>
    <row r="217" spans="1:9" s="81" customFormat="1" ht="33" customHeight="1" x14ac:dyDescent="0.2">
      <c r="A217" s="30" t="s">
        <v>207</v>
      </c>
      <c r="B217" s="24" t="s">
        <v>193</v>
      </c>
      <c r="C217" s="25">
        <v>5</v>
      </c>
      <c r="D217" s="25">
        <v>3</v>
      </c>
      <c r="E217" s="26" t="s">
        <v>109</v>
      </c>
      <c r="F217" s="27"/>
      <c r="G217" s="28">
        <f>G218</f>
        <v>0</v>
      </c>
      <c r="H217" s="28">
        <f t="shared" ref="H217:I221" si="22">H218</f>
        <v>2432</v>
      </c>
      <c r="I217" s="28">
        <f t="shared" si="22"/>
        <v>2432</v>
      </c>
    </row>
    <row r="218" spans="1:9" s="81" customFormat="1" ht="31.5" customHeight="1" x14ac:dyDescent="0.2">
      <c r="A218" s="30" t="s">
        <v>195</v>
      </c>
      <c r="B218" s="24" t="s">
        <v>193</v>
      </c>
      <c r="C218" s="25">
        <v>5</v>
      </c>
      <c r="D218" s="25">
        <v>3</v>
      </c>
      <c r="E218" s="26" t="s">
        <v>192</v>
      </c>
      <c r="F218" s="27"/>
      <c r="G218" s="28">
        <f>G219</f>
        <v>0</v>
      </c>
      <c r="H218" s="28">
        <f t="shared" si="22"/>
        <v>2432</v>
      </c>
      <c r="I218" s="28">
        <f t="shared" si="22"/>
        <v>2432</v>
      </c>
    </row>
    <row r="219" spans="1:9" s="81" customFormat="1" ht="28.5" customHeight="1" x14ac:dyDescent="0.2">
      <c r="A219" s="30" t="s">
        <v>66</v>
      </c>
      <c r="B219" s="24" t="s">
        <v>193</v>
      </c>
      <c r="C219" s="25">
        <v>5</v>
      </c>
      <c r="D219" s="25">
        <v>3</v>
      </c>
      <c r="E219" s="26" t="s">
        <v>194</v>
      </c>
      <c r="F219" s="27"/>
      <c r="G219" s="28">
        <f>G220</f>
        <v>0</v>
      </c>
      <c r="H219" s="28">
        <f t="shared" si="22"/>
        <v>2432</v>
      </c>
      <c r="I219" s="28">
        <f t="shared" si="22"/>
        <v>2432</v>
      </c>
    </row>
    <row r="220" spans="1:9" s="81" customFormat="1" ht="30" customHeight="1" x14ac:dyDescent="0.2">
      <c r="A220" s="23" t="s">
        <v>86</v>
      </c>
      <c r="B220" s="24" t="s">
        <v>193</v>
      </c>
      <c r="C220" s="25">
        <v>5</v>
      </c>
      <c r="D220" s="25">
        <v>3</v>
      </c>
      <c r="E220" s="26" t="s">
        <v>194</v>
      </c>
      <c r="F220" s="27">
        <v>200</v>
      </c>
      <c r="G220" s="28">
        <f>G221</f>
        <v>0</v>
      </c>
      <c r="H220" s="28">
        <f t="shared" si="22"/>
        <v>2432</v>
      </c>
      <c r="I220" s="28">
        <f t="shared" si="22"/>
        <v>2432</v>
      </c>
    </row>
    <row r="221" spans="1:9" s="81" customFormat="1" ht="24.75" customHeight="1" x14ac:dyDescent="0.2">
      <c r="A221" s="23" t="s">
        <v>45</v>
      </c>
      <c r="B221" s="24" t="s">
        <v>193</v>
      </c>
      <c r="C221" s="25">
        <v>5</v>
      </c>
      <c r="D221" s="25">
        <v>3</v>
      </c>
      <c r="E221" s="26" t="s">
        <v>194</v>
      </c>
      <c r="F221" s="27">
        <v>240</v>
      </c>
      <c r="G221" s="28">
        <f>G222</f>
        <v>0</v>
      </c>
      <c r="H221" s="28">
        <f t="shared" si="22"/>
        <v>2432</v>
      </c>
      <c r="I221" s="28">
        <f t="shared" si="22"/>
        <v>2432</v>
      </c>
    </row>
    <row r="222" spans="1:9" s="81" customFormat="1" ht="28.5" customHeight="1" x14ac:dyDescent="0.2">
      <c r="A222" s="23" t="s">
        <v>36</v>
      </c>
      <c r="B222" s="24" t="s">
        <v>193</v>
      </c>
      <c r="C222" s="25">
        <v>5</v>
      </c>
      <c r="D222" s="25">
        <v>3</v>
      </c>
      <c r="E222" s="26" t="s">
        <v>194</v>
      </c>
      <c r="F222" s="27">
        <v>244</v>
      </c>
      <c r="G222" s="28">
        <v>0</v>
      </c>
      <c r="H222" s="28">
        <v>2432</v>
      </c>
      <c r="I222" s="28">
        <v>2432</v>
      </c>
    </row>
    <row r="223" spans="1:9" ht="22.5" customHeight="1" x14ac:dyDescent="0.2">
      <c r="A223" s="31" t="s">
        <v>210</v>
      </c>
      <c r="B223" s="24">
        <v>650</v>
      </c>
      <c r="C223" s="25">
        <v>5</v>
      </c>
      <c r="D223" s="25">
        <v>3</v>
      </c>
      <c r="E223" s="26" t="s">
        <v>134</v>
      </c>
      <c r="F223" s="27" t="s">
        <v>43</v>
      </c>
      <c r="G223" s="28">
        <f>G228+G224+G233</f>
        <v>479.4</v>
      </c>
      <c r="H223" s="28">
        <f t="shared" si="17"/>
        <v>0</v>
      </c>
      <c r="I223" s="28">
        <f>I228+I224+I233</f>
        <v>479.4</v>
      </c>
    </row>
    <row r="224" spans="1:9" ht="22.5" customHeight="1" x14ac:dyDescent="0.2">
      <c r="A224" s="31" t="s">
        <v>216</v>
      </c>
      <c r="B224" s="24">
        <v>650</v>
      </c>
      <c r="C224" s="25">
        <v>5</v>
      </c>
      <c r="D224" s="25">
        <v>3</v>
      </c>
      <c r="E224" s="26" t="s">
        <v>215</v>
      </c>
      <c r="F224" s="27"/>
      <c r="G224" s="28">
        <f>G225</f>
        <v>27.4</v>
      </c>
      <c r="H224" s="28">
        <f t="shared" si="17"/>
        <v>0</v>
      </c>
      <c r="I224" s="28">
        <f>I225</f>
        <v>27.4</v>
      </c>
    </row>
    <row r="225" spans="1:9" ht="22.5" customHeight="1" x14ac:dyDescent="0.2">
      <c r="A225" s="23" t="s">
        <v>86</v>
      </c>
      <c r="B225" s="24">
        <v>650</v>
      </c>
      <c r="C225" s="25">
        <v>5</v>
      </c>
      <c r="D225" s="25">
        <v>3</v>
      </c>
      <c r="E225" s="26" t="s">
        <v>214</v>
      </c>
      <c r="F225" s="27">
        <v>200</v>
      </c>
      <c r="G225" s="28">
        <f>G226</f>
        <v>27.4</v>
      </c>
      <c r="H225" s="28">
        <f t="shared" si="17"/>
        <v>0</v>
      </c>
      <c r="I225" s="28">
        <f>I226</f>
        <v>27.4</v>
      </c>
    </row>
    <row r="226" spans="1:9" ht="22.5" customHeight="1" x14ac:dyDescent="0.2">
      <c r="A226" s="23" t="s">
        <v>45</v>
      </c>
      <c r="B226" s="24">
        <v>650</v>
      </c>
      <c r="C226" s="25">
        <v>5</v>
      </c>
      <c r="D226" s="25">
        <v>3</v>
      </c>
      <c r="E226" s="26" t="s">
        <v>214</v>
      </c>
      <c r="F226" s="27">
        <v>240</v>
      </c>
      <c r="G226" s="28">
        <f>G227</f>
        <v>27.4</v>
      </c>
      <c r="H226" s="28">
        <f t="shared" si="17"/>
        <v>0</v>
      </c>
      <c r="I226" s="28">
        <f>I227</f>
        <v>27.4</v>
      </c>
    </row>
    <row r="227" spans="1:9" ht="22.5" customHeight="1" x14ac:dyDescent="0.2">
      <c r="A227" s="23" t="s">
        <v>36</v>
      </c>
      <c r="B227" s="24">
        <v>650</v>
      </c>
      <c r="C227" s="25">
        <v>5</v>
      </c>
      <c r="D227" s="25">
        <v>3</v>
      </c>
      <c r="E227" s="26" t="s">
        <v>214</v>
      </c>
      <c r="F227" s="27">
        <v>244</v>
      </c>
      <c r="G227" s="28">
        <v>27.4</v>
      </c>
      <c r="H227" s="28">
        <f t="shared" si="17"/>
        <v>0</v>
      </c>
      <c r="I227" s="28">
        <v>27.4</v>
      </c>
    </row>
    <row r="228" spans="1:9" ht="33.75" x14ac:dyDescent="0.2">
      <c r="A228" s="23" t="s">
        <v>89</v>
      </c>
      <c r="B228" s="24">
        <v>650</v>
      </c>
      <c r="C228" s="25">
        <v>5</v>
      </c>
      <c r="D228" s="25">
        <v>3</v>
      </c>
      <c r="E228" s="26" t="s">
        <v>135</v>
      </c>
      <c r="F228" s="27"/>
      <c r="G228" s="28">
        <f t="shared" ref="G228:I230" si="23">G229</f>
        <v>402</v>
      </c>
      <c r="H228" s="28">
        <f t="shared" si="17"/>
        <v>0</v>
      </c>
      <c r="I228" s="28">
        <f t="shared" si="23"/>
        <v>402</v>
      </c>
    </row>
    <row r="229" spans="1:9" ht="22.5" x14ac:dyDescent="0.2">
      <c r="A229" s="23" t="s">
        <v>66</v>
      </c>
      <c r="B229" s="24">
        <v>650</v>
      </c>
      <c r="C229" s="25">
        <v>5</v>
      </c>
      <c r="D229" s="25">
        <v>3</v>
      </c>
      <c r="E229" s="26" t="s">
        <v>229</v>
      </c>
      <c r="F229" s="27"/>
      <c r="G229" s="28">
        <f t="shared" si="23"/>
        <v>402</v>
      </c>
      <c r="H229" s="28">
        <f t="shared" si="17"/>
        <v>0</v>
      </c>
      <c r="I229" s="28">
        <f t="shared" si="23"/>
        <v>402</v>
      </c>
    </row>
    <row r="230" spans="1:9" ht="29.25" customHeight="1" x14ac:dyDescent="0.2">
      <c r="A230" s="23" t="s">
        <v>86</v>
      </c>
      <c r="B230" s="24">
        <v>650</v>
      </c>
      <c r="C230" s="25">
        <v>5</v>
      </c>
      <c r="D230" s="25">
        <v>3</v>
      </c>
      <c r="E230" s="26" t="s">
        <v>229</v>
      </c>
      <c r="F230" s="27" t="s">
        <v>44</v>
      </c>
      <c r="G230" s="28">
        <f t="shared" si="23"/>
        <v>402</v>
      </c>
      <c r="H230" s="28">
        <f t="shared" si="17"/>
        <v>0</v>
      </c>
      <c r="I230" s="28">
        <f t="shared" si="23"/>
        <v>402</v>
      </c>
    </row>
    <row r="231" spans="1:9" ht="26.25" customHeight="1" x14ac:dyDescent="0.2">
      <c r="A231" s="23" t="s">
        <v>45</v>
      </c>
      <c r="B231" s="24">
        <v>650</v>
      </c>
      <c r="C231" s="25">
        <v>5</v>
      </c>
      <c r="D231" s="25">
        <v>3</v>
      </c>
      <c r="E231" s="26" t="s">
        <v>229</v>
      </c>
      <c r="F231" s="27" t="s">
        <v>46</v>
      </c>
      <c r="G231" s="28">
        <f>G232</f>
        <v>402</v>
      </c>
      <c r="H231" s="28">
        <f>H232</f>
        <v>0</v>
      </c>
      <c r="I231" s="28">
        <f>I232</f>
        <v>402</v>
      </c>
    </row>
    <row r="232" spans="1:9" ht="17.25" customHeight="1" x14ac:dyDescent="0.2">
      <c r="A232" s="23" t="s">
        <v>247</v>
      </c>
      <c r="B232" s="24">
        <v>650</v>
      </c>
      <c r="C232" s="25">
        <v>5</v>
      </c>
      <c r="D232" s="25">
        <v>3</v>
      </c>
      <c r="E232" s="26" t="s">
        <v>229</v>
      </c>
      <c r="F232" s="27">
        <v>247</v>
      </c>
      <c r="G232" s="28">
        <v>402</v>
      </c>
      <c r="H232" s="28">
        <v>0</v>
      </c>
      <c r="I232" s="28">
        <v>402</v>
      </c>
    </row>
    <row r="233" spans="1:9" s="81" customFormat="1" ht="36.75" customHeight="1" x14ac:dyDescent="0.2">
      <c r="A233" s="23" t="s">
        <v>230</v>
      </c>
      <c r="B233" s="24">
        <v>650</v>
      </c>
      <c r="C233" s="25">
        <v>5</v>
      </c>
      <c r="D233" s="25">
        <v>3</v>
      </c>
      <c r="E233" s="26" t="s">
        <v>227</v>
      </c>
      <c r="F233" s="27"/>
      <c r="G233" s="28">
        <f>G234</f>
        <v>50</v>
      </c>
      <c r="H233" s="28">
        <f t="shared" ref="H233:H250" si="24">I233-G233</f>
        <v>0</v>
      </c>
      <c r="I233" s="28">
        <f>I234</f>
        <v>50</v>
      </c>
    </row>
    <row r="234" spans="1:9" s="81" customFormat="1" ht="22.5" customHeight="1" x14ac:dyDescent="0.2">
      <c r="A234" s="23" t="s">
        <v>66</v>
      </c>
      <c r="B234" s="24">
        <v>650</v>
      </c>
      <c r="C234" s="25">
        <v>5</v>
      </c>
      <c r="D234" s="25">
        <v>3</v>
      </c>
      <c r="E234" s="26" t="s">
        <v>232</v>
      </c>
      <c r="F234" s="27"/>
      <c r="G234" s="28">
        <f>G235</f>
        <v>50</v>
      </c>
      <c r="H234" s="28">
        <f t="shared" si="24"/>
        <v>0</v>
      </c>
      <c r="I234" s="28">
        <f>I235</f>
        <v>50</v>
      </c>
    </row>
    <row r="235" spans="1:9" s="81" customFormat="1" ht="22.5" customHeight="1" x14ac:dyDescent="0.2">
      <c r="A235" s="23" t="s">
        <v>86</v>
      </c>
      <c r="B235" s="24">
        <v>650</v>
      </c>
      <c r="C235" s="25">
        <v>5</v>
      </c>
      <c r="D235" s="25">
        <v>3</v>
      </c>
      <c r="E235" s="26" t="s">
        <v>232</v>
      </c>
      <c r="F235" s="27">
        <v>200</v>
      </c>
      <c r="G235" s="28">
        <f>G236</f>
        <v>50</v>
      </c>
      <c r="H235" s="28">
        <f t="shared" si="24"/>
        <v>0</v>
      </c>
      <c r="I235" s="28">
        <f>I236</f>
        <v>50</v>
      </c>
    </row>
    <row r="236" spans="1:9" s="81" customFormat="1" ht="22.5" customHeight="1" x14ac:dyDescent="0.2">
      <c r="A236" s="23" t="s">
        <v>45</v>
      </c>
      <c r="B236" s="24">
        <v>650</v>
      </c>
      <c r="C236" s="25">
        <v>5</v>
      </c>
      <c r="D236" s="25">
        <v>3</v>
      </c>
      <c r="E236" s="26" t="s">
        <v>232</v>
      </c>
      <c r="F236" s="27">
        <v>240</v>
      </c>
      <c r="G236" s="28">
        <f>G237</f>
        <v>50</v>
      </c>
      <c r="H236" s="28">
        <f t="shared" si="24"/>
        <v>0</v>
      </c>
      <c r="I236" s="28">
        <f>I237</f>
        <v>50</v>
      </c>
    </row>
    <row r="237" spans="1:9" s="81" customFormat="1" ht="22.5" customHeight="1" x14ac:dyDescent="0.2">
      <c r="A237" s="23" t="s">
        <v>36</v>
      </c>
      <c r="B237" s="24">
        <v>650</v>
      </c>
      <c r="C237" s="25">
        <v>5</v>
      </c>
      <c r="D237" s="25">
        <v>3</v>
      </c>
      <c r="E237" s="26" t="s">
        <v>232</v>
      </c>
      <c r="F237" s="27">
        <v>244</v>
      </c>
      <c r="G237" s="28">
        <v>50</v>
      </c>
      <c r="H237" s="28">
        <f t="shared" si="24"/>
        <v>0</v>
      </c>
      <c r="I237" s="28">
        <v>50</v>
      </c>
    </row>
    <row r="238" spans="1:9" ht="22.5" customHeight="1" x14ac:dyDescent="0.2">
      <c r="A238" s="23" t="s">
        <v>218</v>
      </c>
      <c r="B238" s="24">
        <v>650</v>
      </c>
      <c r="C238" s="25">
        <v>5</v>
      </c>
      <c r="D238" s="25">
        <v>3</v>
      </c>
      <c r="E238" s="26" t="s">
        <v>219</v>
      </c>
      <c r="F238" s="27"/>
      <c r="G238" s="50">
        <f>G239</f>
        <v>187</v>
      </c>
      <c r="H238" s="28">
        <f t="shared" si="24"/>
        <v>-187</v>
      </c>
      <c r="I238" s="50">
        <f>I239</f>
        <v>0</v>
      </c>
    </row>
    <row r="239" spans="1:9" ht="22.5" customHeight="1" x14ac:dyDescent="0.2">
      <c r="A239" s="23" t="s">
        <v>226</v>
      </c>
      <c r="B239" s="24">
        <v>650</v>
      </c>
      <c r="C239" s="25">
        <v>5</v>
      </c>
      <c r="D239" s="25">
        <v>3</v>
      </c>
      <c r="E239" s="26" t="s">
        <v>225</v>
      </c>
      <c r="F239" s="27"/>
      <c r="G239" s="50">
        <f>G240</f>
        <v>187</v>
      </c>
      <c r="H239" s="28">
        <f t="shared" si="24"/>
        <v>-187</v>
      </c>
      <c r="I239" s="50">
        <f>I240</f>
        <v>0</v>
      </c>
    </row>
    <row r="240" spans="1:9" ht="22.5" customHeight="1" x14ac:dyDescent="0.2">
      <c r="A240" s="23" t="s">
        <v>220</v>
      </c>
      <c r="B240" s="24">
        <v>650</v>
      </c>
      <c r="C240" s="25">
        <v>5</v>
      </c>
      <c r="D240" s="25">
        <v>3</v>
      </c>
      <c r="E240" s="26" t="s">
        <v>221</v>
      </c>
      <c r="F240" s="27"/>
      <c r="G240" s="50">
        <f>G241+G246</f>
        <v>187</v>
      </c>
      <c r="H240" s="28">
        <f t="shared" si="24"/>
        <v>-187</v>
      </c>
      <c r="I240" s="50">
        <f>I241+I246</f>
        <v>0</v>
      </c>
    </row>
    <row r="241" spans="1:9" ht="22.5" customHeight="1" x14ac:dyDescent="0.2">
      <c r="A241" s="23" t="s">
        <v>217</v>
      </c>
      <c r="B241" s="24">
        <v>650</v>
      </c>
      <c r="C241" s="25">
        <v>5</v>
      </c>
      <c r="D241" s="25">
        <v>3</v>
      </c>
      <c r="E241" s="26" t="s">
        <v>222</v>
      </c>
      <c r="F241" s="27"/>
      <c r="G241" s="50">
        <f>G242</f>
        <v>50</v>
      </c>
      <c r="H241" s="28">
        <f t="shared" si="24"/>
        <v>-50</v>
      </c>
      <c r="I241" s="50">
        <f>I242</f>
        <v>0</v>
      </c>
    </row>
    <row r="242" spans="1:9" ht="47.25" customHeight="1" x14ac:dyDescent="0.2">
      <c r="A242" s="23" t="s">
        <v>47</v>
      </c>
      <c r="B242" s="24">
        <v>650</v>
      </c>
      <c r="C242" s="25">
        <v>5</v>
      </c>
      <c r="D242" s="25">
        <v>3</v>
      </c>
      <c r="E242" s="26" t="s">
        <v>222</v>
      </c>
      <c r="F242" s="27">
        <v>100</v>
      </c>
      <c r="G242" s="50">
        <f>G243</f>
        <v>50</v>
      </c>
      <c r="H242" s="28">
        <f t="shared" si="24"/>
        <v>-50</v>
      </c>
      <c r="I242" s="50">
        <f>I243</f>
        <v>0</v>
      </c>
    </row>
    <row r="243" spans="1:9" ht="15" customHeight="1" x14ac:dyDescent="0.2">
      <c r="A243" s="23" t="s">
        <v>49</v>
      </c>
      <c r="B243" s="24">
        <v>650</v>
      </c>
      <c r="C243" s="25">
        <v>5</v>
      </c>
      <c r="D243" s="25">
        <v>3</v>
      </c>
      <c r="E243" s="26" t="s">
        <v>222</v>
      </c>
      <c r="F243" s="27">
        <v>110</v>
      </c>
      <c r="G243" s="50">
        <f>G244+G245</f>
        <v>50</v>
      </c>
      <c r="H243" s="28">
        <f t="shared" si="24"/>
        <v>-50</v>
      </c>
      <c r="I243" s="50">
        <f>I244+I245</f>
        <v>0</v>
      </c>
    </row>
    <row r="244" spans="1:9" ht="15" customHeight="1" x14ac:dyDescent="0.2">
      <c r="A244" s="23" t="s">
        <v>77</v>
      </c>
      <c r="B244" s="24">
        <v>650</v>
      </c>
      <c r="C244" s="25">
        <v>5</v>
      </c>
      <c r="D244" s="25">
        <v>3</v>
      </c>
      <c r="E244" s="26" t="s">
        <v>222</v>
      </c>
      <c r="F244" s="27">
        <v>111</v>
      </c>
      <c r="G244" s="50">
        <v>38.4</v>
      </c>
      <c r="H244" s="28">
        <f t="shared" si="24"/>
        <v>-38.4</v>
      </c>
      <c r="I244" s="50">
        <v>0</v>
      </c>
    </row>
    <row r="245" spans="1:9" ht="33.75" customHeight="1" x14ac:dyDescent="0.2">
      <c r="A245" s="23" t="s">
        <v>78</v>
      </c>
      <c r="B245" s="24">
        <v>650</v>
      </c>
      <c r="C245" s="25">
        <v>5</v>
      </c>
      <c r="D245" s="25">
        <v>3</v>
      </c>
      <c r="E245" s="26" t="s">
        <v>222</v>
      </c>
      <c r="F245" s="27">
        <v>119</v>
      </c>
      <c r="G245" s="50">
        <v>11.6</v>
      </c>
      <c r="H245" s="28">
        <f t="shared" si="24"/>
        <v>-11.6</v>
      </c>
      <c r="I245" s="50">
        <v>0</v>
      </c>
    </row>
    <row r="246" spans="1:9" ht="22.5" customHeight="1" x14ac:dyDescent="0.2">
      <c r="A246" s="23" t="s">
        <v>223</v>
      </c>
      <c r="B246" s="24">
        <v>650</v>
      </c>
      <c r="C246" s="25">
        <v>5</v>
      </c>
      <c r="D246" s="25">
        <v>3</v>
      </c>
      <c r="E246" s="26" t="s">
        <v>224</v>
      </c>
      <c r="F246" s="27"/>
      <c r="G246" s="50">
        <f>G247</f>
        <v>137</v>
      </c>
      <c r="H246" s="28">
        <f t="shared" si="24"/>
        <v>-137</v>
      </c>
      <c r="I246" s="50">
        <f>I247</f>
        <v>0</v>
      </c>
    </row>
    <row r="247" spans="1:9" ht="48.75" customHeight="1" x14ac:dyDescent="0.2">
      <c r="A247" s="23" t="s">
        <v>47</v>
      </c>
      <c r="B247" s="24">
        <v>650</v>
      </c>
      <c r="C247" s="25">
        <v>5</v>
      </c>
      <c r="D247" s="25">
        <v>3</v>
      </c>
      <c r="E247" s="26" t="s">
        <v>224</v>
      </c>
      <c r="F247" s="27">
        <v>100</v>
      </c>
      <c r="G247" s="50">
        <f>G248</f>
        <v>137</v>
      </c>
      <c r="H247" s="28">
        <f t="shared" si="24"/>
        <v>-137</v>
      </c>
      <c r="I247" s="50">
        <f>I248</f>
        <v>0</v>
      </c>
    </row>
    <row r="248" spans="1:9" ht="17.25" customHeight="1" x14ac:dyDescent="0.2">
      <c r="A248" s="23" t="s">
        <v>49</v>
      </c>
      <c r="B248" s="24">
        <v>650</v>
      </c>
      <c r="C248" s="25">
        <v>5</v>
      </c>
      <c r="D248" s="25">
        <v>3</v>
      </c>
      <c r="E248" s="26" t="s">
        <v>224</v>
      </c>
      <c r="F248" s="27">
        <v>110</v>
      </c>
      <c r="G248" s="50">
        <f>G249+G250</f>
        <v>137</v>
      </c>
      <c r="H248" s="28">
        <f t="shared" si="24"/>
        <v>-137</v>
      </c>
      <c r="I248" s="50">
        <f>I249+I250</f>
        <v>0</v>
      </c>
    </row>
    <row r="249" spans="1:9" ht="17.25" customHeight="1" x14ac:dyDescent="0.2">
      <c r="A249" s="23" t="s">
        <v>77</v>
      </c>
      <c r="B249" s="24">
        <v>650</v>
      </c>
      <c r="C249" s="25">
        <v>5</v>
      </c>
      <c r="D249" s="25">
        <v>3</v>
      </c>
      <c r="E249" s="26" t="s">
        <v>224</v>
      </c>
      <c r="F249" s="27">
        <v>111</v>
      </c>
      <c r="G249" s="50">
        <v>105.2</v>
      </c>
      <c r="H249" s="28">
        <f t="shared" si="24"/>
        <v>-105.2</v>
      </c>
      <c r="I249" s="50">
        <v>0</v>
      </c>
    </row>
    <row r="250" spans="1:9" ht="36.75" customHeight="1" x14ac:dyDescent="0.2">
      <c r="A250" s="23" t="s">
        <v>78</v>
      </c>
      <c r="B250" s="24">
        <v>650</v>
      </c>
      <c r="C250" s="25">
        <v>5</v>
      </c>
      <c r="D250" s="25">
        <v>3</v>
      </c>
      <c r="E250" s="26" t="s">
        <v>224</v>
      </c>
      <c r="F250" s="27">
        <v>119</v>
      </c>
      <c r="G250" s="50">
        <v>31.8</v>
      </c>
      <c r="H250" s="28">
        <f t="shared" si="24"/>
        <v>-31.8</v>
      </c>
      <c r="I250" s="50">
        <v>0</v>
      </c>
    </row>
    <row r="251" spans="1:9" ht="22.5" customHeight="1" x14ac:dyDescent="0.2">
      <c r="A251" s="39" t="s">
        <v>235</v>
      </c>
      <c r="B251" s="36">
        <v>650</v>
      </c>
      <c r="C251" s="18">
        <v>5</v>
      </c>
      <c r="D251" s="18">
        <v>5</v>
      </c>
      <c r="E251" s="8"/>
      <c r="F251" s="19"/>
      <c r="G251" s="72">
        <f>G253</f>
        <v>200</v>
      </c>
      <c r="H251" s="7">
        <f t="shared" ref="H251:H307" si="25">I251-G251</f>
        <v>0</v>
      </c>
      <c r="I251" s="72">
        <f>I253</f>
        <v>200</v>
      </c>
    </row>
    <row r="252" spans="1:9" ht="22.5" customHeight="1" x14ac:dyDescent="0.2">
      <c r="A252" s="23" t="s">
        <v>207</v>
      </c>
      <c r="B252" s="73">
        <v>650</v>
      </c>
      <c r="C252" s="74">
        <v>5</v>
      </c>
      <c r="D252" s="74">
        <v>5</v>
      </c>
      <c r="E252" s="75" t="s">
        <v>109</v>
      </c>
      <c r="F252" s="76"/>
      <c r="G252" s="77">
        <f>G253</f>
        <v>200</v>
      </c>
      <c r="H252" s="28">
        <f t="shared" si="25"/>
        <v>0</v>
      </c>
      <c r="I252" s="77">
        <f>I253</f>
        <v>200</v>
      </c>
    </row>
    <row r="253" spans="1:9" ht="30.75" customHeight="1" x14ac:dyDescent="0.2">
      <c r="A253" s="23" t="s">
        <v>85</v>
      </c>
      <c r="B253" s="24">
        <v>650</v>
      </c>
      <c r="C253" s="25">
        <v>5</v>
      </c>
      <c r="D253" s="25">
        <v>5</v>
      </c>
      <c r="E253" s="26" t="s">
        <v>110</v>
      </c>
      <c r="F253" s="27"/>
      <c r="G253" s="50">
        <f>G254</f>
        <v>200</v>
      </c>
      <c r="H253" s="28">
        <f t="shared" si="25"/>
        <v>0</v>
      </c>
      <c r="I253" s="50">
        <f>I254</f>
        <v>200</v>
      </c>
    </row>
    <row r="254" spans="1:9" ht="16.5" customHeight="1" x14ac:dyDescent="0.2">
      <c r="A254" s="4" t="s">
        <v>238</v>
      </c>
      <c r="B254" s="24">
        <v>650</v>
      </c>
      <c r="C254" s="25">
        <v>5</v>
      </c>
      <c r="D254" s="25">
        <v>5</v>
      </c>
      <c r="E254" s="26" t="s">
        <v>233</v>
      </c>
      <c r="F254" s="27"/>
      <c r="G254" s="50">
        <f>G255</f>
        <v>200</v>
      </c>
      <c r="H254" s="28">
        <f t="shared" si="25"/>
        <v>0</v>
      </c>
      <c r="I254" s="50">
        <f>I255</f>
        <v>200</v>
      </c>
    </row>
    <row r="255" spans="1:9" ht="23.25" customHeight="1" x14ac:dyDescent="0.2">
      <c r="A255" s="23" t="s">
        <v>234</v>
      </c>
      <c r="B255" s="24">
        <v>650</v>
      </c>
      <c r="C255" s="25">
        <v>5</v>
      </c>
      <c r="D255" s="25">
        <v>5</v>
      </c>
      <c r="E255" s="26" t="s">
        <v>233</v>
      </c>
      <c r="F255" s="27">
        <v>800</v>
      </c>
      <c r="G255" s="50">
        <f>G256</f>
        <v>200</v>
      </c>
      <c r="H255" s="28">
        <f t="shared" si="25"/>
        <v>0</v>
      </c>
      <c r="I255" s="50">
        <f>I256</f>
        <v>200</v>
      </c>
    </row>
    <row r="256" spans="1:9" ht="18.75" customHeight="1" x14ac:dyDescent="0.2">
      <c r="A256" s="23" t="s">
        <v>237</v>
      </c>
      <c r="B256" s="24">
        <v>650</v>
      </c>
      <c r="C256" s="25">
        <v>5</v>
      </c>
      <c r="D256" s="25">
        <v>5</v>
      </c>
      <c r="E256" s="26" t="s">
        <v>233</v>
      </c>
      <c r="F256" s="27">
        <v>810</v>
      </c>
      <c r="G256" s="50">
        <f>G257</f>
        <v>200</v>
      </c>
      <c r="H256" s="28">
        <f t="shared" si="25"/>
        <v>0</v>
      </c>
      <c r="I256" s="50">
        <f>I257</f>
        <v>200</v>
      </c>
    </row>
    <row r="257" spans="1:9" ht="36.75" customHeight="1" x14ac:dyDescent="0.2">
      <c r="A257" s="23" t="s">
        <v>236</v>
      </c>
      <c r="B257" s="24">
        <v>650</v>
      </c>
      <c r="C257" s="25">
        <v>5</v>
      </c>
      <c r="D257" s="25">
        <v>5</v>
      </c>
      <c r="E257" s="26" t="s">
        <v>233</v>
      </c>
      <c r="F257" s="27">
        <v>813</v>
      </c>
      <c r="G257" s="50">
        <v>200</v>
      </c>
      <c r="H257" s="28">
        <v>0</v>
      </c>
      <c r="I257" s="50">
        <v>200</v>
      </c>
    </row>
    <row r="258" spans="1:9" s="11" customFormat="1" ht="14.25" customHeight="1" x14ac:dyDescent="0.2">
      <c r="A258" s="52" t="s">
        <v>178</v>
      </c>
      <c r="B258" s="13">
        <v>650</v>
      </c>
      <c r="C258" s="14">
        <v>6</v>
      </c>
      <c r="D258" s="14"/>
      <c r="E258" s="15"/>
      <c r="F258" s="16"/>
      <c r="G258" s="17">
        <f t="shared" ref="G258:I264" si="26">G259</f>
        <v>210.1</v>
      </c>
      <c r="H258" s="51">
        <f t="shared" si="25"/>
        <v>0</v>
      </c>
      <c r="I258" s="17">
        <f t="shared" si="26"/>
        <v>210.1</v>
      </c>
    </row>
    <row r="259" spans="1:9" ht="19.5" customHeight="1" x14ac:dyDescent="0.2">
      <c r="A259" s="39" t="s">
        <v>179</v>
      </c>
      <c r="B259" s="36">
        <v>650</v>
      </c>
      <c r="C259" s="18">
        <v>6</v>
      </c>
      <c r="D259" s="18">
        <v>5</v>
      </c>
      <c r="E259" s="8"/>
      <c r="F259" s="19"/>
      <c r="G259" s="7">
        <f>G260</f>
        <v>210.1</v>
      </c>
      <c r="H259" s="7">
        <f t="shared" si="25"/>
        <v>0</v>
      </c>
      <c r="I259" s="7">
        <f>I260</f>
        <v>210.1</v>
      </c>
    </row>
    <row r="260" spans="1:9" ht="26.25" customHeight="1" x14ac:dyDescent="0.2">
      <c r="A260" s="30" t="s">
        <v>211</v>
      </c>
      <c r="B260" s="24">
        <v>650</v>
      </c>
      <c r="C260" s="25">
        <v>6</v>
      </c>
      <c r="D260" s="25">
        <v>5</v>
      </c>
      <c r="E260" s="26" t="s">
        <v>171</v>
      </c>
      <c r="F260" s="27"/>
      <c r="G260" s="28">
        <f>G261</f>
        <v>210.1</v>
      </c>
      <c r="H260" s="28">
        <f t="shared" si="25"/>
        <v>0</v>
      </c>
      <c r="I260" s="28">
        <f>I261</f>
        <v>210.1</v>
      </c>
    </row>
    <row r="261" spans="1:9" ht="26.25" customHeight="1" x14ac:dyDescent="0.2">
      <c r="A261" s="30" t="s">
        <v>197</v>
      </c>
      <c r="B261" s="24" t="s">
        <v>193</v>
      </c>
      <c r="C261" s="25">
        <v>6</v>
      </c>
      <c r="D261" s="25">
        <v>5</v>
      </c>
      <c r="E261" s="26" t="s">
        <v>198</v>
      </c>
      <c r="F261" s="27"/>
      <c r="G261" s="28">
        <f>G262+G266</f>
        <v>210.1</v>
      </c>
      <c r="H261" s="28">
        <f t="shared" si="25"/>
        <v>0</v>
      </c>
      <c r="I261" s="28">
        <f>I262+I266</f>
        <v>210.1</v>
      </c>
    </row>
    <row r="262" spans="1:9" ht="42.75" customHeight="1" x14ac:dyDescent="0.2">
      <c r="A262" s="30" t="s">
        <v>196</v>
      </c>
      <c r="B262" s="24">
        <v>650</v>
      </c>
      <c r="C262" s="25">
        <v>6</v>
      </c>
      <c r="D262" s="25">
        <v>5</v>
      </c>
      <c r="E262" s="26" t="s">
        <v>173</v>
      </c>
      <c r="F262" s="27"/>
      <c r="G262" s="28">
        <f>G263</f>
        <v>1.5</v>
      </c>
      <c r="H262" s="28">
        <f t="shared" si="25"/>
        <v>0</v>
      </c>
      <c r="I262" s="28">
        <f>I263</f>
        <v>1.5</v>
      </c>
    </row>
    <row r="263" spans="1:9" ht="29.25" customHeight="1" x14ac:dyDescent="0.2">
      <c r="A263" s="23" t="s">
        <v>86</v>
      </c>
      <c r="B263" s="24">
        <v>650</v>
      </c>
      <c r="C263" s="25">
        <v>6</v>
      </c>
      <c r="D263" s="25">
        <v>5</v>
      </c>
      <c r="E263" s="26" t="s">
        <v>173</v>
      </c>
      <c r="F263" s="27">
        <v>200</v>
      </c>
      <c r="G263" s="28">
        <f t="shared" si="26"/>
        <v>1.5</v>
      </c>
      <c r="H263" s="28">
        <f t="shared" si="25"/>
        <v>0</v>
      </c>
      <c r="I263" s="28">
        <f t="shared" si="26"/>
        <v>1.5</v>
      </c>
    </row>
    <row r="264" spans="1:9" ht="24.75" customHeight="1" x14ac:dyDescent="0.2">
      <c r="A264" s="23" t="s">
        <v>45</v>
      </c>
      <c r="B264" s="24">
        <v>650</v>
      </c>
      <c r="C264" s="25">
        <v>6</v>
      </c>
      <c r="D264" s="25">
        <v>5</v>
      </c>
      <c r="E264" s="26" t="s">
        <v>173</v>
      </c>
      <c r="F264" s="27">
        <v>240</v>
      </c>
      <c r="G264" s="28">
        <f t="shared" si="26"/>
        <v>1.5</v>
      </c>
      <c r="H264" s="28">
        <f t="shared" si="25"/>
        <v>0</v>
      </c>
      <c r="I264" s="28">
        <f t="shared" si="26"/>
        <v>1.5</v>
      </c>
    </row>
    <row r="265" spans="1:9" ht="26.25" customHeight="1" x14ac:dyDescent="0.2">
      <c r="A265" s="23" t="s">
        <v>36</v>
      </c>
      <c r="B265" s="24">
        <v>650</v>
      </c>
      <c r="C265" s="25">
        <v>6</v>
      </c>
      <c r="D265" s="25">
        <v>5</v>
      </c>
      <c r="E265" s="26" t="s">
        <v>173</v>
      </c>
      <c r="F265" s="27">
        <v>244</v>
      </c>
      <c r="G265" s="28">
        <v>1.5</v>
      </c>
      <c r="H265" s="28">
        <f t="shared" si="25"/>
        <v>0</v>
      </c>
      <c r="I265" s="28">
        <v>1.5</v>
      </c>
    </row>
    <row r="266" spans="1:9" ht="26.25" customHeight="1" x14ac:dyDescent="0.2">
      <c r="A266" s="23" t="s">
        <v>66</v>
      </c>
      <c r="B266" s="24">
        <v>650</v>
      </c>
      <c r="C266" s="25">
        <v>6</v>
      </c>
      <c r="D266" s="25">
        <v>5</v>
      </c>
      <c r="E266" s="26" t="s">
        <v>248</v>
      </c>
      <c r="F266" s="27"/>
      <c r="G266" s="28">
        <f>G267</f>
        <v>208.6</v>
      </c>
      <c r="H266" s="28">
        <f t="shared" ref="H266:I268" si="27">H267</f>
        <v>0</v>
      </c>
      <c r="I266" s="28">
        <f t="shared" si="27"/>
        <v>208.6</v>
      </c>
    </row>
    <row r="267" spans="1:9" ht="26.25" customHeight="1" x14ac:dyDescent="0.2">
      <c r="A267" s="23" t="s">
        <v>86</v>
      </c>
      <c r="B267" s="24">
        <v>650</v>
      </c>
      <c r="C267" s="25">
        <v>6</v>
      </c>
      <c r="D267" s="25">
        <v>5</v>
      </c>
      <c r="E267" s="26" t="s">
        <v>248</v>
      </c>
      <c r="F267" s="27">
        <v>200</v>
      </c>
      <c r="G267" s="28">
        <f>G268</f>
        <v>208.6</v>
      </c>
      <c r="H267" s="28">
        <f t="shared" si="27"/>
        <v>0</v>
      </c>
      <c r="I267" s="28">
        <f t="shared" si="27"/>
        <v>208.6</v>
      </c>
    </row>
    <row r="268" spans="1:9" ht="26.25" customHeight="1" x14ac:dyDescent="0.2">
      <c r="A268" s="23" t="s">
        <v>45</v>
      </c>
      <c r="B268" s="24">
        <v>650</v>
      </c>
      <c r="C268" s="25">
        <v>6</v>
      </c>
      <c r="D268" s="25">
        <v>5</v>
      </c>
      <c r="E268" s="26" t="s">
        <v>248</v>
      </c>
      <c r="F268" s="27">
        <v>240</v>
      </c>
      <c r="G268" s="28">
        <f>G269</f>
        <v>208.6</v>
      </c>
      <c r="H268" s="28">
        <f t="shared" si="27"/>
        <v>0</v>
      </c>
      <c r="I268" s="28">
        <f t="shared" si="27"/>
        <v>208.6</v>
      </c>
    </row>
    <row r="269" spans="1:9" ht="26.25" customHeight="1" x14ac:dyDescent="0.2">
      <c r="A269" s="23" t="s">
        <v>36</v>
      </c>
      <c r="B269" s="24">
        <v>650</v>
      </c>
      <c r="C269" s="25">
        <v>6</v>
      </c>
      <c r="D269" s="25">
        <v>5</v>
      </c>
      <c r="E269" s="26" t="s">
        <v>248</v>
      </c>
      <c r="F269" s="27">
        <v>244</v>
      </c>
      <c r="G269" s="28">
        <v>208.6</v>
      </c>
      <c r="H269" s="28">
        <v>0</v>
      </c>
      <c r="I269" s="28">
        <f>G269+H269</f>
        <v>208.6</v>
      </c>
    </row>
    <row r="270" spans="1:9" s="11" customFormat="1" ht="18" customHeight="1" x14ac:dyDescent="0.2">
      <c r="A270" s="12" t="s">
        <v>32</v>
      </c>
      <c r="B270" s="13">
        <v>650</v>
      </c>
      <c r="C270" s="14">
        <v>8</v>
      </c>
      <c r="D270" s="14">
        <v>0</v>
      </c>
      <c r="E270" s="15" t="s">
        <v>43</v>
      </c>
      <c r="F270" s="16"/>
      <c r="G270" s="17">
        <f>G271</f>
        <v>1280.4000000000001</v>
      </c>
      <c r="H270" s="51">
        <f t="shared" si="25"/>
        <v>25.099999999999909</v>
      </c>
      <c r="I270" s="17">
        <f>I271</f>
        <v>1305.5</v>
      </c>
    </row>
    <row r="271" spans="1:9" ht="15" customHeight="1" x14ac:dyDescent="0.2">
      <c r="A271" s="9" t="s">
        <v>18</v>
      </c>
      <c r="B271" s="36">
        <v>650</v>
      </c>
      <c r="C271" s="18">
        <v>8</v>
      </c>
      <c r="D271" s="18">
        <v>1</v>
      </c>
      <c r="E271" s="8" t="s">
        <v>43</v>
      </c>
      <c r="F271" s="19"/>
      <c r="G271" s="7">
        <f>G272</f>
        <v>1280.4000000000001</v>
      </c>
      <c r="H271" s="7">
        <f t="shared" si="25"/>
        <v>25.099999999999909</v>
      </c>
      <c r="I271" s="7">
        <f>I272</f>
        <v>1305.5</v>
      </c>
    </row>
    <row r="272" spans="1:9" ht="42.75" customHeight="1" x14ac:dyDescent="0.2">
      <c r="A272" s="31" t="s">
        <v>212</v>
      </c>
      <c r="B272" s="24">
        <v>650</v>
      </c>
      <c r="C272" s="25">
        <v>8</v>
      </c>
      <c r="D272" s="25">
        <v>1</v>
      </c>
      <c r="E272" s="26" t="s">
        <v>136</v>
      </c>
      <c r="F272" s="27"/>
      <c r="G272" s="28">
        <f>G273+G292</f>
        <v>1280.4000000000001</v>
      </c>
      <c r="H272" s="28">
        <f t="shared" si="25"/>
        <v>25.099999999999909</v>
      </c>
      <c r="I272" s="28">
        <f>I273+I292</f>
        <v>1305.5</v>
      </c>
    </row>
    <row r="273" spans="1:9" ht="22.5" x14ac:dyDescent="0.2">
      <c r="A273" s="31" t="s">
        <v>138</v>
      </c>
      <c r="B273" s="24">
        <v>650</v>
      </c>
      <c r="C273" s="25">
        <v>8</v>
      </c>
      <c r="D273" s="25">
        <v>1</v>
      </c>
      <c r="E273" s="26" t="s">
        <v>137</v>
      </c>
      <c r="F273" s="27" t="s">
        <v>43</v>
      </c>
      <c r="G273" s="28">
        <f>G274</f>
        <v>1230.4000000000001</v>
      </c>
      <c r="H273" s="28">
        <f t="shared" si="25"/>
        <v>25.099999999999909</v>
      </c>
      <c r="I273" s="28">
        <f>I274</f>
        <v>1255.5</v>
      </c>
    </row>
    <row r="274" spans="1:9" x14ac:dyDescent="0.2">
      <c r="A274" s="31" t="s">
        <v>69</v>
      </c>
      <c r="B274" s="24">
        <v>650</v>
      </c>
      <c r="C274" s="25">
        <v>8</v>
      </c>
      <c r="D274" s="25">
        <v>1</v>
      </c>
      <c r="E274" s="26" t="s">
        <v>139</v>
      </c>
      <c r="F274" s="27"/>
      <c r="G274" s="28">
        <f>G275+G284+G288</f>
        <v>1230.4000000000001</v>
      </c>
      <c r="H274" s="28">
        <f t="shared" si="25"/>
        <v>25.099999999999909</v>
      </c>
      <c r="I274" s="28">
        <f>I275+I284+I288</f>
        <v>1255.5</v>
      </c>
    </row>
    <row r="275" spans="1:9" ht="22.5" x14ac:dyDescent="0.2">
      <c r="A275" s="31" t="s">
        <v>141</v>
      </c>
      <c r="B275" s="24">
        <v>650</v>
      </c>
      <c r="C275" s="25">
        <v>8</v>
      </c>
      <c r="D275" s="25">
        <v>1</v>
      </c>
      <c r="E275" s="26" t="s">
        <v>140</v>
      </c>
      <c r="F275" s="27" t="s">
        <v>43</v>
      </c>
      <c r="G275" s="28">
        <f>G276+G280</f>
        <v>1218.4000000000001</v>
      </c>
      <c r="H275" s="28">
        <f t="shared" si="25"/>
        <v>25.099999999999909</v>
      </c>
      <c r="I275" s="28">
        <f>I276+I280</f>
        <v>1243.5</v>
      </c>
    </row>
    <row r="276" spans="1:9" ht="45" x14ac:dyDescent="0.2">
      <c r="A276" s="23" t="s">
        <v>47</v>
      </c>
      <c r="B276" s="24">
        <v>650</v>
      </c>
      <c r="C276" s="25">
        <v>8</v>
      </c>
      <c r="D276" s="25">
        <v>1</v>
      </c>
      <c r="E276" s="26" t="s">
        <v>140</v>
      </c>
      <c r="F276" s="27" t="s">
        <v>48</v>
      </c>
      <c r="G276" s="32">
        <f>G277</f>
        <v>911</v>
      </c>
      <c r="H276" s="28">
        <f t="shared" si="25"/>
        <v>0</v>
      </c>
      <c r="I276" s="32">
        <f>I277</f>
        <v>911</v>
      </c>
    </row>
    <row r="277" spans="1:9" ht="22.5" customHeight="1" x14ac:dyDescent="0.2">
      <c r="A277" s="23" t="s">
        <v>49</v>
      </c>
      <c r="B277" s="24">
        <v>650</v>
      </c>
      <c r="C277" s="25">
        <v>8</v>
      </c>
      <c r="D277" s="25">
        <v>1</v>
      </c>
      <c r="E277" s="26" t="s">
        <v>140</v>
      </c>
      <c r="F277" s="27" t="s">
        <v>50</v>
      </c>
      <c r="G277" s="32">
        <f>G278+G279</f>
        <v>911</v>
      </c>
      <c r="H277" s="28">
        <f t="shared" si="25"/>
        <v>0</v>
      </c>
      <c r="I277" s="32">
        <f>I278+I279</f>
        <v>911</v>
      </c>
    </row>
    <row r="278" spans="1:9" x14ac:dyDescent="0.2">
      <c r="A278" s="23" t="s">
        <v>77</v>
      </c>
      <c r="B278" s="24">
        <v>650</v>
      </c>
      <c r="C278" s="25">
        <v>8</v>
      </c>
      <c r="D278" s="25">
        <v>1</v>
      </c>
      <c r="E278" s="26" t="s">
        <v>140</v>
      </c>
      <c r="F278" s="27">
        <v>111</v>
      </c>
      <c r="G278" s="28">
        <v>702</v>
      </c>
      <c r="H278" s="28">
        <f t="shared" si="25"/>
        <v>0</v>
      </c>
      <c r="I278" s="28">
        <v>702</v>
      </c>
    </row>
    <row r="279" spans="1:9" ht="33.75" x14ac:dyDescent="0.2">
      <c r="A279" s="23" t="s">
        <v>78</v>
      </c>
      <c r="B279" s="24">
        <v>650</v>
      </c>
      <c r="C279" s="25">
        <v>8</v>
      </c>
      <c r="D279" s="25">
        <v>1</v>
      </c>
      <c r="E279" s="26" t="s">
        <v>140</v>
      </c>
      <c r="F279" s="27">
        <v>119</v>
      </c>
      <c r="G279" s="28">
        <v>209</v>
      </c>
      <c r="H279" s="28">
        <f t="shared" si="25"/>
        <v>0</v>
      </c>
      <c r="I279" s="28">
        <v>209</v>
      </c>
    </row>
    <row r="280" spans="1:9" ht="27" customHeight="1" x14ac:dyDescent="0.2">
      <c r="A280" s="23" t="s">
        <v>86</v>
      </c>
      <c r="B280" s="24">
        <v>650</v>
      </c>
      <c r="C280" s="25">
        <v>8</v>
      </c>
      <c r="D280" s="25">
        <v>1</v>
      </c>
      <c r="E280" s="26" t="s">
        <v>140</v>
      </c>
      <c r="F280" s="27" t="s">
        <v>44</v>
      </c>
      <c r="G280" s="28">
        <f>G281</f>
        <v>307.39999999999998</v>
      </c>
      <c r="H280" s="28">
        <f t="shared" si="25"/>
        <v>25.100000000000023</v>
      </c>
      <c r="I280" s="28">
        <f>I281</f>
        <v>332.5</v>
      </c>
    </row>
    <row r="281" spans="1:9" ht="22.5" x14ac:dyDescent="0.2">
      <c r="A281" s="23" t="s">
        <v>45</v>
      </c>
      <c r="B281" s="24">
        <v>650</v>
      </c>
      <c r="C281" s="25">
        <v>8</v>
      </c>
      <c r="D281" s="25">
        <v>1</v>
      </c>
      <c r="E281" s="26" t="s">
        <v>140</v>
      </c>
      <c r="F281" s="27" t="s">
        <v>46</v>
      </c>
      <c r="G281" s="28">
        <f>G282+G283</f>
        <v>307.39999999999998</v>
      </c>
      <c r="H281" s="28">
        <f t="shared" ref="H281:I281" si="28">H282+H283</f>
        <v>25.100000000000023</v>
      </c>
      <c r="I281" s="28">
        <f t="shared" si="28"/>
        <v>332.5</v>
      </c>
    </row>
    <row r="282" spans="1:9" ht="22.5" x14ac:dyDescent="0.2">
      <c r="A282" s="23" t="s">
        <v>36</v>
      </c>
      <c r="B282" s="24" t="s">
        <v>193</v>
      </c>
      <c r="C282" s="25">
        <v>8</v>
      </c>
      <c r="D282" s="25">
        <v>1</v>
      </c>
      <c r="E282" s="26" t="s">
        <v>140</v>
      </c>
      <c r="F282" s="27">
        <v>244</v>
      </c>
      <c r="G282" s="32">
        <v>234.2</v>
      </c>
      <c r="H282" s="28">
        <f>I282-G282</f>
        <v>25.100000000000023</v>
      </c>
      <c r="I282" s="32">
        <f>234.3+20+5</f>
        <v>259.3</v>
      </c>
    </row>
    <row r="283" spans="1:9" ht="20.25" customHeight="1" x14ac:dyDescent="0.2">
      <c r="A283" s="23" t="s">
        <v>247</v>
      </c>
      <c r="B283" s="24" t="s">
        <v>193</v>
      </c>
      <c r="C283" s="25">
        <v>8</v>
      </c>
      <c r="D283" s="25">
        <v>1</v>
      </c>
      <c r="E283" s="26" t="s">
        <v>140</v>
      </c>
      <c r="F283" s="27">
        <v>247</v>
      </c>
      <c r="G283" s="32">
        <v>73.2</v>
      </c>
      <c r="H283" s="28">
        <f>I283-G283</f>
        <v>0</v>
      </c>
      <c r="I283" s="32">
        <v>73.2</v>
      </c>
    </row>
    <row r="284" spans="1:9" ht="22.5" x14ac:dyDescent="0.2">
      <c r="A284" s="23" t="s">
        <v>180</v>
      </c>
      <c r="B284" s="24">
        <v>650</v>
      </c>
      <c r="C284" s="25">
        <v>8</v>
      </c>
      <c r="D284" s="25">
        <v>1</v>
      </c>
      <c r="E284" s="46" t="s">
        <v>181</v>
      </c>
      <c r="F284" s="27"/>
      <c r="G284" s="32">
        <f>G285</f>
        <v>11.4</v>
      </c>
      <c r="H284" s="28">
        <f t="shared" si="25"/>
        <v>0</v>
      </c>
      <c r="I284" s="32">
        <f>I285</f>
        <v>11.4</v>
      </c>
    </row>
    <row r="285" spans="1:9" ht="22.5" x14ac:dyDescent="0.2">
      <c r="A285" s="23" t="s">
        <v>86</v>
      </c>
      <c r="B285" s="24">
        <v>650</v>
      </c>
      <c r="C285" s="25">
        <v>8</v>
      </c>
      <c r="D285" s="25">
        <v>1</v>
      </c>
      <c r="E285" s="46" t="s">
        <v>181</v>
      </c>
      <c r="F285" s="27">
        <v>200</v>
      </c>
      <c r="G285" s="32">
        <f>G286</f>
        <v>11.4</v>
      </c>
      <c r="H285" s="28">
        <f t="shared" si="25"/>
        <v>0</v>
      </c>
      <c r="I285" s="32">
        <f>I286</f>
        <v>11.4</v>
      </c>
    </row>
    <row r="286" spans="1:9" ht="30.75" customHeight="1" x14ac:dyDescent="0.2">
      <c r="A286" s="23" t="s">
        <v>45</v>
      </c>
      <c r="B286" s="24">
        <v>650</v>
      </c>
      <c r="C286" s="25">
        <v>8</v>
      </c>
      <c r="D286" s="25">
        <v>1</v>
      </c>
      <c r="E286" s="46" t="s">
        <v>181</v>
      </c>
      <c r="F286" s="27">
        <v>240</v>
      </c>
      <c r="G286" s="32">
        <f>G287</f>
        <v>11.4</v>
      </c>
      <c r="H286" s="28">
        <f t="shared" si="25"/>
        <v>0</v>
      </c>
      <c r="I286" s="32">
        <f>I287</f>
        <v>11.4</v>
      </c>
    </row>
    <row r="287" spans="1:9" ht="22.5" x14ac:dyDescent="0.2">
      <c r="A287" s="23" t="s">
        <v>36</v>
      </c>
      <c r="B287" s="24">
        <v>650</v>
      </c>
      <c r="C287" s="25">
        <v>8</v>
      </c>
      <c r="D287" s="25">
        <v>1</v>
      </c>
      <c r="E287" s="46" t="s">
        <v>181</v>
      </c>
      <c r="F287" s="27">
        <v>244</v>
      </c>
      <c r="G287" s="32">
        <v>11.4</v>
      </c>
      <c r="H287" s="28">
        <f t="shared" si="25"/>
        <v>0</v>
      </c>
      <c r="I287" s="32">
        <v>11.4</v>
      </c>
    </row>
    <row r="288" spans="1:9" ht="33.75" x14ac:dyDescent="0.2">
      <c r="A288" s="23" t="s">
        <v>182</v>
      </c>
      <c r="B288" s="24">
        <v>650</v>
      </c>
      <c r="C288" s="25">
        <v>8</v>
      </c>
      <c r="D288" s="25">
        <v>1</v>
      </c>
      <c r="E288" s="46" t="s">
        <v>183</v>
      </c>
      <c r="F288" s="27"/>
      <c r="G288" s="28">
        <f>G289</f>
        <v>0.6</v>
      </c>
      <c r="H288" s="28">
        <f t="shared" si="25"/>
        <v>0</v>
      </c>
      <c r="I288" s="28">
        <f>I289</f>
        <v>0.6</v>
      </c>
    </row>
    <row r="289" spans="1:9" s="5" customFormat="1" ht="22.5" x14ac:dyDescent="0.25">
      <c r="A289" s="23" t="s">
        <v>86</v>
      </c>
      <c r="B289" s="24">
        <v>650</v>
      </c>
      <c r="C289" s="25">
        <v>8</v>
      </c>
      <c r="D289" s="25">
        <v>1</v>
      </c>
      <c r="E289" s="46" t="s">
        <v>183</v>
      </c>
      <c r="F289" s="27">
        <v>200</v>
      </c>
      <c r="G289" s="32">
        <f>G290</f>
        <v>0.6</v>
      </c>
      <c r="H289" s="28">
        <f t="shared" si="25"/>
        <v>0</v>
      </c>
      <c r="I289" s="32">
        <f>I290</f>
        <v>0.6</v>
      </c>
    </row>
    <row r="290" spans="1:9" ht="22.5" x14ac:dyDescent="0.2">
      <c r="A290" s="23" t="s">
        <v>45</v>
      </c>
      <c r="B290" s="24">
        <v>650</v>
      </c>
      <c r="C290" s="25">
        <v>8</v>
      </c>
      <c r="D290" s="25">
        <v>1</v>
      </c>
      <c r="E290" s="46" t="s">
        <v>183</v>
      </c>
      <c r="F290" s="27">
        <v>240</v>
      </c>
      <c r="G290" s="32">
        <f>G291</f>
        <v>0.6</v>
      </c>
      <c r="H290" s="28">
        <f t="shared" si="25"/>
        <v>0</v>
      </c>
      <c r="I290" s="32">
        <f>I291</f>
        <v>0.6</v>
      </c>
    </row>
    <row r="291" spans="1:9" ht="22.5" x14ac:dyDescent="0.2">
      <c r="A291" s="23" t="s">
        <v>36</v>
      </c>
      <c r="B291" s="24">
        <v>650</v>
      </c>
      <c r="C291" s="25">
        <v>8</v>
      </c>
      <c r="D291" s="25">
        <v>1</v>
      </c>
      <c r="E291" s="46" t="s">
        <v>183</v>
      </c>
      <c r="F291" s="27">
        <v>244</v>
      </c>
      <c r="G291" s="32">
        <v>0.6</v>
      </c>
      <c r="H291" s="28">
        <f t="shared" si="25"/>
        <v>0</v>
      </c>
      <c r="I291" s="32">
        <v>0.6</v>
      </c>
    </row>
    <row r="292" spans="1:9" x14ac:dyDescent="0.2">
      <c r="A292" s="31" t="s">
        <v>70</v>
      </c>
      <c r="B292" s="24">
        <v>650</v>
      </c>
      <c r="C292" s="25">
        <v>8</v>
      </c>
      <c r="D292" s="25">
        <v>1</v>
      </c>
      <c r="E292" s="26" t="s">
        <v>143</v>
      </c>
      <c r="F292" s="27" t="s">
        <v>43</v>
      </c>
      <c r="G292" s="32">
        <f>G293</f>
        <v>50</v>
      </c>
      <c r="H292" s="28">
        <f t="shared" si="25"/>
        <v>0</v>
      </c>
      <c r="I292" s="32">
        <f>I293</f>
        <v>50</v>
      </c>
    </row>
    <row r="293" spans="1:9" ht="22.5" x14ac:dyDescent="0.2">
      <c r="A293" s="31" t="s">
        <v>144</v>
      </c>
      <c r="B293" s="24">
        <v>650</v>
      </c>
      <c r="C293" s="25">
        <v>8</v>
      </c>
      <c r="D293" s="25">
        <v>1</v>
      </c>
      <c r="E293" s="26" t="s">
        <v>145</v>
      </c>
      <c r="F293" s="27" t="s">
        <v>43</v>
      </c>
      <c r="G293" s="32">
        <f>G294</f>
        <v>50</v>
      </c>
      <c r="H293" s="28">
        <f t="shared" si="25"/>
        <v>0</v>
      </c>
      <c r="I293" s="32">
        <f>I294</f>
        <v>50</v>
      </c>
    </row>
    <row r="294" spans="1:9" ht="22.5" x14ac:dyDescent="0.2">
      <c r="A294" s="23" t="s">
        <v>141</v>
      </c>
      <c r="B294" s="24">
        <v>650</v>
      </c>
      <c r="C294" s="25">
        <v>8</v>
      </c>
      <c r="D294" s="25">
        <v>1</v>
      </c>
      <c r="E294" s="35" t="s">
        <v>142</v>
      </c>
      <c r="F294" s="27"/>
      <c r="G294" s="32">
        <f>G295</f>
        <v>50</v>
      </c>
      <c r="H294" s="28">
        <f t="shared" si="25"/>
        <v>0</v>
      </c>
      <c r="I294" s="32">
        <f>I295</f>
        <v>50</v>
      </c>
    </row>
    <row r="295" spans="1:9" ht="22.5" x14ac:dyDescent="0.2">
      <c r="A295" s="23" t="s">
        <v>86</v>
      </c>
      <c r="B295" s="24">
        <v>650</v>
      </c>
      <c r="C295" s="25">
        <v>8</v>
      </c>
      <c r="D295" s="25">
        <v>1</v>
      </c>
      <c r="E295" s="35" t="s">
        <v>142</v>
      </c>
      <c r="F295" s="27">
        <v>200</v>
      </c>
      <c r="G295" s="32">
        <f>G296</f>
        <v>50</v>
      </c>
      <c r="H295" s="28">
        <f t="shared" si="25"/>
        <v>0</v>
      </c>
      <c r="I295" s="32">
        <f>I296</f>
        <v>50</v>
      </c>
    </row>
    <row r="296" spans="1:9" ht="22.5" x14ac:dyDescent="0.2">
      <c r="A296" s="23" t="s">
        <v>45</v>
      </c>
      <c r="B296" s="24">
        <v>650</v>
      </c>
      <c r="C296" s="25">
        <v>8</v>
      </c>
      <c r="D296" s="25">
        <v>1</v>
      </c>
      <c r="E296" s="35" t="s">
        <v>142</v>
      </c>
      <c r="F296" s="27">
        <v>240</v>
      </c>
      <c r="G296" s="32">
        <f>G297</f>
        <v>50</v>
      </c>
      <c r="H296" s="28">
        <f t="shared" si="25"/>
        <v>0</v>
      </c>
      <c r="I296" s="32">
        <f>I297</f>
        <v>50</v>
      </c>
    </row>
    <row r="297" spans="1:9" ht="22.5" x14ac:dyDescent="0.2">
      <c r="A297" s="23" t="s">
        <v>36</v>
      </c>
      <c r="B297" s="24">
        <v>650</v>
      </c>
      <c r="C297" s="25">
        <v>8</v>
      </c>
      <c r="D297" s="25">
        <v>1</v>
      </c>
      <c r="E297" s="35" t="s">
        <v>142</v>
      </c>
      <c r="F297" s="27">
        <v>244</v>
      </c>
      <c r="G297" s="32">
        <v>50</v>
      </c>
      <c r="H297" s="28">
        <f t="shared" si="25"/>
        <v>0</v>
      </c>
      <c r="I297" s="32">
        <v>50</v>
      </c>
    </row>
    <row r="298" spans="1:9" s="11" customFormat="1" ht="15.75" customHeight="1" x14ac:dyDescent="0.2">
      <c r="A298" s="12" t="s">
        <v>33</v>
      </c>
      <c r="B298" s="13">
        <v>650</v>
      </c>
      <c r="C298" s="14">
        <v>11</v>
      </c>
      <c r="D298" s="14">
        <v>0</v>
      </c>
      <c r="E298" s="15" t="s">
        <v>43</v>
      </c>
      <c r="F298" s="16" t="s">
        <v>43</v>
      </c>
      <c r="G298" s="17">
        <f>G299</f>
        <v>6795.5</v>
      </c>
      <c r="H298" s="51">
        <f t="shared" si="25"/>
        <v>99.900000000000546</v>
      </c>
      <c r="I298" s="17">
        <f>I299</f>
        <v>6895.4000000000005</v>
      </c>
    </row>
    <row r="299" spans="1:9" ht="16.5" customHeight="1" x14ac:dyDescent="0.2">
      <c r="A299" s="9" t="s">
        <v>19</v>
      </c>
      <c r="B299" s="36">
        <v>650</v>
      </c>
      <c r="C299" s="18">
        <v>11</v>
      </c>
      <c r="D299" s="18">
        <v>1</v>
      </c>
      <c r="E299" s="8" t="s">
        <v>43</v>
      </c>
      <c r="F299" s="19" t="s">
        <v>43</v>
      </c>
      <c r="G299" s="7">
        <f>G300</f>
        <v>6795.5</v>
      </c>
      <c r="H299" s="7">
        <f t="shared" si="25"/>
        <v>99.900000000000546</v>
      </c>
      <c r="I299" s="7">
        <f>I300</f>
        <v>6895.4000000000005</v>
      </c>
    </row>
    <row r="300" spans="1:9" ht="33.75" x14ac:dyDescent="0.2">
      <c r="A300" s="31" t="s">
        <v>212</v>
      </c>
      <c r="B300" s="24">
        <v>650</v>
      </c>
      <c r="C300" s="25">
        <v>11</v>
      </c>
      <c r="D300" s="25">
        <v>1</v>
      </c>
      <c r="E300" s="26" t="s">
        <v>136</v>
      </c>
      <c r="F300" s="27" t="s">
        <v>43</v>
      </c>
      <c r="G300" s="28">
        <f>G301</f>
        <v>6795.5</v>
      </c>
      <c r="H300" s="28">
        <f t="shared" si="25"/>
        <v>99.900000000000546</v>
      </c>
      <c r="I300" s="28">
        <f>I301</f>
        <v>6895.4000000000005</v>
      </c>
    </row>
    <row r="301" spans="1:9" x14ac:dyDescent="0.2">
      <c r="A301" s="31" t="s">
        <v>146</v>
      </c>
      <c r="B301" s="24">
        <v>650</v>
      </c>
      <c r="C301" s="25">
        <v>11</v>
      </c>
      <c r="D301" s="25">
        <v>1</v>
      </c>
      <c r="E301" s="26" t="s">
        <v>147</v>
      </c>
      <c r="F301" s="27" t="s">
        <v>43</v>
      </c>
      <c r="G301" s="28">
        <f>G302</f>
        <v>6795.5</v>
      </c>
      <c r="H301" s="28">
        <f t="shared" si="25"/>
        <v>99.900000000000546</v>
      </c>
      <c r="I301" s="28">
        <f>I302</f>
        <v>6895.4000000000005</v>
      </c>
    </row>
    <row r="302" spans="1:9" ht="22.5" x14ac:dyDescent="0.2">
      <c r="A302" s="31" t="s">
        <v>190</v>
      </c>
      <c r="B302" s="24">
        <v>650</v>
      </c>
      <c r="C302" s="25">
        <v>11</v>
      </c>
      <c r="D302" s="25">
        <v>1</v>
      </c>
      <c r="E302" s="26" t="s">
        <v>148</v>
      </c>
      <c r="F302" s="27"/>
      <c r="G302" s="28">
        <f>G303</f>
        <v>6795.5</v>
      </c>
      <c r="H302" s="28">
        <f t="shared" si="25"/>
        <v>99.900000000000546</v>
      </c>
      <c r="I302" s="28">
        <f>I303</f>
        <v>6895.4000000000005</v>
      </c>
    </row>
    <row r="303" spans="1:9" ht="22.5" x14ac:dyDescent="0.2">
      <c r="A303" s="31" t="s">
        <v>141</v>
      </c>
      <c r="B303" s="24">
        <v>650</v>
      </c>
      <c r="C303" s="25">
        <v>11</v>
      </c>
      <c r="D303" s="25">
        <v>1</v>
      </c>
      <c r="E303" s="26" t="s">
        <v>149</v>
      </c>
      <c r="F303" s="27" t="s">
        <v>43</v>
      </c>
      <c r="G303" s="28">
        <f>G304+G309+G316</f>
        <v>6795.5</v>
      </c>
      <c r="H303" s="28">
        <f>H304+H309+H313+H316</f>
        <v>99.900000000000276</v>
      </c>
      <c r="I303" s="28">
        <f>I304+I309+I316+I313</f>
        <v>6895.4000000000005</v>
      </c>
    </row>
    <row r="304" spans="1:9" ht="45" x14ac:dyDescent="0.2">
      <c r="A304" s="23" t="s">
        <v>47</v>
      </c>
      <c r="B304" s="24">
        <v>650</v>
      </c>
      <c r="C304" s="25">
        <v>11</v>
      </c>
      <c r="D304" s="25">
        <v>1</v>
      </c>
      <c r="E304" s="26" t="s">
        <v>149</v>
      </c>
      <c r="F304" s="27" t="s">
        <v>48</v>
      </c>
      <c r="G304" s="28">
        <f>G305</f>
        <v>5812</v>
      </c>
      <c r="H304" s="28">
        <f t="shared" si="25"/>
        <v>-27.199999999999818</v>
      </c>
      <c r="I304" s="28">
        <f>I305</f>
        <v>5784.8</v>
      </c>
    </row>
    <row r="305" spans="1:9" x14ac:dyDescent="0.2">
      <c r="A305" s="23" t="s">
        <v>49</v>
      </c>
      <c r="B305" s="24">
        <v>650</v>
      </c>
      <c r="C305" s="25">
        <v>11</v>
      </c>
      <c r="D305" s="25">
        <v>1</v>
      </c>
      <c r="E305" s="26" t="s">
        <v>149</v>
      </c>
      <c r="F305" s="27" t="s">
        <v>50</v>
      </c>
      <c r="G305" s="32">
        <f>G306+G307+G308</f>
        <v>5812</v>
      </c>
      <c r="H305" s="28">
        <f t="shared" si="25"/>
        <v>-27.199999999999818</v>
      </c>
      <c r="I305" s="32">
        <f>I306+I307+I308</f>
        <v>5784.8</v>
      </c>
    </row>
    <row r="306" spans="1:9" x14ac:dyDescent="0.2">
      <c r="A306" s="23" t="s">
        <v>77</v>
      </c>
      <c r="B306" s="24">
        <v>650</v>
      </c>
      <c r="C306" s="25">
        <v>11</v>
      </c>
      <c r="D306" s="25">
        <v>1</v>
      </c>
      <c r="E306" s="26" t="s">
        <v>149</v>
      </c>
      <c r="F306" s="27">
        <v>111</v>
      </c>
      <c r="G306" s="28">
        <v>4390</v>
      </c>
      <c r="H306" s="28">
        <f t="shared" si="25"/>
        <v>-27.199999999999818</v>
      </c>
      <c r="I306" s="28">
        <v>4362.8</v>
      </c>
    </row>
    <row r="307" spans="1:9" ht="22.5" x14ac:dyDescent="0.2">
      <c r="A307" s="23" t="s">
        <v>38</v>
      </c>
      <c r="B307" s="24">
        <v>650</v>
      </c>
      <c r="C307" s="25">
        <v>11</v>
      </c>
      <c r="D307" s="25">
        <v>1</v>
      </c>
      <c r="E307" s="26" t="s">
        <v>149</v>
      </c>
      <c r="F307" s="27">
        <v>112</v>
      </c>
      <c r="G307" s="28">
        <v>161</v>
      </c>
      <c r="H307" s="28">
        <f t="shared" si="25"/>
        <v>0</v>
      </c>
      <c r="I307" s="28">
        <v>161</v>
      </c>
    </row>
    <row r="308" spans="1:9" ht="33.75" x14ac:dyDescent="0.2">
      <c r="A308" s="23" t="s">
        <v>78</v>
      </c>
      <c r="B308" s="24">
        <v>650</v>
      </c>
      <c r="C308" s="25">
        <v>11</v>
      </c>
      <c r="D308" s="25">
        <v>1</v>
      </c>
      <c r="E308" s="26" t="s">
        <v>149</v>
      </c>
      <c r="F308" s="27">
        <v>119</v>
      </c>
      <c r="G308" s="28">
        <v>1261</v>
      </c>
      <c r="H308" s="28">
        <f t="shared" ref="H308:H318" si="29">I308-G308</f>
        <v>0</v>
      </c>
      <c r="I308" s="28">
        <v>1261</v>
      </c>
    </row>
    <row r="309" spans="1:9" ht="22.5" x14ac:dyDescent="0.2">
      <c r="A309" s="23" t="s">
        <v>86</v>
      </c>
      <c r="B309" s="24">
        <v>650</v>
      </c>
      <c r="C309" s="25">
        <v>11</v>
      </c>
      <c r="D309" s="25">
        <v>1</v>
      </c>
      <c r="E309" s="26" t="s">
        <v>149</v>
      </c>
      <c r="F309" s="27" t="s">
        <v>44</v>
      </c>
      <c r="G309" s="32">
        <f>G310</f>
        <v>981</v>
      </c>
      <c r="H309" s="28">
        <f t="shared" si="29"/>
        <v>99.900000000000091</v>
      </c>
      <c r="I309" s="32">
        <f>I310</f>
        <v>1080.9000000000001</v>
      </c>
    </row>
    <row r="310" spans="1:9" ht="22.5" x14ac:dyDescent="0.2">
      <c r="A310" s="23" t="s">
        <v>45</v>
      </c>
      <c r="B310" s="24">
        <v>650</v>
      </c>
      <c r="C310" s="25">
        <v>11</v>
      </c>
      <c r="D310" s="25">
        <v>1</v>
      </c>
      <c r="E310" s="26" t="s">
        <v>149</v>
      </c>
      <c r="F310" s="27" t="s">
        <v>46</v>
      </c>
      <c r="G310" s="32">
        <f>G311+G312</f>
        <v>981</v>
      </c>
      <c r="H310" s="32">
        <f>H311+H312</f>
        <v>99.899999999999977</v>
      </c>
      <c r="I310" s="32">
        <f>I311+I312</f>
        <v>1080.9000000000001</v>
      </c>
    </row>
    <row r="311" spans="1:9" ht="22.5" x14ac:dyDescent="0.2">
      <c r="A311" s="23" t="s">
        <v>36</v>
      </c>
      <c r="B311" s="24">
        <v>650</v>
      </c>
      <c r="C311" s="25">
        <v>11</v>
      </c>
      <c r="D311" s="25">
        <v>1</v>
      </c>
      <c r="E311" s="26" t="s">
        <v>149</v>
      </c>
      <c r="F311" s="27">
        <v>244</v>
      </c>
      <c r="G311" s="32">
        <v>354</v>
      </c>
      <c r="H311" s="28">
        <f>I311-G311</f>
        <v>-11</v>
      </c>
      <c r="I311" s="32">
        <v>343</v>
      </c>
    </row>
    <row r="312" spans="1:9" s="81" customFormat="1" x14ac:dyDescent="0.2">
      <c r="A312" s="23" t="s">
        <v>247</v>
      </c>
      <c r="B312" s="24">
        <v>650</v>
      </c>
      <c r="C312" s="25">
        <v>11</v>
      </c>
      <c r="D312" s="25">
        <v>1</v>
      </c>
      <c r="E312" s="26" t="s">
        <v>149</v>
      </c>
      <c r="F312" s="27">
        <v>247</v>
      </c>
      <c r="G312" s="32">
        <v>627</v>
      </c>
      <c r="H312" s="28">
        <f>I312-G312</f>
        <v>110.89999999999998</v>
      </c>
      <c r="I312" s="32">
        <f>637.9+100</f>
        <v>737.9</v>
      </c>
    </row>
    <row r="313" spans="1:9" s="81" customFormat="1" x14ac:dyDescent="0.2">
      <c r="A313" s="23" t="s">
        <v>255</v>
      </c>
      <c r="B313" s="24">
        <v>650</v>
      </c>
      <c r="C313" s="25">
        <v>11</v>
      </c>
      <c r="D313" s="25">
        <v>1</v>
      </c>
      <c r="E313" s="26" t="s">
        <v>149</v>
      </c>
      <c r="F313" s="27">
        <v>300</v>
      </c>
      <c r="G313" s="32">
        <f>G314</f>
        <v>0</v>
      </c>
      <c r="H313" s="32">
        <f t="shared" ref="H313:I314" si="30">H314</f>
        <v>27.2</v>
      </c>
      <c r="I313" s="32">
        <f t="shared" si="30"/>
        <v>27.2</v>
      </c>
    </row>
    <row r="314" spans="1:9" s="81" customFormat="1" ht="23.25" customHeight="1" x14ac:dyDescent="0.2">
      <c r="A314" s="23" t="s">
        <v>256</v>
      </c>
      <c r="B314" s="24">
        <v>650</v>
      </c>
      <c r="C314" s="25">
        <v>11</v>
      </c>
      <c r="D314" s="25">
        <v>1</v>
      </c>
      <c r="E314" s="26" t="s">
        <v>149</v>
      </c>
      <c r="F314" s="27">
        <v>320</v>
      </c>
      <c r="G314" s="32">
        <f>G315</f>
        <v>0</v>
      </c>
      <c r="H314" s="32">
        <f t="shared" si="30"/>
        <v>27.2</v>
      </c>
      <c r="I314" s="32">
        <f t="shared" si="30"/>
        <v>27.2</v>
      </c>
    </row>
    <row r="315" spans="1:9" s="81" customFormat="1" ht="27" customHeight="1" x14ac:dyDescent="0.2">
      <c r="A315" s="23" t="s">
        <v>257</v>
      </c>
      <c r="B315" s="24">
        <v>650</v>
      </c>
      <c r="C315" s="25">
        <v>11</v>
      </c>
      <c r="D315" s="25">
        <v>1</v>
      </c>
      <c r="E315" s="26" t="s">
        <v>149</v>
      </c>
      <c r="F315" s="27">
        <v>321</v>
      </c>
      <c r="G315" s="32">
        <v>0</v>
      </c>
      <c r="H315" s="32">
        <f>I315-G315</f>
        <v>27.2</v>
      </c>
      <c r="I315" s="32">
        <v>27.2</v>
      </c>
    </row>
    <row r="316" spans="1:9" x14ac:dyDescent="0.2">
      <c r="A316" s="23" t="s">
        <v>53</v>
      </c>
      <c r="B316" s="24">
        <v>650</v>
      </c>
      <c r="C316" s="25">
        <v>11</v>
      </c>
      <c r="D316" s="25">
        <v>1</v>
      </c>
      <c r="E316" s="26" t="s">
        <v>149</v>
      </c>
      <c r="F316" s="27" t="s">
        <v>54</v>
      </c>
      <c r="G316" s="32">
        <f>G317</f>
        <v>2.5</v>
      </c>
      <c r="H316" s="28">
        <f t="shared" si="29"/>
        <v>0</v>
      </c>
      <c r="I316" s="32">
        <f>I317</f>
        <v>2.5</v>
      </c>
    </row>
    <row r="317" spans="1:9" x14ac:dyDescent="0.2">
      <c r="A317" s="23" t="s">
        <v>55</v>
      </c>
      <c r="B317" s="24">
        <v>650</v>
      </c>
      <c r="C317" s="25">
        <v>11</v>
      </c>
      <c r="D317" s="25">
        <v>1</v>
      </c>
      <c r="E317" s="26" t="s">
        <v>149</v>
      </c>
      <c r="F317" s="27" t="s">
        <v>56</v>
      </c>
      <c r="G317" s="32">
        <f>G318</f>
        <v>2.5</v>
      </c>
      <c r="H317" s="28">
        <f t="shared" si="29"/>
        <v>0</v>
      </c>
      <c r="I317" s="32">
        <f>I318</f>
        <v>2.5</v>
      </c>
    </row>
    <row r="318" spans="1:9" x14ac:dyDescent="0.2">
      <c r="A318" s="23" t="s">
        <v>80</v>
      </c>
      <c r="B318" s="24">
        <v>650</v>
      </c>
      <c r="C318" s="25">
        <v>11</v>
      </c>
      <c r="D318" s="25">
        <v>1</v>
      </c>
      <c r="E318" s="26" t="s">
        <v>149</v>
      </c>
      <c r="F318" s="27">
        <v>853</v>
      </c>
      <c r="G318" s="32">
        <v>2.5</v>
      </c>
      <c r="H318" s="28">
        <f t="shared" si="29"/>
        <v>0</v>
      </c>
      <c r="I318" s="32">
        <v>2.5</v>
      </c>
    </row>
    <row r="319" spans="1:9" x14ac:dyDescent="0.2">
      <c r="A319" s="45" t="s">
        <v>81</v>
      </c>
      <c r="B319" s="47"/>
      <c r="C319" s="47"/>
      <c r="D319" s="47"/>
      <c r="E319" s="48"/>
      <c r="F319" s="47"/>
      <c r="G319" s="37">
        <f>G298+G270+G258+G186+G150+G111+G99+G8</f>
        <v>37190.199999999997</v>
      </c>
      <c r="H319" s="37">
        <f>H298+H270+H258+H186+H150+H111+H99+H8</f>
        <v>2975.7999999999997</v>
      </c>
      <c r="I319" s="37">
        <f>I298+I270+I258+I186+I150+I111+I99+I8</f>
        <v>40166</v>
      </c>
    </row>
    <row r="320" spans="1:9" x14ac:dyDescent="0.2">
      <c r="A320" s="10"/>
    </row>
    <row r="321" spans="1:9" x14ac:dyDescent="0.2">
      <c r="A321" s="10"/>
      <c r="G321" s="116"/>
      <c r="H321" s="20"/>
      <c r="I321" s="20"/>
    </row>
    <row r="322" spans="1:9" x14ac:dyDescent="0.2">
      <c r="A322" s="10"/>
      <c r="G322" s="38"/>
      <c r="H322" s="119"/>
    </row>
    <row r="323" spans="1:9" x14ac:dyDescent="0.2">
      <c r="A323" s="10"/>
      <c r="G323" s="38"/>
    </row>
  </sheetData>
  <autoFilter ref="A7:G319"/>
  <mergeCells count="3">
    <mergeCell ref="H3:I3"/>
    <mergeCell ref="A4:G4"/>
    <mergeCell ref="H1:I1"/>
  </mergeCells>
  <pageMargins left="0" right="0" top="0" bottom="0" header="0" footer="0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Layout" zoomScaleNormal="100" workbookViewId="0">
      <selection activeCell="G1" sqref="G1:I1"/>
    </sheetView>
  </sheetViews>
  <sheetFormatPr defaultRowHeight="11.25" x14ac:dyDescent="0.2"/>
  <cols>
    <col min="1" max="1" width="9.85546875" style="4" customWidth="1"/>
    <col min="2" max="2" width="24.140625" style="4" customWidth="1"/>
    <col min="3" max="3" width="40.140625" style="4" customWidth="1"/>
    <col min="4" max="4" width="11.42578125" style="4" customWidth="1"/>
    <col min="5" max="5" width="6.5703125" style="4" customWidth="1"/>
    <col min="6" max="16384" width="9.140625" style="4"/>
  </cols>
  <sheetData>
    <row r="1" spans="1:9" ht="57" customHeight="1" x14ac:dyDescent="0.2">
      <c r="G1" s="130" t="s">
        <v>270</v>
      </c>
      <c r="H1" s="130"/>
      <c r="I1" s="130"/>
    </row>
    <row r="3" spans="1:9" ht="57" customHeight="1" x14ac:dyDescent="0.2">
      <c r="G3" s="130" t="s">
        <v>244</v>
      </c>
      <c r="H3" s="130"/>
      <c r="I3" s="130"/>
    </row>
    <row r="5" spans="1:9" ht="32.25" customHeight="1" x14ac:dyDescent="0.2">
      <c r="A5" s="131" t="s">
        <v>200</v>
      </c>
      <c r="B5" s="131"/>
      <c r="C5" s="131"/>
      <c r="D5" s="131"/>
      <c r="E5" s="131"/>
      <c r="F5" s="131"/>
      <c r="G5" s="131"/>
      <c r="H5" s="131"/>
      <c r="I5" s="131"/>
    </row>
    <row r="6" spans="1:9" ht="19.5" customHeight="1" x14ac:dyDescent="0.2">
      <c r="D6" s="141"/>
      <c r="E6" s="141"/>
    </row>
    <row r="7" spans="1:9" ht="80.25" customHeight="1" x14ac:dyDescent="0.2">
      <c r="A7" s="86" t="s">
        <v>22</v>
      </c>
      <c r="B7" s="86" t="s">
        <v>21</v>
      </c>
      <c r="C7" s="86" t="s">
        <v>23</v>
      </c>
      <c r="D7" s="147" t="s">
        <v>254</v>
      </c>
      <c r="E7" s="148"/>
      <c r="F7" s="145" t="s">
        <v>245</v>
      </c>
      <c r="G7" s="145"/>
      <c r="H7" s="145" t="s">
        <v>246</v>
      </c>
      <c r="I7" s="145"/>
    </row>
    <row r="8" spans="1:9" ht="12.75" x14ac:dyDescent="0.2">
      <c r="A8" s="87">
        <v>1</v>
      </c>
      <c r="B8" s="87">
        <v>2</v>
      </c>
      <c r="C8" s="87">
        <v>3</v>
      </c>
      <c r="D8" s="139">
        <v>4</v>
      </c>
      <c r="E8" s="139"/>
      <c r="F8" s="146">
        <v>5</v>
      </c>
      <c r="G8" s="146"/>
      <c r="H8" s="146">
        <v>6</v>
      </c>
      <c r="I8" s="146"/>
    </row>
    <row r="9" spans="1:9" ht="12.75" x14ac:dyDescent="0.2">
      <c r="A9" s="82">
        <v>650</v>
      </c>
      <c r="B9" s="82" t="s">
        <v>87</v>
      </c>
      <c r="C9" s="88" t="s">
        <v>20</v>
      </c>
      <c r="D9" s="140"/>
      <c r="E9" s="140"/>
      <c r="F9" s="145"/>
      <c r="G9" s="145"/>
      <c r="H9" s="145"/>
      <c r="I9" s="145"/>
    </row>
    <row r="10" spans="1:9" ht="25.5" x14ac:dyDescent="0.2">
      <c r="A10" s="89" t="s">
        <v>29</v>
      </c>
      <c r="B10" s="87" t="s">
        <v>24</v>
      </c>
      <c r="C10" s="88" t="s">
        <v>25</v>
      </c>
      <c r="D10" s="136">
        <f>D12-D11</f>
        <v>3431</v>
      </c>
      <c r="E10" s="136"/>
      <c r="F10" s="136">
        <f t="shared" ref="F10" si="0">F12-F11</f>
        <v>2975.8</v>
      </c>
      <c r="G10" s="136"/>
      <c r="H10" s="136">
        <f>D10+F10</f>
        <v>6406.8</v>
      </c>
      <c r="I10" s="136"/>
    </row>
    <row r="11" spans="1:9" ht="25.5" x14ac:dyDescent="0.2">
      <c r="A11" s="87">
        <v>650</v>
      </c>
      <c r="B11" s="87" t="s">
        <v>61</v>
      </c>
      <c r="C11" s="85" t="s">
        <v>26</v>
      </c>
      <c r="D11" s="137">
        <v>2975.8</v>
      </c>
      <c r="E11" s="138"/>
      <c r="F11" s="142">
        <v>-2975.8</v>
      </c>
      <c r="G11" s="143"/>
      <c r="H11" s="144">
        <f>D11+F11</f>
        <v>0</v>
      </c>
      <c r="I11" s="139"/>
    </row>
    <row r="12" spans="1:9" ht="25.5" x14ac:dyDescent="0.2">
      <c r="A12" s="87">
        <v>650</v>
      </c>
      <c r="B12" s="87" t="s">
        <v>62</v>
      </c>
      <c r="C12" s="83" t="s">
        <v>27</v>
      </c>
      <c r="D12" s="137">
        <v>6406.8</v>
      </c>
      <c r="E12" s="138"/>
      <c r="F12" s="142">
        <v>0</v>
      </c>
      <c r="G12" s="143"/>
      <c r="H12" s="144">
        <f>D12</f>
        <v>6406.8</v>
      </c>
      <c r="I12" s="139"/>
    </row>
    <row r="13" spans="1:9" ht="25.5" x14ac:dyDescent="0.2">
      <c r="A13" s="87"/>
      <c r="B13" s="87"/>
      <c r="C13" s="84" t="s">
        <v>28</v>
      </c>
      <c r="D13" s="136">
        <f>D10</f>
        <v>3431</v>
      </c>
      <c r="E13" s="136"/>
      <c r="F13" s="136">
        <f t="shared" ref="F13" si="1">F10</f>
        <v>2975.8</v>
      </c>
      <c r="G13" s="136"/>
      <c r="H13" s="136">
        <f>D13+F13</f>
        <v>6406.8</v>
      </c>
      <c r="I13" s="136"/>
    </row>
    <row r="19" spans="8:8" x14ac:dyDescent="0.2">
      <c r="H19" s="106"/>
    </row>
  </sheetData>
  <mergeCells count="25">
    <mergeCell ref="H12:I12"/>
    <mergeCell ref="F9:G9"/>
    <mergeCell ref="H9:I9"/>
    <mergeCell ref="A5:I5"/>
    <mergeCell ref="F8:G8"/>
    <mergeCell ref="F7:G7"/>
    <mergeCell ref="H7:I7"/>
    <mergeCell ref="D7:E7"/>
    <mergeCell ref="H8:I8"/>
    <mergeCell ref="G1:I1"/>
    <mergeCell ref="D10:E10"/>
    <mergeCell ref="D11:E11"/>
    <mergeCell ref="D12:E12"/>
    <mergeCell ref="D13:E13"/>
    <mergeCell ref="D8:E8"/>
    <mergeCell ref="D9:E9"/>
    <mergeCell ref="G3:I3"/>
    <mergeCell ref="D6:E6"/>
    <mergeCell ref="F13:G13"/>
    <mergeCell ref="H13:I13"/>
    <mergeCell ref="F11:G11"/>
    <mergeCell ref="F10:G10"/>
    <mergeCell ref="H10:I10"/>
    <mergeCell ref="F12:G12"/>
    <mergeCell ref="H11:I11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Layout" zoomScaleNormal="100" workbookViewId="0">
      <selection activeCell="Q3" sqref="Q3"/>
    </sheetView>
  </sheetViews>
  <sheetFormatPr defaultRowHeight="11.25" x14ac:dyDescent="0.2"/>
  <cols>
    <col min="1" max="1" width="9.85546875" style="81" customWidth="1"/>
    <col min="2" max="2" width="24.140625" style="81" customWidth="1"/>
    <col min="3" max="3" width="40.140625" style="81" customWidth="1"/>
    <col min="4" max="4" width="11.42578125" style="81" customWidth="1"/>
    <col min="5" max="5" width="10.140625" style="81" customWidth="1"/>
    <col min="6" max="16384" width="9.140625" style="81"/>
  </cols>
  <sheetData>
    <row r="1" spans="1:9" ht="57" customHeight="1" x14ac:dyDescent="0.2">
      <c r="G1" s="130" t="s">
        <v>271</v>
      </c>
      <c r="H1" s="130"/>
      <c r="I1" s="130"/>
    </row>
    <row r="3" spans="1:9" ht="57" customHeight="1" x14ac:dyDescent="0.2">
      <c r="G3" s="130" t="s">
        <v>253</v>
      </c>
      <c r="H3" s="130"/>
      <c r="I3" s="130"/>
    </row>
    <row r="5" spans="1:9" ht="32.25" customHeight="1" x14ac:dyDescent="0.2">
      <c r="A5" s="131" t="s">
        <v>250</v>
      </c>
      <c r="B5" s="131"/>
      <c r="C5" s="131"/>
      <c r="D5" s="131"/>
      <c r="E5" s="131"/>
      <c r="F5" s="131"/>
      <c r="G5" s="131"/>
      <c r="H5" s="131"/>
      <c r="I5" s="131"/>
    </row>
    <row r="6" spans="1:9" ht="19.5" customHeight="1" x14ac:dyDescent="0.2">
      <c r="D6" s="141"/>
      <c r="E6" s="141"/>
    </row>
    <row r="7" spans="1:9" ht="80.25" customHeight="1" x14ac:dyDescent="0.2">
      <c r="A7" s="86" t="s">
        <v>22</v>
      </c>
      <c r="B7" s="86" t="s">
        <v>21</v>
      </c>
      <c r="C7" s="86" t="s">
        <v>23</v>
      </c>
      <c r="D7" s="147" t="s">
        <v>254</v>
      </c>
      <c r="E7" s="148"/>
      <c r="F7" s="145" t="s">
        <v>245</v>
      </c>
      <c r="G7" s="145"/>
      <c r="H7" s="145" t="s">
        <v>246</v>
      </c>
      <c r="I7" s="145"/>
    </row>
    <row r="8" spans="1:9" ht="21" customHeight="1" x14ac:dyDescent="0.2">
      <c r="A8" s="86"/>
      <c r="B8" s="86"/>
      <c r="C8" s="86"/>
      <c r="D8" s="102" t="s">
        <v>251</v>
      </c>
      <c r="E8" s="104" t="s">
        <v>252</v>
      </c>
      <c r="F8" s="102" t="s">
        <v>251</v>
      </c>
      <c r="G8" s="104" t="s">
        <v>252</v>
      </c>
      <c r="H8" s="102" t="s">
        <v>251</v>
      </c>
      <c r="I8" s="104" t="s">
        <v>252</v>
      </c>
    </row>
    <row r="9" spans="1:9" ht="12.75" x14ac:dyDescent="0.2">
      <c r="A9" s="101">
        <v>1</v>
      </c>
      <c r="B9" s="101">
        <v>2</v>
      </c>
      <c r="C9" s="101">
        <v>3</v>
      </c>
      <c r="D9" s="139">
        <v>4</v>
      </c>
      <c r="E9" s="139"/>
      <c r="F9" s="146">
        <v>5</v>
      </c>
      <c r="G9" s="146"/>
      <c r="H9" s="146">
        <v>6</v>
      </c>
      <c r="I9" s="146"/>
    </row>
    <row r="10" spans="1:9" ht="12.75" x14ac:dyDescent="0.2">
      <c r="A10" s="104">
        <v>650</v>
      </c>
      <c r="B10" s="104" t="s">
        <v>87</v>
      </c>
      <c r="C10" s="88" t="s">
        <v>20</v>
      </c>
      <c r="D10" s="140"/>
      <c r="E10" s="140"/>
      <c r="F10" s="145"/>
      <c r="G10" s="145"/>
      <c r="H10" s="145"/>
      <c r="I10" s="145"/>
    </row>
    <row r="11" spans="1:9" ht="25.5" x14ac:dyDescent="0.2">
      <c r="A11" s="89" t="s">
        <v>29</v>
      </c>
      <c r="B11" s="101" t="s">
        <v>24</v>
      </c>
      <c r="C11" s="88" t="s">
        <v>25</v>
      </c>
      <c r="D11" s="110">
        <v>-936.6</v>
      </c>
      <c r="E11" s="110">
        <v>623.20000000000005</v>
      </c>
      <c r="F11" s="107">
        <f>F14</f>
        <v>0</v>
      </c>
      <c r="G11" s="107">
        <f>G14</f>
        <v>0</v>
      </c>
      <c r="H11" s="103">
        <f t="shared" ref="H11:I14" si="0">D11+F11</f>
        <v>-936.6</v>
      </c>
      <c r="I11" s="103">
        <f t="shared" si="0"/>
        <v>623.20000000000005</v>
      </c>
    </row>
    <row r="12" spans="1:9" ht="25.5" x14ac:dyDescent="0.2">
      <c r="A12" s="101">
        <v>650</v>
      </c>
      <c r="B12" s="101" t="s">
        <v>61</v>
      </c>
      <c r="C12" s="85" t="s">
        <v>26</v>
      </c>
      <c r="D12" s="111">
        <v>3912.4</v>
      </c>
      <c r="E12" s="109">
        <v>3289.2</v>
      </c>
      <c r="F12" s="105">
        <v>-2975.8</v>
      </c>
      <c r="G12" s="108">
        <v>-2975.8</v>
      </c>
      <c r="H12" s="100">
        <f t="shared" si="0"/>
        <v>936.59999999999991</v>
      </c>
      <c r="I12" s="109">
        <f t="shared" si="0"/>
        <v>313.39999999999964</v>
      </c>
    </row>
    <row r="13" spans="1:9" ht="25.5" x14ac:dyDescent="0.2">
      <c r="A13" s="101">
        <v>650</v>
      </c>
      <c r="B13" s="101" t="s">
        <v>62</v>
      </c>
      <c r="C13" s="83" t="s">
        <v>27</v>
      </c>
      <c r="D13" s="111">
        <v>2975.8</v>
      </c>
      <c r="E13" s="109">
        <v>3912.4</v>
      </c>
      <c r="F13" s="105">
        <v>-2975.8</v>
      </c>
      <c r="G13" s="108">
        <v>-2975.8</v>
      </c>
      <c r="H13" s="100">
        <f t="shared" si="0"/>
        <v>0</v>
      </c>
      <c r="I13" s="109">
        <f t="shared" si="0"/>
        <v>936.59999999999991</v>
      </c>
    </row>
    <row r="14" spans="1:9" ht="25.5" x14ac:dyDescent="0.2">
      <c r="A14" s="101"/>
      <c r="B14" s="101"/>
      <c r="C14" s="84" t="s">
        <v>28</v>
      </c>
      <c r="D14" s="110">
        <v>-936.6</v>
      </c>
      <c r="E14" s="110">
        <v>623.20000000000005</v>
      </c>
      <c r="F14" s="107">
        <f>F12-F13</f>
        <v>0</v>
      </c>
      <c r="G14" s="107">
        <v>0</v>
      </c>
      <c r="H14" s="128">
        <f t="shared" si="0"/>
        <v>-936.6</v>
      </c>
      <c r="I14" s="109">
        <f t="shared" si="0"/>
        <v>623.20000000000005</v>
      </c>
    </row>
    <row r="17" spans="7:9" x14ac:dyDescent="0.2">
      <c r="G17" s="106"/>
    </row>
    <row r="18" spans="7:9" x14ac:dyDescent="0.2">
      <c r="I18" s="106"/>
    </row>
    <row r="20" spans="7:9" x14ac:dyDescent="0.2">
      <c r="H20" s="106"/>
    </row>
  </sheetData>
  <mergeCells count="13">
    <mergeCell ref="D9:E9"/>
    <mergeCell ref="F9:G9"/>
    <mergeCell ref="H9:I9"/>
    <mergeCell ref="D10:E10"/>
    <mergeCell ref="F10:G10"/>
    <mergeCell ref="H10:I10"/>
    <mergeCell ref="G1:I1"/>
    <mergeCell ref="G3:I3"/>
    <mergeCell ref="A5:I5"/>
    <mergeCell ref="D6:E6"/>
    <mergeCell ref="D7:E7"/>
    <mergeCell ref="F7:G7"/>
    <mergeCell ref="H7:I7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 2021</vt:lpstr>
      <vt:lpstr>программы 2021</vt:lpstr>
      <vt:lpstr>разделы 2021</vt:lpstr>
      <vt:lpstr>расходы по структуре 2021 </vt:lpstr>
      <vt:lpstr>дефицит 2021</vt:lpstr>
      <vt:lpstr>дефицит 2022-2023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2021-04-30T04:13:46Z</cp:lastPrinted>
  <dcterms:created xsi:type="dcterms:W3CDTF">2013-11-27T09:07:44Z</dcterms:created>
  <dcterms:modified xsi:type="dcterms:W3CDTF">2021-06-10T11:20:54Z</dcterms:modified>
</cp:coreProperties>
</file>