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180" windowWidth="19440" windowHeight="15600" tabRatio="996" activeTab="5"/>
  </bookViews>
  <sheets>
    <sheet name="доходы2021" sheetId="52" r:id="rId1"/>
    <sheet name="расходы 2021" sheetId="29" r:id="rId2"/>
    <sheet name="программы 2021" sheetId="31" r:id="rId3"/>
    <sheet name="разделы 2021" sheetId="51" r:id="rId4"/>
    <sheet name="расходы по структуре 2021 " sheetId="50" r:id="rId5"/>
    <sheet name="МТ2021" sheetId="53" r:id="rId6"/>
  </sheets>
  <externalReferences>
    <externalReference r:id="rId7"/>
  </externalReferences>
  <definedNames>
    <definedName name="_xlnm._FilterDatabase" localSheetId="2" hidden="1">'программы 2021'!$A$8:$D$208</definedName>
    <definedName name="_xlnm._FilterDatabase" localSheetId="1" hidden="1">'расходы 2021'!$A$8:$F$267</definedName>
    <definedName name="_xlnm._FilterDatabase" localSheetId="4" hidden="1">'расходы по структуре 2021 '!$A$8:$I$340</definedName>
  </definedNames>
  <calcPr calcId="145621" iterate="1"/>
  <fileRecoveryPr autoRecover="0"/>
</workbook>
</file>

<file path=xl/calcChain.xml><?xml version="1.0" encoding="utf-8"?>
<calcChain xmlns="http://schemas.openxmlformats.org/spreadsheetml/2006/main">
  <c r="E37" i="52" l="1"/>
  <c r="E44" i="52"/>
  <c r="D24" i="53"/>
  <c r="D37" i="52"/>
  <c r="C37" i="52"/>
  <c r="H316" i="50"/>
  <c r="C8" i="53"/>
  <c r="B8" i="53"/>
  <c r="D8" i="53"/>
  <c r="H50" i="50" l="1"/>
  <c r="H49" i="50"/>
  <c r="H25" i="50"/>
  <c r="H24" i="50" s="1"/>
  <c r="H117" i="50" l="1"/>
  <c r="D23" i="53" l="1"/>
  <c r="C22" i="53"/>
  <c r="C21" i="53"/>
  <c r="D20" i="53"/>
  <c r="B20" i="53"/>
  <c r="D18" i="53"/>
  <c r="D17" i="53" s="1"/>
  <c r="B18" i="53"/>
  <c r="D15" i="53"/>
  <c r="D14" i="53"/>
  <c r="C13" i="53"/>
  <c r="C12" i="53"/>
  <c r="C9" i="53"/>
  <c r="C20" i="53" l="1"/>
  <c r="C19" i="53" s="1"/>
  <c r="C18" i="53"/>
  <c r="C17" i="53" s="1"/>
  <c r="C24" i="53" s="1"/>
  <c r="D19" i="53"/>
  <c r="B17" i="53"/>
  <c r="B24" i="53" s="1"/>
  <c r="I297" i="50" l="1"/>
  <c r="H118" i="50"/>
  <c r="D47" i="52" l="1"/>
  <c r="C47" i="52"/>
  <c r="C44" i="52" s="1"/>
  <c r="E48" i="52"/>
  <c r="E46" i="52"/>
  <c r="D44" i="52" l="1"/>
  <c r="E47" i="52"/>
  <c r="F23" i="29"/>
  <c r="F22" i="29" s="1"/>
  <c r="F30" i="29"/>
  <c r="F29" i="29" s="1"/>
  <c r="F28" i="29" s="1"/>
  <c r="F27" i="29" s="1"/>
  <c r="F26" i="29" s="1"/>
  <c r="G30" i="29"/>
  <c r="G29" i="29" s="1"/>
  <c r="G28" i="29" s="1"/>
  <c r="G27" i="29" s="1"/>
  <c r="G26" i="29" s="1"/>
  <c r="F35" i="29"/>
  <c r="F34" i="29" s="1"/>
  <c r="F33" i="29" s="1"/>
  <c r="F32" i="29" s="1"/>
  <c r="F31" i="29" s="1"/>
  <c r="G35" i="29"/>
  <c r="G34" i="29" s="1"/>
  <c r="G33" i="29" s="1"/>
  <c r="G32" i="29" s="1"/>
  <c r="G31" i="29" s="1"/>
  <c r="F41" i="29"/>
  <c r="F40" i="29" s="1"/>
  <c r="F39" i="29" s="1"/>
  <c r="F38" i="29" s="1"/>
  <c r="F37" i="29" s="1"/>
  <c r="F36" i="29" s="1"/>
  <c r="F55" i="29"/>
  <c r="F54" i="29" s="1"/>
  <c r="F53" i="29" s="1"/>
  <c r="G55" i="29"/>
  <c r="D45" i="52"/>
  <c r="D43" i="52"/>
  <c r="D42" i="52"/>
  <c r="D41" i="52"/>
  <c r="E40" i="52"/>
  <c r="C40" i="52"/>
  <c r="D39" i="52"/>
  <c r="D38" i="52" s="1"/>
  <c r="E38" i="52"/>
  <c r="C38" i="52"/>
  <c r="E35" i="52"/>
  <c r="D34" i="52"/>
  <c r="E33" i="52"/>
  <c r="C33" i="52"/>
  <c r="C26" i="52" s="1"/>
  <c r="D32" i="52"/>
  <c r="D31" i="52" s="1"/>
  <c r="E31" i="52"/>
  <c r="C31" i="52"/>
  <c r="E30" i="52"/>
  <c r="D30" i="52" s="1"/>
  <c r="E29" i="52"/>
  <c r="D29" i="52" s="1"/>
  <c r="E28" i="52"/>
  <c r="C27" i="52"/>
  <c r="E25" i="52"/>
  <c r="E24" i="52" s="1"/>
  <c r="C24" i="52"/>
  <c r="E23" i="52"/>
  <c r="D23" i="52" s="1"/>
  <c r="E22" i="52"/>
  <c r="D22" i="52" s="1"/>
  <c r="E21" i="52"/>
  <c r="D21" i="52" s="1"/>
  <c r="E20" i="52"/>
  <c r="D20" i="52" s="1"/>
  <c r="E19" i="52"/>
  <c r="D19" i="52" s="1"/>
  <c r="C18" i="52"/>
  <c r="E17" i="52"/>
  <c r="D17" i="52"/>
  <c r="D16" i="52" s="1"/>
  <c r="D15" i="52" s="1"/>
  <c r="E16" i="52"/>
  <c r="E15" i="52" s="1"/>
  <c r="C16" i="52"/>
  <c r="C15" i="52"/>
  <c r="D14" i="52"/>
  <c r="D13" i="52"/>
  <c r="D12" i="52"/>
  <c r="D11" i="52"/>
  <c r="E10" i="52"/>
  <c r="C10" i="52"/>
  <c r="C9" i="52" s="1"/>
  <c r="D33" i="52" l="1"/>
  <c r="E18" i="52"/>
  <c r="E9" i="52" s="1"/>
  <c r="D10" i="52"/>
  <c r="E27" i="52"/>
  <c r="E26" i="52" s="1"/>
  <c r="D40" i="52"/>
  <c r="G25" i="29"/>
  <c r="F25" i="29"/>
  <c r="G54" i="29"/>
  <c r="G53" i="29" s="1"/>
  <c r="C49" i="52"/>
  <c r="D18" i="52"/>
  <c r="D9" i="52" s="1"/>
  <c r="D25" i="52"/>
  <c r="D24" i="52" s="1"/>
  <c r="D28" i="52"/>
  <c r="D27" i="52" s="1"/>
  <c r="D26" i="52" s="1"/>
  <c r="G28" i="50"/>
  <c r="D63" i="31"/>
  <c r="D62" i="31" s="1"/>
  <c r="G24" i="50"/>
  <c r="D160" i="31"/>
  <c r="D159" i="31" s="1"/>
  <c r="D158" i="31" s="1"/>
  <c r="D157" i="31" s="1"/>
  <c r="D152" i="31"/>
  <c r="D151" i="31" s="1"/>
  <c r="D150" i="31" s="1"/>
  <c r="D149" i="31" s="1"/>
  <c r="E49" i="52" l="1"/>
  <c r="D49" i="52"/>
  <c r="D61" i="31"/>
  <c r="G127" i="29"/>
  <c r="F127" i="29"/>
  <c r="F120" i="29"/>
  <c r="D60" i="31" l="1"/>
  <c r="G126" i="29"/>
  <c r="G125" i="29" s="1"/>
  <c r="F119" i="29"/>
  <c r="F118" i="29" s="1"/>
  <c r="F126" i="29" l="1"/>
  <c r="I72" i="50" l="1"/>
  <c r="H79" i="50" l="1"/>
  <c r="G87" i="50" l="1"/>
  <c r="I31" i="50"/>
  <c r="H24" i="29" s="1"/>
  <c r="H30" i="50"/>
  <c r="H29" i="50" s="1"/>
  <c r="I29" i="50" s="1"/>
  <c r="I28" i="50" s="1"/>
  <c r="H28" i="50" s="1"/>
  <c r="G24" i="29" l="1"/>
  <c r="G23" i="29" s="1"/>
  <c r="G22" i="29" s="1"/>
  <c r="H23" i="29"/>
  <c r="H22" i="29" s="1"/>
  <c r="F63" i="31"/>
  <c r="I30" i="50"/>
  <c r="F62" i="31" l="1"/>
  <c r="E63" i="31"/>
  <c r="H60" i="50"/>
  <c r="H121" i="50"/>
  <c r="F61" i="31" l="1"/>
  <c r="E62" i="31"/>
  <c r="H198" i="50"/>
  <c r="I152" i="50"/>
  <c r="I158" i="50"/>
  <c r="I157" i="50" s="1"/>
  <c r="I162" i="50"/>
  <c r="I168" i="50"/>
  <c r="I167" i="50" s="1"/>
  <c r="I183" i="50"/>
  <c r="H151" i="50"/>
  <c r="H150" i="50" s="1"/>
  <c r="F60" i="31" l="1"/>
  <c r="E60" i="31" s="1"/>
  <c r="E61" i="31"/>
  <c r="H127" i="29"/>
  <c r="H126" i="29" s="1"/>
  <c r="F160" i="31"/>
  <c r="H120" i="29"/>
  <c r="F152" i="31"/>
  <c r="I161" i="50"/>
  <c r="I160" i="50" s="1"/>
  <c r="I151" i="50"/>
  <c r="I150" i="50"/>
  <c r="H161" i="50"/>
  <c r="H160" i="50" s="1"/>
  <c r="E160" i="31" l="1"/>
  <c r="E159" i="31" s="1"/>
  <c r="E158" i="31" s="1"/>
  <c r="E157" i="31" s="1"/>
  <c r="F159" i="31"/>
  <c r="F158" i="31" s="1"/>
  <c r="F157" i="31" s="1"/>
  <c r="F151" i="31"/>
  <c r="F150" i="31" s="1"/>
  <c r="F149" i="31" s="1"/>
  <c r="E152" i="31"/>
  <c r="E151" i="31" s="1"/>
  <c r="E150" i="31" s="1"/>
  <c r="E149" i="31" s="1"/>
  <c r="H119" i="29"/>
  <c r="G120" i="29"/>
  <c r="D70" i="31"/>
  <c r="D66" i="31"/>
  <c r="D65" i="31" s="1"/>
  <c r="F58" i="29"/>
  <c r="F57" i="29" s="1"/>
  <c r="G119" i="29" l="1"/>
  <c r="H118" i="29"/>
  <c r="G118" i="29" s="1"/>
  <c r="G220" i="29"/>
  <c r="I65" i="50" l="1"/>
  <c r="D58" i="31" l="1"/>
  <c r="D57" i="31" s="1"/>
  <c r="E58" i="31"/>
  <c r="E57" i="31" s="1"/>
  <c r="E66" i="31" l="1"/>
  <c r="E65" i="31" s="1"/>
  <c r="F66" i="31"/>
  <c r="F65" i="31" s="1"/>
  <c r="D55" i="31"/>
  <c r="D54" i="31" s="1"/>
  <c r="D53" i="31" s="1"/>
  <c r="H48" i="50"/>
  <c r="G41" i="29" s="1"/>
  <c r="G40" i="29" s="1"/>
  <c r="G39" i="29" s="1"/>
  <c r="G38" i="29" s="1"/>
  <c r="G37" i="29" s="1"/>
  <c r="G36" i="29" s="1"/>
  <c r="H54" i="50"/>
  <c r="H68" i="50"/>
  <c r="H67" i="50" s="1"/>
  <c r="H71" i="50"/>
  <c r="H92" i="50"/>
  <c r="H91" i="50" s="1"/>
  <c r="H233" i="50"/>
  <c r="H232" i="50" s="1"/>
  <c r="H231" i="50" s="1"/>
  <c r="H230" i="50" s="1"/>
  <c r="H229" i="50" s="1"/>
  <c r="H300" i="50"/>
  <c r="H324" i="50"/>
  <c r="H323" i="50" s="1"/>
  <c r="H329" i="50"/>
  <c r="H328" i="50" s="1"/>
  <c r="H333" i="50"/>
  <c r="H332" i="50" s="1"/>
  <c r="H336" i="50"/>
  <c r="H338" i="50"/>
  <c r="H15" i="50"/>
  <c r="H14" i="50" s="1"/>
  <c r="H13" i="50" s="1"/>
  <c r="H12" i="50" s="1"/>
  <c r="H11" i="50" s="1"/>
  <c r="H10" i="50" s="1"/>
  <c r="H73" i="50"/>
  <c r="I177" i="50"/>
  <c r="G57" i="29"/>
  <c r="I69" i="50"/>
  <c r="I68" i="50" s="1"/>
  <c r="I67" i="50" s="1"/>
  <c r="F59" i="31" s="1"/>
  <c r="F58" i="31" s="1"/>
  <c r="F57" i="31" s="1"/>
  <c r="G68" i="50"/>
  <c r="G67" i="50" s="1"/>
  <c r="H58" i="29"/>
  <c r="H57" i="29" s="1"/>
  <c r="G71" i="50"/>
  <c r="G336" i="50"/>
  <c r="G73" i="50"/>
  <c r="G15" i="50"/>
  <c r="I339" i="50"/>
  <c r="I337" i="50"/>
  <c r="I334" i="50"/>
  <c r="I331" i="50"/>
  <c r="I330" i="50"/>
  <c r="I327" i="50"/>
  <c r="I326" i="50"/>
  <c r="I325" i="50"/>
  <c r="I316" i="50"/>
  <c r="I310" i="50"/>
  <c r="I306" i="50"/>
  <c r="I302" i="50"/>
  <c r="I301" i="50"/>
  <c r="I298" i="50"/>
  <c r="I288" i="50"/>
  <c r="I284" i="50"/>
  <c r="I276" i="50"/>
  <c r="I269" i="50"/>
  <c r="I268" i="50"/>
  <c r="I264" i="50"/>
  <c r="I263" i="50"/>
  <c r="I256" i="50"/>
  <c r="I251" i="50"/>
  <c r="I246" i="50"/>
  <c r="I241" i="50"/>
  <c r="I234" i="50"/>
  <c r="I228" i="50"/>
  <c r="I224" i="50"/>
  <c r="I221" i="50"/>
  <c r="I213" i="50"/>
  <c r="I204" i="50"/>
  <c r="I198" i="50"/>
  <c r="I191" i="50"/>
  <c r="I182" i="50"/>
  <c r="I178" i="50"/>
  <c r="I166" i="50"/>
  <c r="I156" i="50"/>
  <c r="I144" i="50"/>
  <c r="I138" i="50"/>
  <c r="I130" i="50"/>
  <c r="I121" i="50"/>
  <c r="I116" i="50"/>
  <c r="I109" i="50"/>
  <c r="I103" i="50"/>
  <c r="I96" i="50"/>
  <c r="I93" i="50"/>
  <c r="I90" i="50"/>
  <c r="I89" i="50"/>
  <c r="I88" i="50"/>
  <c r="I82" i="50"/>
  <c r="I79" i="50"/>
  <c r="I75" i="50"/>
  <c r="I74" i="50"/>
  <c r="I61" i="50"/>
  <c r="I60" i="50"/>
  <c r="I57" i="50"/>
  <c r="I56" i="50"/>
  <c r="I55" i="50"/>
  <c r="I42" i="50"/>
  <c r="I37" i="50"/>
  <c r="I27" i="50"/>
  <c r="I26" i="50"/>
  <c r="I25" i="50"/>
  <c r="I18" i="50"/>
  <c r="I17" i="50"/>
  <c r="I16" i="50"/>
  <c r="G23" i="50"/>
  <c r="G22" i="50" s="1"/>
  <c r="G36" i="50"/>
  <c r="G35" i="50" s="1"/>
  <c r="G34" i="50" s="1"/>
  <c r="G33" i="50" s="1"/>
  <c r="G41" i="50"/>
  <c r="G40" i="50" s="1"/>
  <c r="G39" i="50" s="1"/>
  <c r="G38" i="50" s="1"/>
  <c r="G47" i="50"/>
  <c r="G46" i="50" s="1"/>
  <c r="G45" i="50" s="1"/>
  <c r="G44" i="50" s="1"/>
  <c r="G43" i="50" s="1"/>
  <c r="G54" i="50"/>
  <c r="G59" i="50"/>
  <c r="G63" i="50"/>
  <c r="G78" i="50"/>
  <c r="G77" i="50" s="1"/>
  <c r="G81" i="50"/>
  <c r="G80" i="50" s="1"/>
  <c r="G86" i="50"/>
  <c r="G92" i="50"/>
  <c r="G91" i="50" s="1"/>
  <c r="G95" i="50"/>
  <c r="G94" i="50" s="1"/>
  <c r="G62" i="50" l="1"/>
  <c r="F51" i="29"/>
  <c r="F50" i="29" s="1"/>
  <c r="G58" i="50"/>
  <c r="F49" i="29"/>
  <c r="F48" i="29" s="1"/>
  <c r="G53" i="50"/>
  <c r="F47" i="29"/>
  <c r="F46" i="29" s="1"/>
  <c r="I24" i="50"/>
  <c r="F55" i="31" s="1"/>
  <c r="E55" i="31" s="1"/>
  <c r="H53" i="50"/>
  <c r="G47" i="29"/>
  <c r="G46" i="29" s="1"/>
  <c r="E45" i="31"/>
  <c r="G21" i="50"/>
  <c r="G20" i="50" s="1"/>
  <c r="G19" i="50" s="1"/>
  <c r="I87" i="50"/>
  <c r="H87" i="50" s="1"/>
  <c r="G85" i="50"/>
  <c r="G84" i="50" s="1"/>
  <c r="G83" i="50" s="1"/>
  <c r="I73" i="50"/>
  <c r="H70" i="50"/>
  <c r="H66" i="50" s="1"/>
  <c r="H335" i="50"/>
  <c r="H322" i="50" s="1"/>
  <c r="G70" i="50"/>
  <c r="G66" i="50" s="1"/>
  <c r="H55" i="29"/>
  <c r="H54" i="29" s="1"/>
  <c r="H53" i="29" s="1"/>
  <c r="I71" i="50"/>
  <c r="G76" i="50"/>
  <c r="G32" i="50"/>
  <c r="G52" i="50" l="1"/>
  <c r="G51" i="50" s="1"/>
  <c r="G50" i="50" s="1"/>
  <c r="F45" i="29"/>
  <c r="H321" i="50"/>
  <c r="H320" i="50" s="1"/>
  <c r="H319" i="50" s="1"/>
  <c r="H318" i="50" s="1"/>
  <c r="H317" i="50" s="1"/>
  <c r="I70" i="50"/>
  <c r="I66" i="50" s="1"/>
  <c r="D91" i="31" l="1"/>
  <c r="F265" i="29"/>
  <c r="I336" i="50"/>
  <c r="H265" i="29" s="1"/>
  <c r="E91" i="31" l="1"/>
  <c r="F91" i="31"/>
  <c r="G265" i="29" l="1"/>
  <c r="G329" i="50" l="1"/>
  <c r="G328" i="50" s="1"/>
  <c r="I329" i="50"/>
  <c r="G324" i="50"/>
  <c r="I328" i="50" l="1"/>
  <c r="F173" i="31"/>
  <c r="D173" i="31"/>
  <c r="F168" i="31"/>
  <c r="D168" i="31"/>
  <c r="F40" i="31"/>
  <c r="F38" i="31"/>
  <c r="E156" i="31"/>
  <c r="D38" i="31"/>
  <c r="D40" i="31"/>
  <c r="F201" i="31" l="1"/>
  <c r="D201" i="31"/>
  <c r="I15" i="50"/>
  <c r="G167" i="50" l="1"/>
  <c r="G157" i="50"/>
  <c r="D156" i="31" s="1"/>
  <c r="H157" i="50" l="1"/>
  <c r="H167" i="50"/>
  <c r="E164" i="31" s="1"/>
  <c r="F164" i="31"/>
  <c r="F162" i="31" s="1"/>
  <c r="H124" i="29"/>
  <c r="F156" i="31"/>
  <c r="F154" i="31" s="1"/>
  <c r="F131" i="29"/>
  <c r="D164" i="31"/>
  <c r="H131" i="29"/>
  <c r="H129" i="29" s="1"/>
  <c r="F124" i="29"/>
  <c r="G124" i="29" l="1"/>
  <c r="G131" i="29"/>
  <c r="G129" i="29" s="1"/>
  <c r="F262" i="29" l="1"/>
  <c r="E201" i="31"/>
  <c r="E200" i="31" s="1"/>
  <c r="E199" i="31" s="1"/>
  <c r="E198" i="31" s="1"/>
  <c r="E197" i="31" s="1"/>
  <c r="E196" i="31" s="1"/>
  <c r="F200" i="31"/>
  <c r="F199" i="31" s="1"/>
  <c r="F198" i="31" s="1"/>
  <c r="F197" i="31" s="1"/>
  <c r="F196" i="31" s="1"/>
  <c r="D200" i="31"/>
  <c r="D199" i="31" s="1"/>
  <c r="D198" i="31" s="1"/>
  <c r="D197" i="31" s="1"/>
  <c r="D196" i="31" s="1"/>
  <c r="I240" i="50"/>
  <c r="G240" i="50"/>
  <c r="I239" i="50" l="1"/>
  <c r="H240" i="50"/>
  <c r="G192" i="29" s="1"/>
  <c r="G191" i="29" s="1"/>
  <c r="G190" i="29" s="1"/>
  <c r="G189" i="29" s="1"/>
  <c r="G188" i="29" s="1"/>
  <c r="G239" i="50"/>
  <c r="F192" i="29"/>
  <c r="F191" i="29" s="1"/>
  <c r="F190" i="29" s="1"/>
  <c r="F189" i="29" s="1"/>
  <c r="F188" i="29" s="1"/>
  <c r="H192" i="29"/>
  <c r="H191" i="29" s="1"/>
  <c r="H190" i="29" s="1"/>
  <c r="H189" i="29" s="1"/>
  <c r="H188" i="29" s="1"/>
  <c r="I233" i="50"/>
  <c r="G233" i="50"/>
  <c r="I92" i="50"/>
  <c r="H71" i="29" s="1"/>
  <c r="H70" i="29" s="1"/>
  <c r="E173" i="31"/>
  <c r="D115" i="31"/>
  <c r="I238" i="50" l="1"/>
  <c r="H239" i="50"/>
  <c r="F71" i="29"/>
  <c r="F70" i="29" s="1"/>
  <c r="D117" i="31"/>
  <c r="D116" i="31" s="1"/>
  <c r="G238" i="50"/>
  <c r="G71" i="29"/>
  <c r="G70" i="29" s="1"/>
  <c r="I232" i="50"/>
  <c r="I231" i="50" s="1"/>
  <c r="I230" i="50" s="1"/>
  <c r="I229" i="50" s="1"/>
  <c r="H186" i="29"/>
  <c r="H185" i="29" s="1"/>
  <c r="H184" i="29" s="1"/>
  <c r="H183" i="29" s="1"/>
  <c r="H182" i="29" s="1"/>
  <c r="G232" i="50"/>
  <c r="G231" i="50" s="1"/>
  <c r="G230" i="50" s="1"/>
  <c r="G229" i="50" s="1"/>
  <c r="F186" i="29"/>
  <c r="F185" i="29" s="1"/>
  <c r="F184" i="29" s="1"/>
  <c r="F183" i="29" s="1"/>
  <c r="F182" i="29" s="1"/>
  <c r="G186" i="29"/>
  <c r="G185" i="29" s="1"/>
  <c r="G184" i="29" s="1"/>
  <c r="G183" i="29" s="1"/>
  <c r="G182" i="29" s="1"/>
  <c r="I91" i="50"/>
  <c r="F117" i="31"/>
  <c r="F116" i="31" s="1"/>
  <c r="E117" i="31"/>
  <c r="E116" i="31" s="1"/>
  <c r="I181" i="50"/>
  <c r="G181" i="50"/>
  <c r="D145" i="31" s="1"/>
  <c r="I176" i="50"/>
  <c r="G176" i="50"/>
  <c r="I333" i="50"/>
  <c r="G333" i="50"/>
  <c r="G332" i="50" s="1"/>
  <c r="I250" i="50"/>
  <c r="G250" i="50"/>
  <c r="H176" i="50" l="1"/>
  <c r="G139" i="29" s="1"/>
  <c r="F115" i="31"/>
  <c r="H250" i="50"/>
  <c r="F145" i="31"/>
  <c r="H181" i="50"/>
  <c r="I237" i="50"/>
  <c r="H238" i="50"/>
  <c r="H263" i="29"/>
  <c r="E89" i="31"/>
  <c r="E88" i="31" s="1"/>
  <c r="G237" i="50"/>
  <c r="I175" i="50"/>
  <c r="H139" i="29"/>
  <c r="H138" i="29" s="1"/>
  <c r="I180" i="50"/>
  <c r="H142" i="29"/>
  <c r="H141" i="29" s="1"/>
  <c r="G175" i="50"/>
  <c r="F139" i="29"/>
  <c r="F138" i="29" s="1"/>
  <c r="F137" i="29" s="1"/>
  <c r="G180" i="50"/>
  <c r="G179" i="50" s="1"/>
  <c r="F142" i="29"/>
  <c r="F141" i="29" s="1"/>
  <c r="F140" i="29" s="1"/>
  <c r="D89" i="31"/>
  <c r="D88" i="31" s="1"/>
  <c r="I332" i="50"/>
  <c r="F89" i="31"/>
  <c r="F88" i="31" s="1"/>
  <c r="F136" i="29" l="1"/>
  <c r="F135" i="29" s="1"/>
  <c r="F134" i="29" s="1"/>
  <c r="F133" i="29" s="1"/>
  <c r="G263" i="29"/>
  <c r="G262" i="29" s="1"/>
  <c r="H175" i="50"/>
  <c r="E142" i="31" s="1"/>
  <c r="I236" i="50"/>
  <c r="H237" i="50"/>
  <c r="H180" i="50"/>
  <c r="H262" i="29"/>
  <c r="G142" i="29"/>
  <c r="E145" i="31"/>
  <c r="G174" i="50"/>
  <c r="D142" i="31"/>
  <c r="I174" i="50"/>
  <c r="F142" i="31"/>
  <c r="G236" i="50"/>
  <c r="I179" i="50"/>
  <c r="H179" i="50" s="1"/>
  <c r="G138" i="29"/>
  <c r="H137" i="29"/>
  <c r="H140" i="29"/>
  <c r="G140" i="29" s="1"/>
  <c r="G141" i="29"/>
  <c r="G173" i="50" l="1"/>
  <c r="G172" i="50" s="1"/>
  <c r="G171" i="50" s="1"/>
  <c r="G170" i="50" s="1"/>
  <c r="D23" i="51" s="1"/>
  <c r="H174" i="50"/>
  <c r="H236" i="50"/>
  <c r="I173" i="50"/>
  <c r="H136" i="29"/>
  <c r="G137" i="29"/>
  <c r="I172" i="50" l="1"/>
  <c r="H172" i="50" s="1"/>
  <c r="H173" i="50"/>
  <c r="H135" i="29"/>
  <c r="G136" i="29"/>
  <c r="H113" i="29"/>
  <c r="H112" i="29" s="1"/>
  <c r="H111" i="29" s="1"/>
  <c r="H110" i="29" s="1"/>
  <c r="H109" i="29" s="1"/>
  <c r="H128" i="29"/>
  <c r="H125" i="29" s="1"/>
  <c r="H161" i="29"/>
  <c r="H160" i="29" s="1"/>
  <c r="H159" i="29" s="1"/>
  <c r="H158" i="29" s="1"/>
  <c r="H157" i="29" s="1"/>
  <c r="H156" i="29" s="1"/>
  <c r="H41" i="29"/>
  <c r="H40" i="29" s="1"/>
  <c r="H39" i="29" s="1"/>
  <c r="H38" i="29" s="1"/>
  <c r="H37" i="29" s="1"/>
  <c r="H36" i="29" s="1"/>
  <c r="H30" i="29"/>
  <c r="H29" i="29" s="1"/>
  <c r="H28" i="29" s="1"/>
  <c r="H27" i="29" s="1"/>
  <c r="H26" i="29" s="1"/>
  <c r="H35" i="29"/>
  <c r="H34" i="29" s="1"/>
  <c r="H33" i="29" s="1"/>
  <c r="H32" i="29" s="1"/>
  <c r="H31" i="29" s="1"/>
  <c r="F39" i="31"/>
  <c r="F37" i="31" s="1"/>
  <c r="D39" i="31"/>
  <c r="F13" i="31"/>
  <c r="F12" i="31" s="1"/>
  <c r="F11" i="31" s="1"/>
  <c r="F22" i="31"/>
  <c r="F21" i="31" s="1"/>
  <c r="F20" i="31" s="1"/>
  <c r="F19" i="31" s="1"/>
  <c r="F70" i="31"/>
  <c r="F69" i="31" s="1"/>
  <c r="F68" i="31" s="1"/>
  <c r="E87" i="31"/>
  <c r="E86" i="31" s="1"/>
  <c r="D87" i="31"/>
  <c r="I171" i="50" l="1"/>
  <c r="H171" i="50" s="1"/>
  <c r="H170" i="50" s="1"/>
  <c r="E23" i="51" s="1"/>
  <c r="F36" i="31"/>
  <c r="F35" i="31" s="1"/>
  <c r="F34" i="31" s="1"/>
  <c r="G135" i="29"/>
  <c r="H134" i="29"/>
  <c r="F87" i="31"/>
  <c r="F86" i="31" s="1"/>
  <c r="H261" i="29"/>
  <c r="H260" i="29" s="1"/>
  <c r="G261" i="29"/>
  <c r="G260" i="29" s="1"/>
  <c r="H25" i="29"/>
  <c r="I170" i="50" l="1"/>
  <c r="F23" i="51" s="1"/>
  <c r="H133" i="29"/>
  <c r="G134" i="29"/>
  <c r="G133" i="29" s="1"/>
  <c r="E115" i="31" l="1"/>
  <c r="I86" i="50"/>
  <c r="H86" i="50" s="1"/>
  <c r="I59" i="50"/>
  <c r="H59" i="50" s="1"/>
  <c r="I287" i="50"/>
  <c r="G287" i="50"/>
  <c r="G300" i="50"/>
  <c r="I300" i="50"/>
  <c r="G49" i="29" l="1"/>
  <c r="G48" i="29" s="1"/>
  <c r="E47" i="31"/>
  <c r="I85" i="50"/>
  <c r="H85" i="50" s="1"/>
  <c r="H230" i="29"/>
  <c r="H229" i="29" s="1"/>
  <c r="H228" i="29" s="1"/>
  <c r="H287" i="50"/>
  <c r="G240" i="29"/>
  <c r="G239" i="29" s="1"/>
  <c r="E99" i="31"/>
  <c r="E98" i="31" s="1"/>
  <c r="H240" i="29"/>
  <c r="H239" i="29" s="1"/>
  <c r="F99" i="31"/>
  <c r="F98" i="31" s="1"/>
  <c r="I286" i="50"/>
  <c r="G286" i="50"/>
  <c r="G285" i="50" s="1"/>
  <c r="F230" i="29"/>
  <c r="F229" i="29" s="1"/>
  <c r="F228" i="29" s="1"/>
  <c r="E132" i="31"/>
  <c r="E131" i="31" s="1"/>
  <c r="E130" i="31" s="1"/>
  <c r="E129" i="31" s="1"/>
  <c r="G200" i="29"/>
  <c r="G199" i="29" s="1"/>
  <c r="G198" i="29" s="1"/>
  <c r="G197" i="29" s="1"/>
  <c r="F132" i="31"/>
  <c r="F131" i="31" s="1"/>
  <c r="F130" i="31" s="1"/>
  <c r="F129" i="31" s="1"/>
  <c r="H200" i="29"/>
  <c r="H199" i="29" s="1"/>
  <c r="H198" i="29" s="1"/>
  <c r="H197" i="29" s="1"/>
  <c r="F47" i="31"/>
  <c r="F46" i="31" s="1"/>
  <c r="H49" i="29"/>
  <c r="H48" i="29" s="1"/>
  <c r="H69" i="29"/>
  <c r="H68" i="29" s="1"/>
  <c r="F114" i="31"/>
  <c r="F113" i="31" s="1"/>
  <c r="G69" i="29"/>
  <c r="G68" i="29" s="1"/>
  <c r="G67" i="29" s="1"/>
  <c r="G66" i="29" s="1"/>
  <c r="E114" i="31"/>
  <c r="E113" i="31" s="1"/>
  <c r="H286" i="50" l="1"/>
  <c r="I285" i="50"/>
  <c r="H285" i="50" s="1"/>
  <c r="H67" i="29"/>
  <c r="H66" i="29" s="1"/>
  <c r="I283" i="50"/>
  <c r="I41" i="50"/>
  <c r="I36" i="50"/>
  <c r="I47" i="50"/>
  <c r="I81" i="50"/>
  <c r="H81" i="50" s="1"/>
  <c r="I78" i="50"/>
  <c r="H78" i="50" s="1"/>
  <c r="I58" i="50"/>
  <c r="H58" i="50" s="1"/>
  <c r="I54" i="50"/>
  <c r="I95" i="50"/>
  <c r="H95" i="50" s="1"/>
  <c r="I108" i="50"/>
  <c r="I102" i="50"/>
  <c r="I120" i="50"/>
  <c r="I129" i="50"/>
  <c r="I143" i="50"/>
  <c r="I137" i="50"/>
  <c r="I165" i="50"/>
  <c r="I164" i="50" s="1"/>
  <c r="I155" i="50"/>
  <c r="I154" i="50" s="1"/>
  <c r="I197" i="50"/>
  <c r="I203" i="50"/>
  <c r="I212" i="50"/>
  <c r="I227" i="50"/>
  <c r="I223" i="50"/>
  <c r="I220" i="50"/>
  <c r="I267" i="50"/>
  <c r="I262" i="50"/>
  <c r="I255" i="50"/>
  <c r="I245" i="50"/>
  <c r="I275" i="50"/>
  <c r="I315" i="50"/>
  <c r="I309" i="50"/>
  <c r="I305" i="50"/>
  <c r="I296" i="50"/>
  <c r="I338" i="50"/>
  <c r="I335" i="50" s="1"/>
  <c r="I324" i="50"/>
  <c r="E168" i="31"/>
  <c r="G113" i="29"/>
  <c r="G112" i="29" s="1"/>
  <c r="G111" i="29" s="1"/>
  <c r="G110" i="29" s="1"/>
  <c r="G109" i="29" s="1"/>
  <c r="G128" i="29"/>
  <c r="G161" i="29"/>
  <c r="G160" i="29" s="1"/>
  <c r="G159" i="29" s="1"/>
  <c r="G158" i="29" s="1"/>
  <c r="G157" i="29" s="1"/>
  <c r="G156" i="29" s="1"/>
  <c r="E38" i="31"/>
  <c r="F52" i="31"/>
  <c r="F51" i="31" s="1"/>
  <c r="F50" i="31" s="1"/>
  <c r="I163" i="50" l="1"/>
  <c r="I159" i="50" s="1"/>
  <c r="I314" i="50"/>
  <c r="H219" i="29"/>
  <c r="H218" i="29" s="1"/>
  <c r="H217" i="29" s="1"/>
  <c r="H216" i="29" s="1"/>
  <c r="H215" i="29" s="1"/>
  <c r="H214" i="29" s="1"/>
  <c r="I266" i="50"/>
  <c r="I40" i="50"/>
  <c r="H41" i="50"/>
  <c r="I304" i="50"/>
  <c r="I244" i="50"/>
  <c r="I202" i="50"/>
  <c r="I119" i="50"/>
  <c r="F33" i="31"/>
  <c r="F32" i="31" s="1"/>
  <c r="F30" i="31" s="1"/>
  <c r="F25" i="31" s="1"/>
  <c r="F24" i="31" s="1"/>
  <c r="I46" i="50"/>
  <c r="H47" i="50"/>
  <c r="H227" i="29"/>
  <c r="H226" i="29" s="1"/>
  <c r="H225" i="29" s="1"/>
  <c r="H224" i="29" s="1"/>
  <c r="H223" i="29" s="1"/>
  <c r="I35" i="50"/>
  <c r="H36" i="50"/>
  <c r="I323" i="50"/>
  <c r="E37" i="31"/>
  <c r="E36" i="31"/>
  <c r="E35" i="31" s="1"/>
  <c r="H123" i="29"/>
  <c r="F124" i="31"/>
  <c r="F123" i="31" s="1"/>
  <c r="F122" i="31" s="1"/>
  <c r="F121" i="31" s="1"/>
  <c r="I53" i="50"/>
  <c r="I142" i="50"/>
  <c r="I308" i="50"/>
  <c r="F102" i="31"/>
  <c r="F101" i="31" s="1"/>
  <c r="F100" i="31" s="1"/>
  <c r="H246" i="29"/>
  <c r="H245" i="29" s="1"/>
  <c r="H244" i="29" s="1"/>
  <c r="H91" i="29"/>
  <c r="H90" i="29" s="1"/>
  <c r="F16" i="31"/>
  <c r="F15" i="31" s="1"/>
  <c r="I295" i="50"/>
  <c r="F97" i="31"/>
  <c r="F96" i="31" s="1"/>
  <c r="F95" i="31" s="1"/>
  <c r="H238" i="29"/>
  <c r="H237" i="29" s="1"/>
  <c r="H236" i="29" s="1"/>
  <c r="I222" i="50"/>
  <c r="F187" i="31"/>
  <c r="F186" i="31" s="1"/>
  <c r="F185" i="31" s="1"/>
  <c r="H176" i="29"/>
  <c r="H175" i="29" s="1"/>
  <c r="H174" i="29" s="1"/>
  <c r="I196" i="50"/>
  <c r="F79" i="31"/>
  <c r="F78" i="31" s="1"/>
  <c r="F77" i="31" s="1"/>
  <c r="F76" i="31" s="1"/>
  <c r="H155" i="29"/>
  <c r="H154" i="29" s="1"/>
  <c r="H153" i="29" s="1"/>
  <c r="H152" i="29" s="1"/>
  <c r="H151" i="29" s="1"/>
  <c r="H150" i="29" s="1"/>
  <c r="I94" i="50"/>
  <c r="H94" i="50" s="1"/>
  <c r="H73" i="29"/>
  <c r="H72" i="29" s="1"/>
  <c r="H65" i="29" s="1"/>
  <c r="F85" i="31"/>
  <c r="F84" i="31" s="1"/>
  <c r="H259" i="29"/>
  <c r="H258" i="29" s="1"/>
  <c r="F128" i="31"/>
  <c r="F127" i="31" s="1"/>
  <c r="F126" i="31" s="1"/>
  <c r="H196" i="29"/>
  <c r="H195" i="29" s="1"/>
  <c r="H194" i="29" s="1"/>
  <c r="I226" i="50"/>
  <c r="H181" i="29"/>
  <c r="H180" i="29" s="1"/>
  <c r="H179" i="29" s="1"/>
  <c r="F190" i="31"/>
  <c r="F189" i="31" s="1"/>
  <c r="F188" i="31" s="1"/>
  <c r="F18" i="31"/>
  <c r="F17" i="31" s="1"/>
  <c r="H93" i="29"/>
  <c r="H92" i="29" s="1"/>
  <c r="I282" i="50"/>
  <c r="F92" i="31"/>
  <c r="F90" i="31" s="1"/>
  <c r="H266" i="29"/>
  <c r="H264" i="29" s="1"/>
  <c r="I274" i="50"/>
  <c r="F120" i="31"/>
  <c r="F119" i="31" s="1"/>
  <c r="F118" i="31" s="1"/>
  <c r="F112" i="31" s="1"/>
  <c r="I261" i="50"/>
  <c r="F141" i="31"/>
  <c r="F140" i="31" s="1"/>
  <c r="H210" i="29"/>
  <c r="H209" i="29" s="1"/>
  <c r="H208" i="29" s="1"/>
  <c r="I219" i="50"/>
  <c r="H178" i="29"/>
  <c r="H177" i="29" s="1"/>
  <c r="F184" i="31"/>
  <c r="F183" i="31" s="1"/>
  <c r="F182" i="31" s="1"/>
  <c r="I136" i="50"/>
  <c r="H108" i="29"/>
  <c r="H107" i="29" s="1"/>
  <c r="H106" i="29" s="1"/>
  <c r="H105" i="29" s="1"/>
  <c r="H104" i="29" s="1"/>
  <c r="H103" i="29" s="1"/>
  <c r="H102" i="29" s="1"/>
  <c r="F28" i="31"/>
  <c r="F27" i="31" s="1"/>
  <c r="F26" i="31" s="1"/>
  <c r="I80" i="50"/>
  <c r="H80" i="50" s="1"/>
  <c r="H64" i="29"/>
  <c r="H63" i="29" s="1"/>
  <c r="F75" i="31"/>
  <c r="F74" i="31" s="1"/>
  <c r="H243" i="29"/>
  <c r="H242" i="29" s="1"/>
  <c r="H241" i="29" s="1"/>
  <c r="F105" i="31"/>
  <c r="F104" i="31" s="1"/>
  <c r="F103" i="31" s="1"/>
  <c r="F110" i="31"/>
  <c r="F109" i="31" s="1"/>
  <c r="F108" i="31" s="1"/>
  <c r="F107" i="31" s="1"/>
  <c r="F106" i="31" s="1"/>
  <c r="H251" i="29"/>
  <c r="H250" i="29" s="1"/>
  <c r="H249" i="29" s="1"/>
  <c r="H248" i="29" s="1"/>
  <c r="H247" i="29" s="1"/>
  <c r="I254" i="50"/>
  <c r="F136" i="31"/>
  <c r="F135" i="31" s="1"/>
  <c r="F134" i="31" s="1"/>
  <c r="F133" i="31" s="1"/>
  <c r="H204" i="29"/>
  <c r="H203" i="29" s="1"/>
  <c r="H202" i="29" s="1"/>
  <c r="H201" i="29" s="1"/>
  <c r="H213" i="29"/>
  <c r="H212" i="29" s="1"/>
  <c r="H211" i="29" s="1"/>
  <c r="F144" i="31"/>
  <c r="F143" i="31" s="1"/>
  <c r="I211" i="50"/>
  <c r="F195" i="31"/>
  <c r="F194" i="31" s="1"/>
  <c r="F193" i="31" s="1"/>
  <c r="F192" i="31" s="1"/>
  <c r="F191" i="31" s="1"/>
  <c r="H169" i="29"/>
  <c r="H168" i="29" s="1"/>
  <c r="H167" i="29" s="1"/>
  <c r="H166" i="29" s="1"/>
  <c r="H165" i="29" s="1"/>
  <c r="H164" i="29" s="1"/>
  <c r="H163" i="29" s="1"/>
  <c r="F161" i="31"/>
  <c r="I77" i="50"/>
  <c r="H77" i="50" s="1"/>
  <c r="F73" i="31"/>
  <c r="F72" i="31" s="1"/>
  <c r="H62" i="29"/>
  <c r="H61" i="29" s="1"/>
  <c r="I128" i="50"/>
  <c r="H101" i="29"/>
  <c r="H100" i="29" s="1"/>
  <c r="H99" i="29" s="1"/>
  <c r="H98" i="29" s="1"/>
  <c r="H97" i="29" s="1"/>
  <c r="H96" i="29" s="1"/>
  <c r="H95" i="29" s="1"/>
  <c r="F167" i="31"/>
  <c r="F166" i="31" s="1"/>
  <c r="F165" i="31" s="1"/>
  <c r="F153" i="31"/>
  <c r="I101" i="50"/>
  <c r="F172" i="31"/>
  <c r="F171" i="31" s="1"/>
  <c r="H79" i="29"/>
  <c r="H78" i="29" s="1"/>
  <c r="H77" i="29" s="1"/>
  <c r="H76" i="29" s="1"/>
  <c r="H75" i="29" s="1"/>
  <c r="H84" i="29"/>
  <c r="H83" i="29" s="1"/>
  <c r="H82" i="29" s="1"/>
  <c r="H81" i="29" s="1"/>
  <c r="H80" i="29" s="1"/>
  <c r="F178" i="31"/>
  <c r="F177" i="31" s="1"/>
  <c r="F176" i="31" s="1"/>
  <c r="F175" i="31" s="1"/>
  <c r="I107" i="50"/>
  <c r="H47" i="29"/>
  <c r="H46" i="29" s="1"/>
  <c r="F45" i="31"/>
  <c r="F44" i="31" s="1"/>
  <c r="I23" i="50"/>
  <c r="H21" i="29"/>
  <c r="H20" i="29" s="1"/>
  <c r="E13" i="31"/>
  <c r="E12" i="31" s="1"/>
  <c r="E11" i="31" s="1"/>
  <c r="E70" i="31"/>
  <c r="E69" i="31" s="1"/>
  <c r="E68" i="31" s="1"/>
  <c r="E22" i="31"/>
  <c r="E21" i="31" s="1"/>
  <c r="E20" i="31" s="1"/>
  <c r="E19" i="31" s="1"/>
  <c r="I14" i="50"/>
  <c r="I13" i="50" s="1"/>
  <c r="I12" i="50" s="1"/>
  <c r="I115" i="50"/>
  <c r="I299" i="50"/>
  <c r="I249" i="50"/>
  <c r="H15" i="29"/>
  <c r="H14" i="29" s="1"/>
  <c r="H13" i="29" s="1"/>
  <c r="H12" i="29" s="1"/>
  <c r="H11" i="29" s="1"/>
  <c r="H10" i="29" s="1"/>
  <c r="I22" i="50" l="1"/>
  <c r="H23" i="50"/>
  <c r="H22" i="50" s="1"/>
  <c r="H21" i="50" s="1"/>
  <c r="H19" i="29"/>
  <c r="H18" i="29" s="1"/>
  <c r="H17" i="29" s="1"/>
  <c r="H16" i="29" s="1"/>
  <c r="F148" i="31"/>
  <c r="F147" i="31" s="1"/>
  <c r="I153" i="50"/>
  <c r="I149" i="50" s="1"/>
  <c r="I148" i="50" s="1"/>
  <c r="F71" i="31"/>
  <c r="F31" i="31"/>
  <c r="F29" i="31" s="1"/>
  <c r="I253" i="50"/>
  <c r="I252" i="50" s="1"/>
  <c r="I218" i="50"/>
  <c r="I281" i="50"/>
  <c r="I141" i="50"/>
  <c r="I135" i="50"/>
  <c r="I273" i="50"/>
  <c r="I45" i="50"/>
  <c r="H46" i="50"/>
  <c r="I243" i="50"/>
  <c r="I39" i="50"/>
  <c r="H40" i="50"/>
  <c r="I195" i="50"/>
  <c r="I201" i="50"/>
  <c r="I248" i="50"/>
  <c r="I127" i="50"/>
  <c r="I126" i="50" s="1"/>
  <c r="I210" i="50"/>
  <c r="I260" i="50"/>
  <c r="I225" i="50"/>
  <c r="I307" i="50"/>
  <c r="I34" i="50"/>
  <c r="H35" i="50"/>
  <c r="I303" i="50"/>
  <c r="I265" i="50"/>
  <c r="I313" i="50"/>
  <c r="F83" i="31"/>
  <c r="I322" i="50"/>
  <c r="I321" i="50" s="1"/>
  <c r="H122" i="29"/>
  <c r="H257" i="29"/>
  <c r="H256" i="29" s="1"/>
  <c r="F111" i="31"/>
  <c r="I100" i="50"/>
  <c r="I106" i="50"/>
  <c r="H60" i="29"/>
  <c r="F139" i="31"/>
  <c r="F138" i="31" s="1"/>
  <c r="F137" i="31" s="1"/>
  <c r="I76" i="50"/>
  <c r="H76" i="50" s="1"/>
  <c r="F23" i="31"/>
  <c r="F14" i="31"/>
  <c r="F10" i="31" s="1"/>
  <c r="F9" i="31" s="1"/>
  <c r="H207" i="29"/>
  <c r="H206" i="29" s="1"/>
  <c r="H205" i="29" s="1"/>
  <c r="H193" i="29"/>
  <c r="H235" i="29"/>
  <c r="H234" i="29" s="1"/>
  <c r="H233" i="29" s="1"/>
  <c r="H232" i="29" s="1"/>
  <c r="H231" i="29" s="1"/>
  <c r="H89" i="29"/>
  <c r="H88" i="29" s="1"/>
  <c r="H87" i="29" s="1"/>
  <c r="H86" i="29" s="1"/>
  <c r="H85" i="29" s="1"/>
  <c r="F181" i="31"/>
  <c r="F180" i="31" s="1"/>
  <c r="F179" i="31" s="1"/>
  <c r="F125" i="31"/>
  <c r="H173" i="29"/>
  <c r="H172" i="29" s="1"/>
  <c r="F94" i="31"/>
  <c r="F93" i="31" s="1"/>
  <c r="H74" i="29"/>
  <c r="F170" i="31"/>
  <c r="F169" i="31" s="1"/>
  <c r="I11" i="50"/>
  <c r="I10" i="50" s="1"/>
  <c r="F11" i="51"/>
  <c r="I114" i="50"/>
  <c r="I294" i="50"/>
  <c r="I84" i="50"/>
  <c r="I83" i="50" l="1"/>
  <c r="H83" i="50" s="1"/>
  <c r="H84" i="50"/>
  <c r="H255" i="29"/>
  <c r="H254" i="29" s="1"/>
  <c r="H253" i="29" s="1"/>
  <c r="H252" i="29" s="1"/>
  <c r="I147" i="50"/>
  <c r="F21" i="51" s="1"/>
  <c r="I259" i="50"/>
  <c r="I258" i="50" s="1"/>
  <c r="I217" i="50"/>
  <c r="I216" i="50" s="1"/>
  <c r="I215" i="50" s="1"/>
  <c r="F54" i="31"/>
  <c r="I21" i="50"/>
  <c r="F12" i="51" s="1"/>
  <c r="F26" i="51"/>
  <c r="I200" i="50"/>
  <c r="I272" i="50"/>
  <c r="I247" i="50"/>
  <c r="I194" i="50"/>
  <c r="I134" i="50"/>
  <c r="I280" i="50"/>
  <c r="I33" i="50"/>
  <c r="H33" i="50" s="1"/>
  <c r="H34" i="50"/>
  <c r="I209" i="50"/>
  <c r="I140" i="50"/>
  <c r="I312" i="50"/>
  <c r="I38" i="50"/>
  <c r="H39" i="50"/>
  <c r="H45" i="50"/>
  <c r="I44" i="50"/>
  <c r="F14" i="51"/>
  <c r="I320" i="50"/>
  <c r="F37" i="51" s="1"/>
  <c r="F36" i="51" s="1"/>
  <c r="H121" i="29"/>
  <c r="H117" i="29" s="1"/>
  <c r="H171" i="29"/>
  <c r="H170" i="29" s="1"/>
  <c r="H187" i="29"/>
  <c r="I105" i="50"/>
  <c r="I99" i="50"/>
  <c r="F82" i="31"/>
  <c r="F81" i="31"/>
  <c r="F80" i="31" s="1"/>
  <c r="I113" i="50"/>
  <c r="I293" i="50"/>
  <c r="I125" i="50"/>
  <c r="F53" i="31" l="1"/>
  <c r="E53" i="31" s="1"/>
  <c r="E54" i="31"/>
  <c r="I20" i="50"/>
  <c r="H20" i="50" s="1"/>
  <c r="I146" i="50"/>
  <c r="I145" i="50" s="1"/>
  <c r="I133" i="50"/>
  <c r="F17" i="51"/>
  <c r="F16" i="51" s="1"/>
  <c r="I43" i="50"/>
  <c r="H43" i="50" s="1"/>
  <c r="H44" i="50"/>
  <c r="I139" i="50"/>
  <c r="I279" i="50"/>
  <c r="F25" i="51"/>
  <c r="I193" i="50"/>
  <c r="F19" i="51"/>
  <c r="I104" i="50"/>
  <c r="F31" i="51"/>
  <c r="I271" i="50"/>
  <c r="I270" i="50"/>
  <c r="I199" i="50"/>
  <c r="H38" i="50"/>
  <c r="I32" i="50"/>
  <c r="I311" i="50"/>
  <c r="I208" i="50"/>
  <c r="I242" i="50"/>
  <c r="I319" i="50"/>
  <c r="I318" i="50" s="1"/>
  <c r="H162" i="29"/>
  <c r="I98" i="50"/>
  <c r="I257" i="50"/>
  <c r="I112" i="50"/>
  <c r="I292" i="50"/>
  <c r="I124" i="50"/>
  <c r="I214" i="50"/>
  <c r="I19" i="50" l="1"/>
  <c r="H19" i="50" s="1"/>
  <c r="F29" i="51"/>
  <c r="I278" i="50"/>
  <c r="F13" i="51"/>
  <c r="H32" i="50"/>
  <c r="F28" i="51"/>
  <c r="I207" i="50"/>
  <c r="I97" i="50"/>
  <c r="I235" i="50"/>
  <c r="I192" i="50"/>
  <c r="I132" i="50"/>
  <c r="H116" i="29"/>
  <c r="I111" i="50"/>
  <c r="I291" i="50"/>
  <c r="I123" i="50"/>
  <c r="I317" i="50"/>
  <c r="I131" i="50" l="1"/>
  <c r="I122" i="50" s="1"/>
  <c r="I206" i="50"/>
  <c r="I205" i="50" s="1"/>
  <c r="I277" i="50"/>
  <c r="F33" i="51"/>
  <c r="F32" i="51" s="1"/>
  <c r="H115" i="29"/>
  <c r="F30" i="51"/>
  <c r="F27" i="51" s="1"/>
  <c r="I110" i="50"/>
  <c r="I290" i="50"/>
  <c r="G275" i="50"/>
  <c r="F20" i="51" l="1"/>
  <c r="F18" i="51" s="1"/>
  <c r="F35" i="51"/>
  <c r="F34" i="51" s="1"/>
  <c r="D120" i="31"/>
  <c r="D119" i="31" s="1"/>
  <c r="D118" i="31" s="1"/>
  <c r="H275" i="50"/>
  <c r="E120" i="31" s="1"/>
  <c r="E119" i="31" s="1"/>
  <c r="E118" i="31" s="1"/>
  <c r="E112" i="31" s="1"/>
  <c r="H114" i="29"/>
  <c r="H94" i="29" s="1"/>
  <c r="G274" i="50"/>
  <c r="H274" i="50" s="1"/>
  <c r="F219" i="29"/>
  <c r="I289" i="50"/>
  <c r="D13" i="31"/>
  <c r="G255" i="50"/>
  <c r="H255" i="50" s="1"/>
  <c r="F218" i="29" l="1"/>
  <c r="F217" i="29" s="1"/>
  <c r="F216" i="29" s="1"/>
  <c r="F215" i="29" s="1"/>
  <c r="F214" i="29" s="1"/>
  <c r="G219" i="29"/>
  <c r="G218" i="29" s="1"/>
  <c r="G217" i="29" s="1"/>
  <c r="G216" i="29" s="1"/>
  <c r="G215" i="29" s="1"/>
  <c r="G214" i="29" s="1"/>
  <c r="G254" i="50"/>
  <c r="H254" i="50" s="1"/>
  <c r="G273" i="50"/>
  <c r="H273" i="50" s="1"/>
  <c r="D136" i="31"/>
  <c r="D135" i="31" s="1"/>
  <c r="D134" i="31" s="1"/>
  <c r="D133" i="31" s="1"/>
  <c r="F204" i="29"/>
  <c r="F203" i="29" s="1"/>
  <c r="F202" i="29" s="1"/>
  <c r="F201" i="29" s="1"/>
  <c r="F130" i="29"/>
  <c r="F129" i="29" s="1"/>
  <c r="F128" i="29" s="1"/>
  <c r="F113" i="29"/>
  <c r="F112" i="29" s="1"/>
  <c r="F111" i="29" s="1"/>
  <c r="F110" i="29" s="1"/>
  <c r="F109" i="29" s="1"/>
  <c r="G204" i="29" l="1"/>
  <c r="G203" i="29" s="1"/>
  <c r="G202" i="29" s="1"/>
  <c r="G201" i="29" s="1"/>
  <c r="E136" i="31"/>
  <c r="E135" i="31" s="1"/>
  <c r="E134" i="31" s="1"/>
  <c r="E133" i="31" s="1"/>
  <c r="G272" i="50"/>
  <c r="G253" i="50"/>
  <c r="H253" i="50" s="1"/>
  <c r="D49" i="31"/>
  <c r="D67" i="31"/>
  <c r="D64" i="31" s="1"/>
  <c r="D56" i="31" s="1"/>
  <c r="F59" i="29"/>
  <c r="F56" i="29" s="1"/>
  <c r="G267" i="50"/>
  <c r="H267" i="50" s="1"/>
  <c r="G262" i="50"/>
  <c r="H262" i="50" s="1"/>
  <c r="F52" i="29" l="1"/>
  <c r="F44" i="29" s="1"/>
  <c r="D31" i="51"/>
  <c r="H272" i="50"/>
  <c r="E31" i="51" s="1"/>
  <c r="G210" i="29"/>
  <c r="G209" i="29" s="1"/>
  <c r="G208" i="29" s="1"/>
  <c r="E141" i="31"/>
  <c r="E140" i="31" s="1"/>
  <c r="E144" i="31"/>
  <c r="E143" i="31" s="1"/>
  <c r="G213" i="29"/>
  <c r="G212" i="29" s="1"/>
  <c r="G211" i="29" s="1"/>
  <c r="G270" i="50"/>
  <c r="H270" i="50" s="1"/>
  <c r="G271" i="50"/>
  <c r="H271" i="50" s="1"/>
  <c r="G252" i="50"/>
  <c r="H252" i="50" s="1"/>
  <c r="D144" i="31"/>
  <c r="D143" i="31" s="1"/>
  <c r="F213" i="29"/>
  <c r="F212" i="29" s="1"/>
  <c r="F211" i="29" s="1"/>
  <c r="G261" i="50"/>
  <c r="H261" i="50" s="1"/>
  <c r="F210" i="29"/>
  <c r="F209" i="29" s="1"/>
  <c r="F208" i="29" s="1"/>
  <c r="G266" i="50"/>
  <c r="H266" i="50" s="1"/>
  <c r="D141" i="31"/>
  <c r="D140" i="31" s="1"/>
  <c r="E139" i="31" l="1"/>
  <c r="E138" i="31" s="1"/>
  <c r="E137" i="31" s="1"/>
  <c r="G207" i="29"/>
  <c r="G206" i="29" s="1"/>
  <c r="G205" i="29" s="1"/>
  <c r="G265" i="50"/>
  <c r="H265" i="50" s="1"/>
  <c r="G260" i="50"/>
  <c r="H260" i="50" s="1"/>
  <c r="D139" i="31"/>
  <c r="D138" i="31" s="1"/>
  <c r="D137" i="31" s="1"/>
  <c r="F207" i="29"/>
  <c r="F206" i="29" s="1"/>
  <c r="F205" i="29" s="1"/>
  <c r="G259" i="50" l="1"/>
  <c r="H259" i="50" s="1"/>
  <c r="D75" i="31"/>
  <c r="D74" i="31" s="1"/>
  <c r="F69" i="29"/>
  <c r="F68" i="29" s="1"/>
  <c r="F64" i="29"/>
  <c r="F63" i="29" s="1"/>
  <c r="G296" i="50"/>
  <c r="H296" i="50" s="1"/>
  <c r="G245" i="50"/>
  <c r="H245" i="50" s="1"/>
  <c r="I190" i="50"/>
  <c r="F67" i="29" l="1"/>
  <c r="F66" i="29" s="1"/>
  <c r="E97" i="31"/>
  <c r="E96" i="31" s="1"/>
  <c r="E95" i="31" s="1"/>
  <c r="G238" i="29"/>
  <c r="G237" i="29" s="1"/>
  <c r="G236" i="29" s="1"/>
  <c r="F207" i="31"/>
  <c r="F206" i="31" s="1"/>
  <c r="F205" i="31" s="1"/>
  <c r="F204" i="31" s="1"/>
  <c r="F203" i="31" s="1"/>
  <c r="F202" i="31" s="1"/>
  <c r="H149" i="29"/>
  <c r="H148" i="29" s="1"/>
  <c r="H147" i="29" s="1"/>
  <c r="H146" i="29" s="1"/>
  <c r="H145" i="29" s="1"/>
  <c r="H144" i="29" s="1"/>
  <c r="H143" i="29" s="1"/>
  <c r="H132" i="29" s="1"/>
  <c r="E75" i="31"/>
  <c r="E74" i="31" s="1"/>
  <c r="G64" i="29"/>
  <c r="G63" i="29" s="1"/>
  <c r="D128" i="31"/>
  <c r="D127" i="31" s="1"/>
  <c r="D126" i="31" s="1"/>
  <c r="G258" i="50"/>
  <c r="I189" i="50"/>
  <c r="F238" i="29"/>
  <c r="F237" i="29" s="1"/>
  <c r="D97" i="31"/>
  <c r="G244" i="50"/>
  <c r="H244" i="50" s="1"/>
  <c r="F196" i="29"/>
  <c r="F195" i="29" s="1"/>
  <c r="F194" i="29" s="1"/>
  <c r="G257" i="50" l="1"/>
  <c r="H257" i="50" s="1"/>
  <c r="H258" i="50"/>
  <c r="E128" i="31"/>
  <c r="E127" i="31" s="1"/>
  <c r="E126" i="31" s="1"/>
  <c r="E125" i="31" s="1"/>
  <c r="G196" i="29"/>
  <c r="G195" i="29" s="1"/>
  <c r="G194" i="29" s="1"/>
  <c r="G193" i="29" s="1"/>
  <c r="G187" i="29" s="1"/>
  <c r="G243" i="50"/>
  <c r="H243" i="50" s="1"/>
  <c r="I188" i="50"/>
  <c r="I187" i="50" l="1"/>
  <c r="D48" i="31"/>
  <c r="G102" i="50"/>
  <c r="H102" i="50" s="1"/>
  <c r="G108" i="50"/>
  <c r="H108" i="50" s="1"/>
  <c r="G338" i="50"/>
  <c r="G266" i="29" l="1"/>
  <c r="G264" i="29" s="1"/>
  <c r="G335" i="50"/>
  <c r="D124" i="31"/>
  <c r="E124" i="31"/>
  <c r="D45" i="31"/>
  <c r="D47" i="31"/>
  <c r="D73" i="31"/>
  <c r="D178" i="31"/>
  <c r="I186" i="50"/>
  <c r="F266" i="29"/>
  <c r="F264" i="29" s="1"/>
  <c r="D92" i="31"/>
  <c r="D90" i="31" s="1"/>
  <c r="F73" i="29"/>
  <c r="F72" i="29" s="1"/>
  <c r="F65" i="29" s="1"/>
  <c r="F84" i="29"/>
  <c r="F83" i="29" s="1"/>
  <c r="F82" i="29" s="1"/>
  <c r="F81" i="29" s="1"/>
  <c r="F80" i="29" s="1"/>
  <c r="F62" i="29"/>
  <c r="F61" i="29" s="1"/>
  <c r="F60" i="29" s="1"/>
  <c r="F43" i="29" s="1"/>
  <c r="F79" i="29"/>
  <c r="F78" i="29" s="1"/>
  <c r="F77" i="29" s="1"/>
  <c r="F76" i="29" s="1"/>
  <c r="F75" i="29" s="1"/>
  <c r="G107" i="50"/>
  <c r="H107" i="50" s="1"/>
  <c r="G101" i="50"/>
  <c r="H101" i="50" s="1"/>
  <c r="G212" i="50"/>
  <c r="H212" i="50" s="1"/>
  <c r="F24" i="51" l="1"/>
  <c r="F22" i="51" s="1"/>
  <c r="E92" i="31"/>
  <c r="E90" i="31" s="1"/>
  <c r="E123" i="31"/>
  <c r="E122" i="31" s="1"/>
  <c r="E121" i="31" s="1"/>
  <c r="E111" i="31" s="1"/>
  <c r="G73" i="29"/>
  <c r="G72" i="29" s="1"/>
  <c r="G65" i="29" s="1"/>
  <c r="E172" i="31"/>
  <c r="E171" i="31" s="1"/>
  <c r="G79" i="29"/>
  <c r="G78" i="29" s="1"/>
  <c r="G77" i="29" s="1"/>
  <c r="G76" i="29" s="1"/>
  <c r="G75" i="29" s="1"/>
  <c r="G84" i="29"/>
  <c r="G83" i="29" s="1"/>
  <c r="G82" i="29" s="1"/>
  <c r="G81" i="29" s="1"/>
  <c r="G80" i="29" s="1"/>
  <c r="E178" i="31"/>
  <c r="E177" i="31" s="1"/>
  <c r="E176" i="31" s="1"/>
  <c r="E175" i="31" s="1"/>
  <c r="E174" i="31" s="1"/>
  <c r="E44" i="31"/>
  <c r="G62" i="29"/>
  <c r="G61" i="29" s="1"/>
  <c r="G60" i="29" s="1"/>
  <c r="E73" i="31"/>
  <c r="E72" i="31" s="1"/>
  <c r="E71" i="31" s="1"/>
  <c r="G100" i="50"/>
  <c r="H100" i="50" s="1"/>
  <c r="G106" i="50"/>
  <c r="H106" i="50" s="1"/>
  <c r="D195" i="31"/>
  <c r="I185" i="50"/>
  <c r="F74" i="29"/>
  <c r="F42" i="29" s="1"/>
  <c r="F169" i="29"/>
  <c r="F168" i="29" s="1"/>
  <c r="F167" i="29" s="1"/>
  <c r="F166" i="29" s="1"/>
  <c r="F165" i="29" s="1"/>
  <c r="F164" i="29" s="1"/>
  <c r="F163" i="29" s="1"/>
  <c r="G211" i="50"/>
  <c r="H211" i="50" s="1"/>
  <c r="G74" i="29" l="1"/>
  <c r="E195" i="31"/>
  <c r="E194" i="31" s="1"/>
  <c r="E193" i="31" s="1"/>
  <c r="E192" i="31" s="1"/>
  <c r="E191" i="31" s="1"/>
  <c r="G169" i="29"/>
  <c r="G168" i="29" s="1"/>
  <c r="G167" i="29" s="1"/>
  <c r="G166" i="29" s="1"/>
  <c r="G165" i="29" s="1"/>
  <c r="G164" i="29" s="1"/>
  <c r="G163" i="29" s="1"/>
  <c r="E170" i="31"/>
  <c r="E169" i="31" s="1"/>
  <c r="G15" i="29"/>
  <c r="G14" i="29" s="1"/>
  <c r="G13" i="29" s="1"/>
  <c r="G12" i="29" s="1"/>
  <c r="G11" i="29" s="1"/>
  <c r="G10" i="29" s="1"/>
  <c r="E52" i="31"/>
  <c r="E51" i="31" s="1"/>
  <c r="E50" i="31" s="1"/>
  <c r="G105" i="50"/>
  <c r="H105" i="50" s="1"/>
  <c r="G99" i="50"/>
  <c r="H99" i="50" s="1"/>
  <c r="G210" i="50"/>
  <c r="H210" i="50" s="1"/>
  <c r="I184" i="50"/>
  <c r="I169" i="50" s="1"/>
  <c r="F15" i="29"/>
  <c r="F14" i="29" s="1"/>
  <c r="F13" i="29" s="1"/>
  <c r="F12" i="29" s="1"/>
  <c r="F11" i="29" s="1"/>
  <c r="F10" i="29" s="1"/>
  <c r="D52" i="31"/>
  <c r="D123" i="31"/>
  <c r="D122" i="31" s="1"/>
  <c r="D121" i="31" s="1"/>
  <c r="G104" i="50" l="1"/>
  <c r="H104" i="50" s="1"/>
  <c r="G98" i="50"/>
  <c r="H98" i="50" s="1"/>
  <c r="G209" i="50"/>
  <c r="H209" i="50" s="1"/>
  <c r="F161" i="29"/>
  <c r="F160" i="29" s="1"/>
  <c r="F159" i="29" s="1"/>
  <c r="F158" i="29" s="1"/>
  <c r="F157" i="29" s="1"/>
  <c r="F156" i="29" s="1"/>
  <c r="G116" i="50"/>
  <c r="H116" i="50" s="1"/>
  <c r="G190" i="50"/>
  <c r="H190" i="50" s="1"/>
  <c r="D174" i="31" l="1"/>
  <c r="G91" i="29"/>
  <c r="G90" i="29" s="1"/>
  <c r="E16" i="31"/>
  <c r="E15" i="31" s="1"/>
  <c r="G97" i="50"/>
  <c r="G208" i="50"/>
  <c r="D132" i="31"/>
  <c r="D207" i="31"/>
  <c r="D22" i="31"/>
  <c r="F91" i="29"/>
  <c r="F90" i="29" s="1"/>
  <c r="D16" i="31"/>
  <c r="G189" i="50"/>
  <c r="H189" i="50" s="1"/>
  <c r="F149" i="29"/>
  <c r="F148" i="29" s="1"/>
  <c r="F147" i="29" s="1"/>
  <c r="F146" i="29" s="1"/>
  <c r="F145" i="29" s="1"/>
  <c r="F144" i="29" s="1"/>
  <c r="F143" i="29" s="1"/>
  <c r="F200" i="29"/>
  <c r="F199" i="29" s="1"/>
  <c r="F198" i="29" s="1"/>
  <c r="F197" i="29" s="1"/>
  <c r="G203" i="50"/>
  <c r="H203" i="50" s="1"/>
  <c r="G249" i="50"/>
  <c r="H249" i="50" s="1"/>
  <c r="G129" i="50"/>
  <c r="H129" i="50" s="1"/>
  <c r="D28" i="51" l="1"/>
  <c r="H208" i="50"/>
  <c r="E28" i="51" s="1"/>
  <c r="G49" i="50"/>
  <c r="D15" i="51" s="1"/>
  <c r="H97" i="50"/>
  <c r="G149" i="29"/>
  <c r="G148" i="29" s="1"/>
  <c r="G147" i="29" s="1"/>
  <c r="G146" i="29" s="1"/>
  <c r="G145" i="29" s="1"/>
  <c r="G144" i="29" s="1"/>
  <c r="G143" i="29" s="1"/>
  <c r="E207" i="31"/>
  <c r="E206" i="31" s="1"/>
  <c r="E205" i="31" s="1"/>
  <c r="E204" i="31" s="1"/>
  <c r="E203" i="31" s="1"/>
  <c r="E202" i="31" s="1"/>
  <c r="G207" i="50"/>
  <c r="H207" i="50" s="1"/>
  <c r="G248" i="50"/>
  <c r="H248" i="50" s="1"/>
  <c r="G188" i="50"/>
  <c r="H188" i="50" s="1"/>
  <c r="G202" i="50"/>
  <c r="H202" i="50" s="1"/>
  <c r="F193" i="29"/>
  <c r="F187" i="29" s="1"/>
  <c r="F101" i="29"/>
  <c r="F100" i="29" s="1"/>
  <c r="F99" i="29" s="1"/>
  <c r="F98" i="29" s="1"/>
  <c r="F97" i="29" s="1"/>
  <c r="F96" i="29" s="1"/>
  <c r="F95" i="29" s="1"/>
  <c r="G128" i="50"/>
  <c r="H128" i="50" s="1"/>
  <c r="E167" i="31" l="1"/>
  <c r="E166" i="31" s="1"/>
  <c r="E165" i="31" s="1"/>
  <c r="G101" i="29"/>
  <c r="G100" i="29" s="1"/>
  <c r="G99" i="29" s="1"/>
  <c r="G98" i="29" s="1"/>
  <c r="G97" i="29" s="1"/>
  <c r="G96" i="29" s="1"/>
  <c r="G95" i="29" s="1"/>
  <c r="G247" i="50"/>
  <c r="H247" i="50" s="1"/>
  <c r="G206" i="50"/>
  <c r="H206" i="50" s="1"/>
  <c r="G127" i="50"/>
  <c r="H127" i="50" s="1"/>
  <c r="G187" i="50"/>
  <c r="H187" i="50" s="1"/>
  <c r="G201" i="50"/>
  <c r="H201" i="50" s="1"/>
  <c r="G120" i="50"/>
  <c r="H120" i="50" s="1"/>
  <c r="G115" i="50"/>
  <c r="H115" i="50" s="1"/>
  <c r="G143" i="50"/>
  <c r="H143" i="50" s="1"/>
  <c r="G137" i="50"/>
  <c r="H137" i="50" s="1"/>
  <c r="G197" i="50"/>
  <c r="H197" i="50" s="1"/>
  <c r="G315" i="50"/>
  <c r="H315" i="50" s="1"/>
  <c r="G295" i="50"/>
  <c r="H295" i="50" s="1"/>
  <c r="D99" i="31"/>
  <c r="E26" i="51" l="1"/>
  <c r="D26" i="51"/>
  <c r="G21" i="29"/>
  <c r="G20" i="29" s="1"/>
  <c r="D28" i="31"/>
  <c r="D33" i="31"/>
  <c r="E33" i="31"/>
  <c r="E32" i="31" s="1"/>
  <c r="D110" i="31"/>
  <c r="G200" i="50"/>
  <c r="H200" i="50" s="1"/>
  <c r="D18" i="31"/>
  <c r="G126" i="50"/>
  <c r="H126" i="50" s="1"/>
  <c r="G242" i="50"/>
  <c r="D79" i="31"/>
  <c r="G186" i="50"/>
  <c r="F21" i="29"/>
  <c r="F20" i="29" s="1"/>
  <c r="F19" i="29" s="1"/>
  <c r="F18" i="29" s="1"/>
  <c r="F17" i="29" s="1"/>
  <c r="F16" i="29" s="1"/>
  <c r="F9" i="29" s="1"/>
  <c r="F261" i="29"/>
  <c r="F260" i="29" s="1"/>
  <c r="F93" i="29"/>
  <c r="F92" i="29" s="1"/>
  <c r="F89" i="29" s="1"/>
  <c r="F88" i="29" s="1"/>
  <c r="F87" i="29" s="1"/>
  <c r="F86" i="29" s="1"/>
  <c r="F85" i="29" s="1"/>
  <c r="F108" i="29"/>
  <c r="F107" i="29" s="1"/>
  <c r="F106" i="29" s="1"/>
  <c r="F105" i="29" s="1"/>
  <c r="F104" i="29" s="1"/>
  <c r="F103" i="29" s="1"/>
  <c r="F102" i="29" s="1"/>
  <c r="F240" i="29"/>
  <c r="F239" i="29" s="1"/>
  <c r="F236" i="29" s="1"/>
  <c r="F251" i="29"/>
  <c r="F250" i="29" s="1"/>
  <c r="F249" i="29" s="1"/>
  <c r="F248" i="29" s="1"/>
  <c r="F247" i="29" s="1"/>
  <c r="F155" i="29"/>
  <c r="F154" i="29" s="1"/>
  <c r="F153" i="29" s="1"/>
  <c r="F152" i="29" s="1"/>
  <c r="F151" i="29" s="1"/>
  <c r="F150" i="29" s="1"/>
  <c r="F132" i="29" s="1"/>
  <c r="G136" i="50"/>
  <c r="H136" i="50" s="1"/>
  <c r="G299" i="50"/>
  <c r="H299" i="50" s="1"/>
  <c r="G314" i="50"/>
  <c r="H314" i="50" s="1"/>
  <c r="G142" i="50"/>
  <c r="H142" i="50" s="1"/>
  <c r="G196" i="50"/>
  <c r="H196" i="50" s="1"/>
  <c r="G119" i="50"/>
  <c r="H119" i="50" s="1"/>
  <c r="G14" i="50"/>
  <c r="G283" i="50"/>
  <c r="H283" i="50" s="1"/>
  <c r="G309" i="50"/>
  <c r="H309" i="50" s="1"/>
  <c r="G305" i="50"/>
  <c r="H305" i="50" s="1"/>
  <c r="G220" i="50"/>
  <c r="H220" i="50" s="1"/>
  <c r="G223" i="50"/>
  <c r="H223" i="50" s="1"/>
  <c r="G227" i="50"/>
  <c r="H227" i="50" s="1"/>
  <c r="G155" i="50"/>
  <c r="G165" i="50"/>
  <c r="H165" i="50" s="1"/>
  <c r="G19" i="29" l="1"/>
  <c r="G18" i="29" s="1"/>
  <c r="G17" i="29" s="1"/>
  <c r="G16" i="29" s="1"/>
  <c r="G154" i="50"/>
  <c r="H155" i="50"/>
  <c r="H154" i="50" s="1"/>
  <c r="G235" i="50"/>
  <c r="D30" i="51" s="1"/>
  <c r="H242" i="50"/>
  <c r="H235" i="50" s="1"/>
  <c r="D24" i="51"/>
  <c r="H186" i="50"/>
  <c r="E24" i="51" s="1"/>
  <c r="G164" i="50"/>
  <c r="G199" i="50"/>
  <c r="H199" i="50" s="1"/>
  <c r="D86" i="31"/>
  <c r="G251" i="29"/>
  <c r="G250" i="29" s="1"/>
  <c r="G249" i="29" s="1"/>
  <c r="G248" i="29" s="1"/>
  <c r="G247" i="29" s="1"/>
  <c r="E110" i="31"/>
  <c r="E109" i="31" s="1"/>
  <c r="E108" i="31" s="1"/>
  <c r="E107" i="31" s="1"/>
  <c r="E106" i="31" s="1"/>
  <c r="G93" i="29"/>
  <c r="G92" i="29" s="1"/>
  <c r="G89" i="29" s="1"/>
  <c r="G88" i="29" s="1"/>
  <c r="G87" i="29" s="1"/>
  <c r="G86" i="29" s="1"/>
  <c r="G85" i="29" s="1"/>
  <c r="E18" i="31"/>
  <c r="E17" i="31" s="1"/>
  <c r="E14" i="31" s="1"/>
  <c r="E10" i="31" s="1"/>
  <c r="E9" i="31" s="1"/>
  <c r="E79" i="31"/>
  <c r="E78" i="31" s="1"/>
  <c r="E77" i="31" s="1"/>
  <c r="E76" i="31" s="1"/>
  <c r="G155" i="29"/>
  <c r="G154" i="29" s="1"/>
  <c r="G153" i="29" s="1"/>
  <c r="G152" i="29" s="1"/>
  <c r="G151" i="29" s="1"/>
  <c r="G150" i="29" s="1"/>
  <c r="G132" i="29" s="1"/>
  <c r="E28" i="31"/>
  <c r="E27" i="31" s="1"/>
  <c r="E26" i="31" s="1"/>
  <c r="G108" i="29"/>
  <c r="G107" i="29" s="1"/>
  <c r="G106" i="29" s="1"/>
  <c r="G105" i="29" s="1"/>
  <c r="G104" i="29" s="1"/>
  <c r="G103" i="29" s="1"/>
  <c r="G102" i="29" s="1"/>
  <c r="E31" i="31"/>
  <c r="E29" i="31" s="1"/>
  <c r="E30" i="31"/>
  <c r="E25" i="31" s="1"/>
  <c r="E24" i="31" s="1"/>
  <c r="D102" i="31"/>
  <c r="D101" i="31" s="1"/>
  <c r="D100" i="31" s="1"/>
  <c r="G114" i="50"/>
  <c r="H114" i="50" s="1"/>
  <c r="G313" i="50"/>
  <c r="H313" i="50" s="1"/>
  <c r="G135" i="50"/>
  <c r="H135" i="50" s="1"/>
  <c r="D190" i="31"/>
  <c r="D189" i="31" s="1"/>
  <c r="D188" i="31" s="1"/>
  <c r="D187" i="31"/>
  <c r="D186" i="31" s="1"/>
  <c r="D185" i="31" s="1"/>
  <c r="D105" i="31"/>
  <c r="D104" i="31" s="1"/>
  <c r="D103" i="31" s="1"/>
  <c r="G141" i="50"/>
  <c r="H141" i="50" s="1"/>
  <c r="D14" i="51"/>
  <c r="G294" i="50"/>
  <c r="H294" i="50" s="1"/>
  <c r="G13" i="50"/>
  <c r="G195" i="50"/>
  <c r="H195" i="50" s="1"/>
  <c r="G125" i="50"/>
  <c r="G185" i="50"/>
  <c r="H185" i="50" s="1"/>
  <c r="F227" i="29"/>
  <c r="F226" i="29" s="1"/>
  <c r="F225" i="29" s="1"/>
  <c r="F224" i="29" s="1"/>
  <c r="F223" i="29" s="1"/>
  <c r="G227" i="29"/>
  <c r="G226" i="29" s="1"/>
  <c r="G225" i="29" s="1"/>
  <c r="D155" i="31"/>
  <c r="D154" i="31" s="1"/>
  <c r="D184" i="31"/>
  <c r="D183" i="31" s="1"/>
  <c r="D182" i="31" s="1"/>
  <c r="D163" i="31"/>
  <c r="G226" i="50"/>
  <c r="H226" i="50" s="1"/>
  <c r="F181" i="29"/>
  <c r="F180" i="29" s="1"/>
  <c r="F179" i="29" s="1"/>
  <c r="F123" i="29"/>
  <c r="G123" i="29" s="1"/>
  <c r="F176" i="29"/>
  <c r="F175" i="29" s="1"/>
  <c r="F174" i="29" s="1"/>
  <c r="G304" i="50"/>
  <c r="H304" i="50" s="1"/>
  <c r="F243" i="29"/>
  <c r="F242" i="29" s="1"/>
  <c r="F241" i="29" s="1"/>
  <c r="G219" i="50"/>
  <c r="H219" i="50" s="1"/>
  <c r="F178" i="29"/>
  <c r="F177" i="29" s="1"/>
  <c r="G308" i="50"/>
  <c r="H308" i="50" s="1"/>
  <c r="F246" i="29"/>
  <c r="F245" i="29" s="1"/>
  <c r="F244" i="29" s="1"/>
  <c r="D27" i="31"/>
  <c r="D26" i="31" s="1"/>
  <c r="G282" i="50"/>
  <c r="H282" i="50" s="1"/>
  <c r="G222" i="50"/>
  <c r="H222" i="50" s="1"/>
  <c r="D12" i="31"/>
  <c r="D11" i="31" s="1"/>
  <c r="D21" i="31"/>
  <c r="D20" i="31" s="1"/>
  <c r="D19" i="31" s="1"/>
  <c r="D17" i="31"/>
  <c r="D15" i="31"/>
  <c r="D206" i="31"/>
  <c r="D205" i="31" s="1"/>
  <c r="D194" i="31"/>
  <c r="D193" i="31" s="1"/>
  <c r="D192" i="31" s="1"/>
  <c r="D177" i="31"/>
  <c r="D176" i="31" s="1"/>
  <c r="D175" i="31" s="1"/>
  <c r="D172" i="31"/>
  <c r="D171" i="31" s="1"/>
  <c r="F174" i="31" s="1"/>
  <c r="F146" i="31" s="1"/>
  <c r="D167" i="31"/>
  <c r="D166" i="31" s="1"/>
  <c r="D165" i="31" s="1"/>
  <c r="D131" i="31"/>
  <c r="D130" i="31" s="1"/>
  <c r="D129" i="31" s="1"/>
  <c r="D125" i="31" s="1"/>
  <c r="D114" i="31"/>
  <c r="D109" i="31"/>
  <c r="D108" i="31" s="1"/>
  <c r="D107" i="31" s="1"/>
  <c r="D106" i="31" s="1"/>
  <c r="D98" i="31"/>
  <c r="D96" i="31"/>
  <c r="D78" i="31"/>
  <c r="D77" i="31" s="1"/>
  <c r="D76" i="31" s="1"/>
  <c r="D72" i="31"/>
  <c r="D71" i="31" s="1"/>
  <c r="D69" i="31"/>
  <c r="D68" i="31" s="1"/>
  <c r="D51" i="31"/>
  <c r="D50" i="31" s="1"/>
  <c r="D46" i="31"/>
  <c r="E46" i="31" s="1"/>
  <c r="D44" i="31"/>
  <c r="D37" i="31"/>
  <c r="D36" i="31"/>
  <c r="D32" i="31"/>
  <c r="D43" i="31" l="1"/>
  <c r="D42" i="31" s="1"/>
  <c r="D41" i="31" s="1"/>
  <c r="G149" i="50"/>
  <c r="H164" i="50"/>
  <c r="H163" i="50" s="1"/>
  <c r="G163" i="50"/>
  <c r="D19" i="51"/>
  <c r="H125" i="50"/>
  <c r="E19" i="51" s="1"/>
  <c r="E155" i="31"/>
  <c r="E163" i="31"/>
  <c r="E162" i="31" s="1"/>
  <c r="E161" i="31" s="1"/>
  <c r="D153" i="31"/>
  <c r="E153" i="31" s="1"/>
  <c r="F122" i="29"/>
  <c r="D162" i="31"/>
  <c r="D161" i="31" s="1"/>
  <c r="D113" i="31"/>
  <c r="D112" i="31" s="1"/>
  <c r="D111" i="31" s="1"/>
  <c r="G243" i="29"/>
  <c r="G242" i="29" s="1"/>
  <c r="G241" i="29" s="1"/>
  <c r="E105" i="31"/>
  <c r="E104" i="31" s="1"/>
  <c r="E103" i="31" s="1"/>
  <c r="E102" i="31"/>
  <c r="E101" i="31" s="1"/>
  <c r="E100" i="31" s="1"/>
  <c r="G246" i="29"/>
  <c r="G245" i="29" s="1"/>
  <c r="G244" i="29" s="1"/>
  <c r="E23" i="31"/>
  <c r="G181" i="29"/>
  <c r="G180" i="29" s="1"/>
  <c r="G179" i="29" s="1"/>
  <c r="E190" i="31"/>
  <c r="E189" i="31" s="1"/>
  <c r="E188" i="31" s="1"/>
  <c r="G176" i="29"/>
  <c r="G175" i="29" s="1"/>
  <c r="G174" i="29" s="1"/>
  <c r="E187" i="31"/>
  <c r="E186" i="31" s="1"/>
  <c r="E185" i="31" s="1"/>
  <c r="G178" i="29"/>
  <c r="G177" i="29" s="1"/>
  <c r="E184" i="31"/>
  <c r="E183" i="31" s="1"/>
  <c r="E182" i="31" s="1"/>
  <c r="F222" i="29"/>
  <c r="F221" i="29" s="1"/>
  <c r="H222" i="29"/>
  <c r="H221" i="29" s="1"/>
  <c r="G307" i="50"/>
  <c r="H307" i="50" s="1"/>
  <c r="E14" i="51"/>
  <c r="D12" i="51"/>
  <c r="G113" i="50"/>
  <c r="G303" i="50"/>
  <c r="H303" i="50" s="1"/>
  <c r="G225" i="50"/>
  <c r="H225" i="50" s="1"/>
  <c r="G134" i="50"/>
  <c r="H134" i="50" s="1"/>
  <c r="G140" i="50"/>
  <c r="H140" i="50" s="1"/>
  <c r="G312" i="50"/>
  <c r="H312" i="50" s="1"/>
  <c r="E30" i="51"/>
  <c r="G194" i="50"/>
  <c r="G124" i="50"/>
  <c r="H124" i="50" s="1"/>
  <c r="G12" i="50"/>
  <c r="G184" i="50"/>
  <c r="H184" i="50" s="1"/>
  <c r="G281" i="50"/>
  <c r="G153" i="50"/>
  <c r="G218" i="50"/>
  <c r="H218" i="50" s="1"/>
  <c r="F235" i="29"/>
  <c r="F234" i="29" s="1"/>
  <c r="F173" i="29"/>
  <c r="F172" i="29" s="1"/>
  <c r="D35" i="31"/>
  <c r="D34" i="31" s="1"/>
  <c r="D30" i="31"/>
  <c r="D25" i="31" s="1"/>
  <c r="D24" i="31" s="1"/>
  <c r="D31" i="31"/>
  <c r="D29" i="31" s="1"/>
  <c r="D14" i="31"/>
  <c r="D10" i="31" s="1"/>
  <c r="D181" i="31"/>
  <c r="D180" i="31" s="1"/>
  <c r="D95" i="31"/>
  <c r="D191" i="31"/>
  <c r="D170" i="31"/>
  <c r="D169" i="31" s="1"/>
  <c r="D204" i="31"/>
  <c r="D203" i="31" s="1"/>
  <c r="D202" i="31" s="1"/>
  <c r="E148" i="31" l="1"/>
  <c r="D148" i="31"/>
  <c r="D147" i="31" s="1"/>
  <c r="D146" i="31" s="1"/>
  <c r="E154" i="31"/>
  <c r="G148" i="50"/>
  <c r="H148" i="50" s="1"/>
  <c r="H153" i="50"/>
  <c r="H149" i="50" s="1"/>
  <c r="D25" i="51"/>
  <c r="D22" i="51" s="1"/>
  <c r="H194" i="50"/>
  <c r="E25" i="51" s="1"/>
  <c r="E22" i="51" s="1"/>
  <c r="D17" i="51"/>
  <c r="D16" i="51" s="1"/>
  <c r="H113" i="50"/>
  <c r="E17" i="51" s="1"/>
  <c r="E16" i="51" s="1"/>
  <c r="G280" i="50"/>
  <c r="H280" i="50" s="1"/>
  <c r="H281" i="50"/>
  <c r="D11" i="51"/>
  <c r="G11" i="50"/>
  <c r="F233" i="29"/>
  <c r="F232" i="29" s="1"/>
  <c r="F231" i="29" s="1"/>
  <c r="F121" i="29"/>
  <c r="F117" i="29" s="1"/>
  <c r="G122" i="29"/>
  <c r="F171" i="29"/>
  <c r="F170" i="29" s="1"/>
  <c r="F162" i="29" s="1"/>
  <c r="D179" i="31"/>
  <c r="E94" i="31"/>
  <c r="E93" i="31" s="1"/>
  <c r="G293" i="50"/>
  <c r="G235" i="29"/>
  <c r="G234" i="29" s="1"/>
  <c r="G233" i="29" s="1"/>
  <c r="G232" i="29" s="1"/>
  <c r="G231" i="29" s="1"/>
  <c r="G217" i="50"/>
  <c r="H217" i="50" s="1"/>
  <c r="G173" i="29"/>
  <c r="G172" i="29" s="1"/>
  <c r="E181" i="31"/>
  <c r="E180" i="31" s="1"/>
  <c r="E179" i="31" s="1"/>
  <c r="G112" i="50"/>
  <c r="H112" i="50" s="1"/>
  <c r="G311" i="50"/>
  <c r="H311" i="50" s="1"/>
  <c r="G139" i="50"/>
  <c r="H139" i="50" s="1"/>
  <c r="G133" i="50"/>
  <c r="H133" i="50" s="1"/>
  <c r="E12" i="51"/>
  <c r="E11" i="51"/>
  <c r="G193" i="50"/>
  <c r="H193" i="50" s="1"/>
  <c r="G123" i="50"/>
  <c r="H123" i="50" s="1"/>
  <c r="D13" i="51"/>
  <c r="D94" i="31"/>
  <c r="D93" i="31" s="1"/>
  <c r="D9" i="31"/>
  <c r="D23" i="31"/>
  <c r="E147" i="31" l="1"/>
  <c r="E146" i="31" s="1"/>
  <c r="D10" i="51"/>
  <c r="G292" i="50"/>
  <c r="H292" i="50" s="1"/>
  <c r="H293" i="50"/>
  <c r="G147" i="50"/>
  <c r="G146" i="50" s="1"/>
  <c r="H146" i="50" s="1"/>
  <c r="G121" i="29"/>
  <c r="G171" i="29"/>
  <c r="G170" i="29" s="1"/>
  <c r="G162" i="29" s="1"/>
  <c r="G216" i="50"/>
  <c r="G132" i="50"/>
  <c r="H132" i="50" s="1"/>
  <c r="G111" i="50"/>
  <c r="H111" i="50" s="1"/>
  <c r="G10" i="50"/>
  <c r="G9" i="50" s="1"/>
  <c r="G192" i="50"/>
  <c r="G279" i="50"/>
  <c r="E13" i="51"/>
  <c r="G278" i="50" l="1"/>
  <c r="H278" i="50" s="1"/>
  <c r="H279" i="50"/>
  <c r="G169" i="50"/>
  <c r="H192" i="50"/>
  <c r="H169" i="50" s="1"/>
  <c r="G215" i="50"/>
  <c r="H215" i="50" s="1"/>
  <c r="H216" i="50"/>
  <c r="G291" i="50"/>
  <c r="H291" i="50" s="1"/>
  <c r="D21" i="51"/>
  <c r="H147" i="50"/>
  <c r="E21" i="51" s="1"/>
  <c r="F116" i="29"/>
  <c r="G117" i="29"/>
  <c r="G110" i="50"/>
  <c r="H110" i="50" s="1"/>
  <c r="G131" i="50"/>
  <c r="G145" i="50"/>
  <c r="H145" i="50" s="1"/>
  <c r="G290" i="50" l="1"/>
  <c r="H290" i="50" s="1"/>
  <c r="E35" i="51" s="1"/>
  <c r="E34" i="51" s="1"/>
  <c r="D20" i="51"/>
  <c r="D18" i="51" s="1"/>
  <c r="H131" i="50"/>
  <c r="E20" i="51" s="1"/>
  <c r="E18" i="51" s="1"/>
  <c r="D33" i="51"/>
  <c r="D32" i="51" s="1"/>
  <c r="G214" i="50"/>
  <c r="H214" i="50" s="1"/>
  <c r="E29" i="51" s="1"/>
  <c r="E27" i="51" s="1"/>
  <c r="F115" i="29"/>
  <c r="G116" i="29"/>
  <c r="E33" i="51"/>
  <c r="E32" i="51" s="1"/>
  <c r="G277" i="50"/>
  <c r="H277" i="50" s="1"/>
  <c r="G122" i="50"/>
  <c r="H122" i="50" s="1"/>
  <c r="G289" i="50" l="1"/>
  <c r="H289" i="50" s="1"/>
  <c r="D35" i="51"/>
  <c r="D34" i="51" s="1"/>
  <c r="G205" i="50"/>
  <c r="H205" i="50" s="1"/>
  <c r="D29" i="51"/>
  <c r="D27" i="51" s="1"/>
  <c r="G115" i="29"/>
  <c r="G114" i="29" s="1"/>
  <c r="G94" i="29" s="1"/>
  <c r="F114" i="29"/>
  <c r="F94" i="29" s="1"/>
  <c r="D85" i="31"/>
  <c r="D84" i="31" l="1"/>
  <c r="D83" i="31" s="1"/>
  <c r="F259" i="29"/>
  <c r="F258" i="29" s="1"/>
  <c r="F257" i="29" s="1"/>
  <c r="G323" i="50"/>
  <c r="G322" i="50" l="1"/>
  <c r="F256" i="29"/>
  <c r="E85" i="31"/>
  <c r="E84" i="31" s="1"/>
  <c r="E83" i="31" s="1"/>
  <c r="G259" i="29"/>
  <c r="G258" i="29" s="1"/>
  <c r="D81" i="31"/>
  <c r="D80" i="31" s="1"/>
  <c r="D208" i="31" s="1"/>
  <c r="D82" i="31"/>
  <c r="F255" i="29" l="1"/>
  <c r="F254" i="29" s="1"/>
  <c r="F253" i="29" s="1"/>
  <c r="F252" i="29" s="1"/>
  <c r="F267" i="29" s="1"/>
  <c r="G257" i="29"/>
  <c r="G256" i="29" s="1"/>
  <c r="G255" i="29" s="1"/>
  <c r="G254" i="29" s="1"/>
  <c r="G253" i="29" s="1"/>
  <c r="G252" i="29" s="1"/>
  <c r="G321" i="50"/>
  <c r="G320" i="50" s="1"/>
  <c r="G319" i="50" s="1"/>
  <c r="G318" i="50" s="1"/>
  <c r="G317" i="50" s="1"/>
  <c r="G340" i="50" s="1"/>
  <c r="E82" i="31"/>
  <c r="E81" i="31"/>
  <c r="E80" i="31" s="1"/>
  <c r="D37" i="51" l="1"/>
  <c r="D36" i="51" s="1"/>
  <c r="D38" i="51" s="1"/>
  <c r="E37" i="51"/>
  <c r="E36" i="51" s="1"/>
  <c r="F269" i="29" l="1"/>
  <c r="E40" i="31"/>
  <c r="E39" i="31" s="1"/>
  <c r="G230" i="29"/>
  <c r="G229" i="29" s="1"/>
  <c r="G228" i="29" s="1"/>
  <c r="G224" i="29" l="1"/>
  <c r="G223" i="29" s="1"/>
  <c r="G222" i="29" s="1"/>
  <c r="G221" i="29" s="1"/>
  <c r="E34" i="31"/>
  <c r="F67" i="31"/>
  <c r="H59" i="29"/>
  <c r="H56" i="29" l="1"/>
  <c r="H52" i="29" s="1"/>
  <c r="G59" i="29"/>
  <c r="G56" i="29" s="1"/>
  <c r="G52" i="29" s="1"/>
  <c r="E67" i="31"/>
  <c r="E64" i="31" l="1"/>
  <c r="E56" i="31" s="1"/>
  <c r="F64" i="31" l="1"/>
  <c r="F56" i="31" s="1"/>
  <c r="I64" i="50"/>
  <c r="I63" i="50" s="1"/>
  <c r="H63" i="50" l="1"/>
  <c r="G51" i="29" s="1"/>
  <c r="G50" i="29" s="1"/>
  <c r="F49" i="31"/>
  <c r="F48" i="31" s="1"/>
  <c r="F43" i="31" s="1"/>
  <c r="F42" i="31" s="1"/>
  <c r="F41" i="31" s="1"/>
  <c r="I62" i="50"/>
  <c r="H51" i="29"/>
  <c r="H50" i="29" s="1"/>
  <c r="G45" i="29" l="1"/>
  <c r="G44" i="29" s="1"/>
  <c r="G43" i="29" s="1"/>
  <c r="G42" i="29" s="1"/>
  <c r="G9" i="29" s="1"/>
  <c r="G267" i="29" s="1"/>
  <c r="F208" i="31"/>
  <c r="H45" i="29"/>
  <c r="H44" i="29" s="1"/>
  <c r="H43" i="29" s="1"/>
  <c r="H42" i="29" s="1"/>
  <c r="H9" i="29" s="1"/>
  <c r="H267" i="29" s="1"/>
  <c r="E49" i="31"/>
  <c r="E48" i="31" s="1"/>
  <c r="E43" i="31" s="1"/>
  <c r="I52" i="50"/>
  <c r="H62" i="50"/>
  <c r="H52" i="50" s="1"/>
  <c r="H51" i="50" s="1"/>
  <c r="I51" i="50" l="1"/>
  <c r="I50" i="50" s="1"/>
  <c r="E42" i="31"/>
  <c r="E41" i="31" s="1"/>
  <c r="E208" i="31" s="1"/>
  <c r="H9" i="50" l="1"/>
  <c r="H340" i="50" s="1"/>
  <c r="I49" i="50"/>
  <c r="F15" i="51" s="1"/>
  <c r="F10" i="51" s="1"/>
  <c r="F38" i="51" s="1"/>
  <c r="E15" i="51" l="1"/>
  <c r="E10" i="51" s="1"/>
  <c r="E38" i="51" s="1"/>
  <c r="I9" i="50"/>
  <c r="I340" i="50" s="1"/>
</calcChain>
</file>

<file path=xl/sharedStrings.xml><?xml version="1.0" encoding="utf-8"?>
<sst xmlns="http://schemas.openxmlformats.org/spreadsheetml/2006/main" count="1906" uniqueCount="358">
  <si>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</si>
  <si>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</si>
  <si>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</si>
  <si>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</si>
  <si>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</si>
  <si>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</si>
  <si>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</si>
  <si>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</si>
  <si>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</si>
  <si>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</si>
  <si>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</si>
  <si>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</si>
  <si>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</si>
  <si>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</si>
  <si>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</si>
  <si>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</si>
  <si>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</si>
  <si>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</si>
  <si>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</si>
  <si>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</si>
  <si>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>Коммунальное хозяйство</t>
  </si>
  <si>
    <t>870</t>
  </si>
  <si>
    <t>КУЛЬТУРА, КИНЕМАТОГРАФИЯ</t>
  </si>
  <si>
    <t>ФИЗИЧЕСКАЯ КУЛЬТУРА И СПОРТ</t>
  </si>
  <si>
    <t>Расходы на обеспечение функций муниципальных органов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</si>
  <si>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</si>
  <si>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</si>
  <si>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Резервные средства</t>
  </si>
  <si>
    <t>Иные выплаты персоналу казенных учреждений, за исключением фонда оплаты труда</t>
  </si>
  <si>
    <t>Услуги в области информационных технологий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</si>
  <si>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</si>
  <si>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</si>
  <si>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Иные межбюджетные трансферты</t>
  </si>
  <si>
    <t/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</si>
  <si>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</si>
  <si>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</si>
  <si>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</si>
  <si>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</si>
  <si>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</si>
  <si>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</si>
  <si>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</si>
  <si>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</si>
  <si>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</si>
  <si>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</si>
  <si>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</si>
  <si>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</si>
  <si>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</si>
  <si>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Подпрограмма "Создание условий для обеспечения качественными коммунальными услугами"</t>
  </si>
  <si>
    <t>Подпрограмма "Профилактика правонарушений"</t>
  </si>
  <si>
    <t>Межбюджетные трансферты</t>
  </si>
  <si>
    <t>Непрограммные расходы</t>
  </si>
  <si>
    <t>Глава муниципального образования</t>
  </si>
  <si>
    <t>Расходы на обеспечение деятельности (оказание услуг)муниципальных учреждений</t>
  </si>
  <si>
    <t>Прочие расходы органов местного самоуправления</t>
  </si>
  <si>
    <t>Реализация мероприятий (в случае если не предусмотрено по обособленным направлениям расходов)</t>
  </si>
  <si>
    <t>Субвенции на осуществление первичного военного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</si>
  <si>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</si>
  <si>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Основное мероприятие "Развитие библиотечного дела"</t>
  </si>
  <si>
    <t>Подпрограмма "Укрепление единого культурного пространства"</t>
  </si>
  <si>
    <t xml:space="preserve">Основное  мероприятие «Управление  и содержание общего имущества многоквартирных домов» 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</si>
  <si>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</si>
  <si>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</si>
  <si>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"Организация пропаганды и обучение населения в области гражданской обороны и чрезвычайных ситуаций"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</si>
  <si>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</si>
  <si>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</si>
  <si>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</si>
  <si>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</si>
  <si>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Уплата налога на имущество организаций и земельного налога</t>
  </si>
  <si>
    <t>Уплата прочих налогов, сборов</t>
  </si>
  <si>
    <t>ИТОГО</t>
  </si>
  <si>
    <t>Основное мероприятие "Обеспечение выполнения полномочий и функций администрации сельском поселении Светлый и подведомственных учреждений"</t>
  </si>
  <si>
    <t>Основное мероприятие "Обеспечение выполнения полномочий и функций администрации сельского поселения Светлый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</si>
  <si>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Светлый"</t>
  </si>
  <si>
    <t>Основное мероприятие "Управление и распоряжение муниципальным имуществом и земельными ресурсами в сельском поселении Светлый"</t>
  </si>
  <si>
    <t>Закупка товаров, работ и услуг для обеспечения государственных (муниципальных) нужд</t>
  </si>
  <si>
    <t>5000100000</t>
  </si>
  <si>
    <t>Основное мероприятие "Мероприятия по обеспечению территории сельского поселения Светлый уличным освещением"</t>
  </si>
  <si>
    <t>Подпрограмма "Дорожное хозяйство"</t>
  </si>
  <si>
    <t>Основное мероприятие "Сохранность автомобильных дорог общего пользования местного значения"</t>
  </si>
  <si>
    <t>Дорожное хозяйство (дорожные фонды)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</si>
  <si>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</si>
  <si>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Другие вопросы в области национальной экономики</t>
  </si>
  <si>
    <t>Иные межбюджетные трансферты  для создания условий для деятельности народных дружин</t>
  </si>
  <si>
    <t>Расходы местного бюджета на софинансирование иных межбюджетных трансфертов  для создания условий для деятельности народных дружин</t>
  </si>
  <si>
    <t>тыс.руб</t>
  </si>
  <si>
    <t>Формирование Резервного фонда</t>
  </si>
  <si>
    <t>5000000000</t>
  </si>
  <si>
    <t>7700000000</t>
  </si>
  <si>
    <t>7700102030</t>
  </si>
  <si>
    <t>7700102040</t>
  </si>
  <si>
    <t>7700189020</t>
  </si>
  <si>
    <t>5000400000</t>
  </si>
  <si>
    <t>5000489020</t>
  </si>
  <si>
    <t>500010000</t>
  </si>
  <si>
    <t>5000122020</t>
  </si>
  <si>
    <t>7700100590</t>
  </si>
  <si>
    <t>7900000000</t>
  </si>
  <si>
    <t>7900100000</t>
  </si>
  <si>
    <t>7900199990</t>
  </si>
  <si>
    <t>8200000000</t>
  </si>
  <si>
    <t>8210000000</t>
  </si>
  <si>
    <t>82103D9300</t>
  </si>
  <si>
    <t>8210300000</t>
  </si>
  <si>
    <t>Основное мероприятий «Реализация переданных государственных полномочий по государственной регистрации актов гражданского состояния»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</si>
  <si>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</si>
  <si>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Основное мероприятий «Создание условий для деятельности  народных дружин»</t>
  </si>
  <si>
    <t>8210100000</t>
  </si>
  <si>
    <t>8210182300</t>
  </si>
  <si>
    <t>82101S2300</t>
  </si>
  <si>
    <t>7700300000</t>
  </si>
  <si>
    <t>7700320070</t>
  </si>
  <si>
    <t>7700100000</t>
  </si>
  <si>
    <t>8300000000</t>
  </si>
  <si>
    <t xml:space="preserve">Подпрограмма  "Содействие проведению капитального ремонта многоквартирных домов"     </t>
  </si>
  <si>
    <t>8320000000</t>
  </si>
  <si>
    <t>8320200000</t>
  </si>
  <si>
    <t>8310000000</t>
  </si>
  <si>
    <t>8310100000</t>
  </si>
  <si>
    <t>Основное меприятие "Подготовка систем коммунальной инфраструктуры к осенне-зимнему периоду"</t>
  </si>
  <si>
    <t>Иные межбюджетные трансферты 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</si>
  <si>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r>
      <t xml:space="preserve">Софинансирование </t>
    </r>
    <r>
      <rPr>
        <sz val="8"/>
        <rFont val="Arial"/>
        <family val="2"/>
        <charset val="204"/>
      </rPr>
      <t xml:space="preserve">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  </r>
  </si>
  <si>
    <t>8000000000</t>
  </si>
  <si>
    <t>8000300000</t>
  </si>
  <si>
    <t>7800000000</t>
  </si>
  <si>
    <t>7820000000</t>
  </si>
  <si>
    <t xml:space="preserve">Подпрограмма  "Повышение качества культурных услуг, предоставляемых в области библиотечного и архивного дела"                                </t>
  </si>
  <si>
    <t>7820100000</t>
  </si>
  <si>
    <t>7820100590</t>
  </si>
  <si>
    <t>Расходы на обеспечение деятельности (оказание услуг) муниципальных учреждений</t>
  </si>
  <si>
    <t>7830100590</t>
  </si>
  <si>
    <t>7830000000</t>
  </si>
  <si>
    <t>Основное мероприятие "Обеспечение проведения массовых культурных мероприятий"</t>
  </si>
  <si>
    <t>7830100000</t>
  </si>
  <si>
    <t>Подпрограмма "Развитие спорта"</t>
  </si>
  <si>
    <t>7810000000</t>
  </si>
  <si>
    <t>7810100000</t>
  </si>
  <si>
    <t>7810100590</t>
  </si>
  <si>
    <t>8320299990</t>
  </si>
  <si>
    <t>820000000</t>
  </si>
  <si>
    <t xml:space="preserve">Подпрограмма "Профилактика незаконного оборота и потребления  наркотических средств и психотропных средств"      </t>
  </si>
  <si>
    <t>8220000000</t>
  </si>
  <si>
    <t>8220100000</t>
  </si>
  <si>
    <t>8220199990</t>
  </si>
  <si>
    <t>8230000000</t>
  </si>
  <si>
    <t xml:space="preserve">Подпрограмма "Профилактика экстремизма"      </t>
  </si>
  <si>
    <t>Основное меприятие "Укрепление толерантности и профилактика экстремизма в молодежной среде (или гармонизация межнациональных отношений, обеспечение гражданского единства)"</t>
  </si>
  <si>
    <t>8230100000</t>
  </si>
  <si>
    <t>8230199990</t>
  </si>
  <si>
    <t>Подпрограмма   "Организация и обеспечение мероприятий в сфере гражданской обороны, защиты населения и территории  от чрезвычайных ситуаций"</t>
  </si>
  <si>
    <t xml:space="preserve">Подпрограмма  "Укрепление пожарной безопасности "  </t>
  </si>
  <si>
    <t>Основное меприятие "Организация пропаганды и обучение населения в области пожарной безопасности"</t>
  </si>
  <si>
    <t>5000151180</t>
  </si>
  <si>
    <t>Непрограммное направление деятельности "Обеспечение деятельности Контрольно-счетной палаты Березовского района"</t>
  </si>
  <si>
    <t>8310182591</t>
  </si>
  <si>
    <t>83101S2591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</si>
  <si>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</si>
  <si>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Код ГРБС</t>
  </si>
  <si>
    <t>тыс. руб.</t>
  </si>
  <si>
    <t>7600000000</t>
  </si>
  <si>
    <t>Основное мероприятие "Работы по организации деятельности по обращению с твердыми коммунальными отходами"</t>
  </si>
  <si>
    <t>7600284290</t>
  </si>
  <si>
    <t>Основное мероприятие "Повышение профессионального уровня органов местного самоуправления сельского поселения Светлый"</t>
  </si>
  <si>
    <t>7700200000</t>
  </si>
  <si>
    <t>7700202400</t>
  </si>
  <si>
    <t>8310199990</t>
  </si>
  <si>
    <t>ОХРАНА ОКРУЖАЮЩЕЙ СРЕДЫ</t>
  </si>
  <si>
    <t>Другие вопросы в области охраны окружающей среды</t>
  </si>
  <si>
    <t>Субсидии на развитие сферы культуры в муниципальных образованиях Ханты-Мансийского автономного округа</t>
  </si>
  <si>
    <t>7820182520</t>
  </si>
  <si>
    <t>Расходы на софинансирование субсидии на развитие сферы культуры в муниципальных образованиях Ханты-Мансийского автономного округа</t>
  </si>
  <si>
    <t>78201S2520</t>
  </si>
  <si>
    <t>тыс.руб.</t>
  </si>
  <si>
    <t>782S182520</t>
  </si>
  <si>
    <t>Субсидии на развитие сферы культуры в муниципальных образованиях  Ханты-Мансийского автономного округа</t>
  </si>
  <si>
    <t>Осуществление переданных органам государственной власти субъектов РФ в соответствии с п. 1 статьи 4 ФЗ "Об актах гражданского состояния" 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</si>
  <si>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Основное мероприятие "Развитие и обеспечение деятельности органов местного самоуправления в информационной сфере"</t>
  </si>
  <si>
    <t>Основное мероприятие "Обеспечение выполнения полномочий и функций администрации  сельского поселения Светлый и подведомственных учреждений"</t>
  </si>
  <si>
    <t>Основное мероприятие "Обеспечение организации и проведения физкультурных и массовых спортивных мероприятий"</t>
  </si>
  <si>
    <t>Основное мероприятие "Профилактические мероприятия по противодействию и злоупотреблению наркотикам и их незаконному обороту"</t>
  </si>
  <si>
    <t>7900200000</t>
  </si>
  <si>
    <t>650</t>
  </si>
  <si>
    <t>7900299990</t>
  </si>
  <si>
    <t>Основное мероприятие "Приобретение имущества в муниципальную собственность"</t>
  </si>
  <si>
    <t>Субвенции на осуществление отдельных полномочий Ханты - Мансийского автономного округа - Югры по организации деятельности по обращению с твердыми коммунальными отходами</t>
  </si>
  <si>
    <t>Основное мероприятие «Работы по организации деятельности по обращению с твердыми коммунальными отходами»</t>
  </si>
  <si>
    <t>7600200000</t>
  </si>
  <si>
    <t>7700102400</t>
  </si>
  <si>
    <t>Ведомственная структура расходов бюджета сельского поселения Светлый на 2021 год</t>
  </si>
  <si>
    <t>Распределение бюджетных ассигнований по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на 2021 год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</si>
  <si>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на 2021 год</t>
  </si>
  <si>
    <t>Муниципальная программа «Развитие и содержание дорожно-транспортной системы на территории сельского поселения Светлый  2017-2023 годы»</t>
  </si>
  <si>
    <t xml:space="preserve">Муниципальная программа «Совершенствование муниципального управления в сельском поселении Светлый на 2016-2023 годы»   </t>
  </si>
  <si>
    <t>Муниципальная программа "Совершенствование муниципального управления сельского поселения Светлый на 2016 -2023 годы"</t>
  </si>
  <si>
    <t>Муниципальная программа «Управление муниципальным  имуществом в  сельском поселении Светлый на 2016-2023 годы»</t>
  </si>
  <si>
    <t>Муниципальная программа «Обеспечение прав и законных интересов населения  сельского поселения Светлый  в отдельных сферах жизнедеятельности в 2016-2023 годах»</t>
  </si>
  <si>
    <t>Муниципальная программа «Развитие жилищно-коммунального комплекса и повышения энергетической эффективности в сельском поселении Светлый в 2016-2023 годах»</t>
  </si>
  <si>
    <t>Муниципальная программа "Благоустройство территории сельского поселения Светлый на 2016-2023 годы"</t>
  </si>
  <si>
    <t>Муниципальная программа "Обеспечение экологической безопасности сельского поселения Светлый на 2016-2023 годы"</t>
  </si>
  <si>
    <t>Муниципальная программа «Развитие спорта, культуры  и библиотечного дела в сельском поселении Светлый на 2019-2023 годы»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</si>
  <si>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Светлый на 2016-2023 годы»</t>
  </si>
  <si>
    <t>8000199990</t>
  </si>
  <si>
    <t>8000100000</t>
  </si>
  <si>
    <t>Основное мероприятие "Мероприятия по благоустройству территории сельского поселения Светлый"</t>
  </si>
  <si>
    <t>Иные межбюджетные трансферты на реализацию мероприятий по содействию трудоустройству граждан</t>
  </si>
  <si>
    <t>Муниципальная программа «Содействие занятости населения в сельском поселении Светлый на 2021-2023 годы»</t>
  </si>
  <si>
    <t>8100000000</t>
  </si>
  <si>
    <t>Основное мероприятие "Содействие улучшению положения на рынке труда незанятых трудовой деятельностью и безработных граждан"</t>
  </si>
  <si>
    <t>8110100000</t>
  </si>
  <si>
    <t>8110185060</t>
  </si>
  <si>
    <t>Расходы местного бюджета на софинансирование мероприятий по содействию трудоустройству граждан</t>
  </si>
  <si>
    <t>81101S5060</t>
  </si>
  <si>
    <t>8110000000</t>
  </si>
  <si>
    <t>Подпрограмма "Содействие трудоустройства граждан"</t>
  </si>
  <si>
    <t>8000400000</t>
  </si>
  <si>
    <t>Охрана окружающей среды</t>
  </si>
  <si>
    <t>8000399990</t>
  </si>
  <si>
    <t>Основное мероприятие " Проведение мероприятий по содержанию муниципального имущества, проведение работ по комплексному благоустройству территории поселения"</t>
  </si>
  <si>
    <t>Основное мероприятие "Проведение мероприятий по содержанию муниципального имущества, проведение работ по комплексному благоустройству территории поселения"</t>
  </si>
  <si>
    <t>8000499990</t>
  </si>
  <si>
    <t>7900113000</t>
  </si>
  <si>
    <t>Капитальные вложения в объекты государственной (муниципальной) собственности</t>
  </si>
  <si>
    <t>Другие вопросы в области жилищно-коммунального хозяйства</t>
  </si>
  <si>
    <t>Формирование уставного капитала МУП</t>
  </si>
  <si>
    <t>05</t>
  </si>
  <si>
    <t>Гражданская оборона</t>
  </si>
  <si>
    <t>Приложение 3                                     к решению Совета депутатов сельского поселения Светлый         от 28.12.2020 № 122</t>
  </si>
  <si>
    <t>Приложение 7                                                          к решению Совета депутатов сельского поселения Светлый                                                от 28.12.2020 № 122</t>
  </si>
  <si>
    <t>Приложение 9                                    к решению Совета депутатов сельского поселения Светлый         от 28.12.2020 № 122</t>
  </si>
  <si>
    <t>Уточнение</t>
  </si>
  <si>
    <t>Уточненный план</t>
  </si>
  <si>
    <t>Закупка энергетических ресурсов</t>
  </si>
  <si>
    <t>7600299990</t>
  </si>
  <si>
    <t>Приложение 5                                         к решению Совета депутатов сельского поселения Светлый         от 28.12.2020 № 122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</si>
  <si>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</si>
  <si>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</si>
  <si>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</si>
  <si>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Общеэкономические вопросы</t>
  </si>
  <si>
    <t>8340199990</t>
  </si>
  <si>
    <t>8340000000</t>
  </si>
  <si>
    <t xml:space="preserve">Подпрограмма "Обеспечение реализации муниципальной программы"    </t>
  </si>
  <si>
    <t>8340100000</t>
  </si>
  <si>
    <t>Основное мероприятие "Разработка, утверждение, актуализация схем систем коммунальной инфраструктуры"</t>
  </si>
  <si>
    <t>Распределение бюджетных ассигнований по разделам, подразделам классификации расходов бюджета сельского поселения Светлый на 2021 год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</si>
  <si>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</si>
  <si>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</si>
  <si>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</si>
  <si>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651</t>
  </si>
  <si>
    <t>н</t>
  </si>
  <si>
    <t>Уменьшение прочей кредиторской задолженности по расчетам с участниками бюджетного процесса</t>
  </si>
  <si>
    <t>Уменьшение прочей кредиторской задолженности</t>
  </si>
  <si>
    <t>Расходы на обеспечение функций органов местного самоуправления</t>
  </si>
  <si>
    <t>Безвозмездные перечисления текущего характера организациям</t>
  </si>
  <si>
    <t>Безвозмездные перечисления нефинансовым организациям государственного сектора на производство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</si>
  <si>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</si>
  <si>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</si>
  <si>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Утверждено решением Совета депутатов сельского поселения Светлый от 04.10.2021 №186</t>
  </si>
  <si>
    <t>Приложение 1                                      к решению Совета депутатов сельского поселения Светлый       от 28.12.2020 № 122</t>
  </si>
  <si>
    <t>Доходы бюджета сельского поселения Светлый на 2021 год</t>
  </si>
  <si>
    <t>Код бюджетной квалификации</t>
  </si>
  <si>
    <t>Доходы (Вид налога)</t>
  </si>
  <si>
    <t>Налоговые доходы</t>
  </si>
  <si>
    <t>100 103 02000 01 0000 110</t>
  </si>
  <si>
    <t>АКЦИЗЫ по подакцизным товарам (продукции), производимым на территории Российской Федерации</t>
  </si>
  <si>
    <t>100 103 02230 01 0000 110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</si>
  <si>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</si>
  <si>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</si>
  <si>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</si>
  <si>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</si>
  <si>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</si>
  <si>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</si>
  <si>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</si>
  <si>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182 101 00000 00 0000 000</t>
  </si>
  <si>
    <t>НАЛОГИ НА ПРИБЫЛЬ, ДОХОДЫ</t>
  </si>
  <si>
    <t>182 101 02000 01 0000 110</t>
  </si>
  <si>
    <t>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</si>
  <si>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</si>
  <si>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доходов.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</si>
  <si>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182 106 00000 00 0000 000</t>
  </si>
  <si>
    <t>НАЛОГИ НА ИМУЩЕСТВО</t>
  </si>
  <si>
    <t>182 106 01030 10 0000 110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</si>
  <si>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</si>
  <si>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182 1 06 04011 02 0000 110</t>
  </si>
  <si>
    <t>Транспортный налог с организаций</t>
  </si>
  <si>
    <t>182 1 06 04012 02 0000 110</t>
  </si>
  <si>
    <t>Транспортный налог с физических лиц</t>
  </si>
  <si>
    <t>182 106 06033 10 0000 110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</si>
  <si>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</si>
  <si>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182 106 06043 10 0000 110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</si>
  <si>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</si>
  <si>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650 108 00000 00 0000 000</t>
  </si>
  <si>
    <t>ГОСУДАРСТВЕННАЯ ПОШЛИНА</t>
  </si>
  <si>
    <t>650 108 04020 01 0000 110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</si>
  <si>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</si>
  <si>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</si>
  <si>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</si>
  <si>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</si>
  <si>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650 111 01050 10 0000 120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</si>
  <si>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</si>
  <si>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650 111 05035 10 0000 120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</si>
  <si>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</si>
  <si>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650 111 09045 10 0000 120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</si>
  <si>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</si>
  <si>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650 113 00000 00 0000 000</t>
  </si>
  <si>
    <t>ПРОЧИЕ ДОХОДЫ ОТ ОКАЗАНИЯ ПЛАТНЫХ УСЛУГ (РАБОТ) И КОМПЕНСАЦИИ ЗАТРАТ ГОСУДАРСТВА</t>
  </si>
  <si>
    <t>650 113 02995 10 0000 130</t>
  </si>
  <si>
    <t>Прочие доходы от компенсации затрат бюджетов сельских поселений</t>
  </si>
  <si>
    <t>000 115 00000 00 0000 000</t>
  </si>
  <si>
    <t>АДМИНИСТРАТИВНЫЕ ПЛАТЕЖИ И СБОРЫ</t>
  </si>
  <si>
    <t>650 115 02050 10 0000 140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</si>
  <si>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</si>
  <si>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000 116 00000 00 0000 000</t>
  </si>
  <si>
    <t>ШТРАФЫ, САНКЦИИ, ВОЗМЕЩЕНИЕ УЩЕРБА</t>
  </si>
  <si>
    <t>650 116 01074 01 0000  140</t>
  </si>
  <si>
    <t>Административные штрафы, установленные Главой 7 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</si>
  <si>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650 200 00000 00 0000 000</t>
  </si>
  <si>
    <t>БЕЗВОЗМЕЗДНЫЕ ПОСТУПЛЕНИЯ</t>
  </si>
  <si>
    <t>000 202 10000 00 0000 150</t>
  </si>
  <si>
    <t>Дотации бюджетам субъектов Российской Федерации и муниципальных образований</t>
  </si>
  <si>
    <t>650 202 15001 10 0000 150</t>
  </si>
  <si>
    <t>Дотации бюджетам сельских поселений на выравнивание бюджетной обеспеченности</t>
  </si>
  <si>
    <t>000 202 30000 00 0000 150</t>
  </si>
  <si>
    <t>Субвенции бюджетам субъектов Российской Федерации и муниципальных образований</t>
  </si>
  <si>
    <t xml:space="preserve">650 202 30024 10 0000 150 </t>
  </si>
  <si>
    <t>Субвенции бюджетам сельских поселений на выполнение передаваемых полномочий субъектов РФ</t>
  </si>
  <si>
    <t>650 202 35118 10 0000 150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</si>
  <si>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</si>
  <si>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650 202 35930 10 0000 150</t>
  </si>
  <si>
    <t xml:space="preserve">Субвенции бюджетам сельских поселений на государственную регистрацию актов гражданского состояния </t>
  </si>
  <si>
    <t>000 202 40000 00 0000 150</t>
  </si>
  <si>
    <t>650 202 45160 10 0000 150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</si>
  <si>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</si>
  <si>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650 202 49999 10 0000 150</t>
  </si>
  <si>
    <t>Прочие межбюджетные трансферты передаваемые бюджетам сельских поселений</t>
  </si>
  <si>
    <t>Всего доходов:</t>
  </si>
  <si>
    <t>650 203 05099 10 0000 150</t>
  </si>
  <si>
    <t>Прочие безвозмездные поступления от государственных (муниципальных) организаций в бюджеты сельских поселений</t>
  </si>
  <si>
    <t>Приложение №13                                                             к решению Совета депутатов сельского поселения Светлый                                                   от 28.12.2020 № 122</t>
  </si>
  <si>
    <t>Межбюджетные трансферты, получаемые из бюджета Березовского района на 2021 год</t>
  </si>
  <si>
    <t xml:space="preserve"> на развитие сферы культуры в муниципальных образованиях Ханты-Мансийского автономного округа - Югры (основное мероприятие "Библиотечное дело")</t>
  </si>
  <si>
    <t xml:space="preserve">  для создания условий для деятельности народных дружин</t>
  </si>
  <si>
    <t xml:space="preserve">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</si>
  <si>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>на реализацию мероприятий по содействию трудоустройству граждан</t>
  </si>
  <si>
    <t>за достижение наилучших значений показателей деятельности органов местного самоуправления сельского поселения Светлый.</t>
  </si>
  <si>
    <t xml:space="preserve">Дотации </t>
  </si>
  <si>
    <t xml:space="preserve">на выравнивание уровня бюджетной обеспеченности </t>
  </si>
  <si>
    <t>Субвенции</t>
  </si>
  <si>
    <t>на осуществление первичного воинского учета на территориях, где отсутствуют военные комиссариаты (федеральный бюджет)</t>
  </si>
  <si>
    <t>на осуществление полномочий по государственной регистрации актов гражданского состояния в рамках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– Югры в отдельных сферах жизнедеятельности в 2014- 2020 годах» за счет средств федерального бюджета</t>
  </si>
  <si>
    <t>на осуществление отдельных полномочий ХМАО-Югры по организации деятельности по обращению с твердыми коммунальными отходами</t>
  </si>
  <si>
    <t xml:space="preserve">Всего </t>
  </si>
  <si>
    <t>650 203 05000 00 0000 150</t>
  </si>
  <si>
    <t>на приобретение музыкального оборудования муниципальному казенному учреждению Спортивно- досуговый комплекс "Пилигрим"</t>
  </si>
  <si>
    <t>Приложение №6                                                           к решению Совета депутатов сельского поселения Светлый                                                   от 27.12.2021 №203</t>
  </si>
  <si>
    <t>Приложение 1                                     к решению Совета депутатов сельского поселения Светлый         от 27.12.2021 №203</t>
  </si>
  <si>
    <t>Приложение 2                                     к решению Совета депутатов сельского поселения Светлый         от 27.12.2021 №203</t>
  </si>
  <si>
    <t>Приложение 3                                    к решению Совета депутатов сельского поселения Светлый         от 27.12.2021 №203</t>
  </si>
  <si>
    <r>
      <t>П</t>
    </r>
    <r>
      <rPr>
        <sz val="10"/>
        <color theme="1"/>
        <rFont val="Times New Roman"/>
        <family val="1"/>
        <charset val="204"/>
      </rPr>
      <t>риложение 4                                     к решению Совета депутатов сельского поселения Светлый         от 27.12.2021 №203</t>
    </r>
  </si>
  <si>
    <t>Приложение 5                                    к решению Совета депутатов сельского поселения Светлый         от 27.12.2021 №203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</si>
</sst>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-* #,##0.00_р_._-;\-* #,##0.00_р_._-;_-* &quot;-&quot;??_р_._-;_-@_-"/>
    <numFmt numFmtId="165" formatCode="000"/>
    <numFmt numFmtId="166" formatCode="00"/>
    <numFmt numFmtId="167" formatCode="0000000"/>
    <numFmt numFmtId="168" formatCode="0000"/>
    <numFmt numFmtId="169" formatCode="000;;"/>
    <numFmt numFmtId="170" formatCode="00;;"/>
    <numFmt numFmtId="171" formatCode="#,##0.0000"/>
    <numFmt numFmtId="172" formatCode="#,##0.0;[Red]\-#,##0.0;0.0"/>
    <numFmt numFmtId="173" formatCode="0.0"/>
    <numFmt numFmtId="174" formatCode="0000000000"/>
    <numFmt numFmtId="175" formatCode="#,##0.0_ ;[Red]\-#,##0.0\ "/>
    <numFmt numFmtId="176" formatCode="#,##0.000;[Red]\-#,##0.000;0.000"/>
    <numFmt numFmtId="177" formatCode="000.0;;"/>
    <numFmt numFmtId="178" formatCode="#,##0.00;[Red]\-#,##0.00;0.00"/>
    <numFmt numFmtId="179" formatCode="#,##0.00_ ;[Red]\-#,##0.00\ "/>
    <numFmt numFmtId="180" formatCode="#,##0.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charset val="204"/>
    </font>
    <font>
      <b/>
      <sz val="8"/>
      <color rgb="FFFF0000"/>
      <name val="Arial"/>
      <family val="2"/>
      <charset val="204"/>
    </font>
    <font>
      <sz val="8"/>
      <color theme="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FF000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0" fontId="9" fillId="3" borderId="2">
      <alignment horizontal="left" vertical="top" wrapText="1"/>
    </xf>
    <xf numFmtId="0" fontId="1" fillId="0" borderId="0"/>
  </cellStyleXfs>
  <cellXfs count="178">
    <xf numFmtId="0" fontId="0" fillId="0" borderId="0" xfId="0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3" fillId="0" borderId="1" xfId="5" applyNumberFormat="1" applyFont="1" applyFill="1" applyBorder="1" applyAlignment="1" applyProtection="1">
      <alignment horizontal="center" vertical="center"/>
      <protection hidden="1"/>
    </xf>
    <xf numFmtId="172" fontId="3" fillId="4" borderId="1" xfId="5" applyNumberFormat="1" applyFont="1" applyFill="1" applyBorder="1" applyAlignment="1" applyProtection="1">
      <alignment horizontal="center" vertical="center"/>
      <protection hidden="1"/>
    </xf>
    <xf numFmtId="49" fontId="3" fillId="4" borderId="1" xfId="5" applyNumberFormat="1" applyFont="1" applyFill="1" applyBorder="1" applyAlignment="1" applyProtection="1">
      <alignment horizontal="center" vertical="center"/>
      <protection hidden="1"/>
    </xf>
    <xf numFmtId="168" fontId="3" fillId="4" borderId="1" xfId="5" applyNumberFormat="1" applyFont="1" applyFill="1" applyBorder="1" applyAlignment="1" applyProtection="1">
      <alignment horizontal="justify" vertical="center" wrapText="1"/>
      <protection hidden="1"/>
    </xf>
    <xf numFmtId="0" fontId="6" fillId="0" borderId="0" xfId="0" applyFont="1" applyFill="1" applyAlignment="1">
      <alignment horizontal="justify"/>
    </xf>
    <xf numFmtId="0" fontId="7" fillId="0" borderId="0" xfId="0" applyFont="1" applyFill="1"/>
    <xf numFmtId="168" fontId="4" fillId="5" borderId="1" xfId="5" applyNumberFormat="1" applyFont="1" applyFill="1" applyBorder="1" applyAlignment="1" applyProtection="1">
      <alignment horizontal="justify" vertical="center" wrapText="1"/>
      <protection hidden="1"/>
    </xf>
    <xf numFmtId="49" fontId="4" fillId="5" borderId="1" xfId="5" applyNumberFormat="1" applyFont="1" applyFill="1" applyBorder="1" applyAlignment="1" applyProtection="1">
      <alignment horizontal="center" vertical="center" wrapText="1"/>
      <protection hidden="1"/>
    </xf>
    <xf numFmtId="170" fontId="4" fillId="5" borderId="1" xfId="5" applyNumberFormat="1" applyFont="1" applyFill="1" applyBorder="1" applyAlignment="1" applyProtection="1">
      <alignment horizontal="center" vertical="center"/>
      <protection hidden="1"/>
    </xf>
    <xf numFmtId="49" fontId="4" fillId="5" borderId="1" xfId="5" applyNumberFormat="1" applyFont="1" applyFill="1" applyBorder="1" applyAlignment="1" applyProtection="1">
      <alignment horizontal="center" vertical="center"/>
      <protection hidden="1"/>
    </xf>
    <xf numFmtId="169" fontId="4" fillId="5" borderId="1" xfId="5" applyNumberFormat="1" applyFont="1" applyFill="1" applyBorder="1" applyAlignment="1" applyProtection="1">
      <alignment horizontal="center" vertical="center"/>
      <protection hidden="1"/>
    </xf>
    <xf numFmtId="172" fontId="4" fillId="5" borderId="1" xfId="5" applyNumberFormat="1" applyFont="1" applyFill="1" applyBorder="1" applyAlignment="1" applyProtection="1">
      <alignment horizontal="center" vertical="center"/>
      <protection hidden="1"/>
    </xf>
    <xf numFmtId="170" fontId="3" fillId="4" borderId="1" xfId="5" applyNumberFormat="1" applyFont="1" applyFill="1" applyBorder="1" applyAlignment="1" applyProtection="1">
      <alignment horizontal="center" vertical="center"/>
      <protection hidden="1"/>
    </xf>
    <xf numFmtId="169" fontId="3" fillId="4" borderId="1" xfId="5" applyNumberFormat="1" applyFont="1" applyFill="1" applyBorder="1" applyAlignment="1" applyProtection="1">
      <alignment horizontal="center" vertical="center"/>
      <protection hidden="1"/>
    </xf>
    <xf numFmtId="175" fontId="6" fillId="0" borderId="0" xfId="0" applyNumberFormat="1" applyFont="1" applyFill="1"/>
    <xf numFmtId="0" fontId="4" fillId="0" borderId="1" xfId="5" applyNumberFormat="1" applyFont="1" applyFill="1" applyBorder="1" applyAlignment="1" applyProtection="1">
      <alignment horizontal="center" vertical="center"/>
      <protection hidden="1"/>
    </xf>
    <xf numFmtId="49" fontId="4" fillId="0" borderId="1" xfId="5" applyNumberFormat="1" applyFont="1" applyFill="1" applyBorder="1" applyAlignment="1" applyProtection="1">
      <alignment horizontal="center" vertical="center"/>
      <protection hidden="1"/>
    </xf>
    <xf numFmtId="165" fontId="3" fillId="0" borderId="1" xfId="5" applyNumberFormat="1" applyFont="1" applyFill="1" applyBorder="1" applyAlignment="1" applyProtection="1">
      <alignment horizontal="justify" vertical="center" wrapText="1"/>
      <protection hidden="1"/>
    </xf>
    <xf numFmtId="49" fontId="3" fillId="0" borderId="1" xfId="5" applyNumberFormat="1" applyFont="1" applyFill="1" applyBorder="1" applyAlignment="1" applyProtection="1">
      <alignment horizontal="center" vertical="center" wrapText="1"/>
      <protection hidden="1"/>
    </xf>
    <xf numFmtId="170" fontId="3" fillId="0" borderId="1" xfId="5" applyNumberFormat="1" applyFont="1" applyFill="1" applyBorder="1" applyAlignment="1" applyProtection="1">
      <alignment horizontal="center" vertical="center"/>
      <protection hidden="1"/>
    </xf>
    <xf numFmtId="49" fontId="3" fillId="0" borderId="1" xfId="5" applyNumberFormat="1" applyFont="1" applyFill="1" applyBorder="1" applyAlignment="1" applyProtection="1">
      <alignment horizontal="center" vertical="center"/>
      <protection hidden="1"/>
    </xf>
    <xf numFmtId="169" fontId="3" fillId="0" borderId="1" xfId="5" applyNumberFormat="1" applyFont="1" applyFill="1" applyBorder="1" applyAlignment="1" applyProtection="1">
      <alignment horizontal="center" vertical="center"/>
      <protection hidden="1"/>
    </xf>
    <xf numFmtId="172" fontId="3" fillId="0" borderId="1" xfId="5" applyNumberFormat="1" applyFont="1" applyFill="1" applyBorder="1" applyAlignment="1" applyProtection="1">
      <alignment horizontal="center" vertical="center"/>
      <protection hidden="1"/>
    </xf>
    <xf numFmtId="167" fontId="3" fillId="0" borderId="1" xfId="5" applyNumberFormat="1" applyFont="1" applyFill="1" applyBorder="1" applyAlignment="1" applyProtection="1">
      <alignment horizontal="center" vertical="center"/>
      <protection hidden="1"/>
    </xf>
    <xf numFmtId="168" fontId="3" fillId="0" borderId="1" xfId="5" applyNumberFormat="1" applyFont="1" applyFill="1" applyBorder="1" applyAlignment="1" applyProtection="1">
      <alignment horizontal="justify" vertical="center" wrapText="1"/>
      <protection hidden="1"/>
    </xf>
    <xf numFmtId="167" fontId="3" fillId="0" borderId="1" xfId="5" applyNumberFormat="1" applyFont="1" applyFill="1" applyBorder="1" applyAlignment="1" applyProtection="1">
      <alignment horizontal="justify" vertical="center" wrapText="1"/>
      <protection hidden="1"/>
    </xf>
    <xf numFmtId="172" fontId="6" fillId="0" borderId="1" xfId="0" applyNumberFormat="1" applyFont="1" applyFill="1" applyBorder="1" applyAlignment="1">
      <alignment horizontal="center" vertical="center"/>
    </xf>
    <xf numFmtId="168" fontId="3" fillId="0" borderId="1" xfId="5" applyNumberFormat="1" applyFont="1" applyFill="1" applyBorder="1" applyAlignment="1" applyProtection="1">
      <alignment horizontal="justify" wrapText="1"/>
      <protection hidden="1"/>
    </xf>
    <xf numFmtId="166" fontId="3" fillId="0" borderId="1" xfId="5" applyNumberFormat="1" applyFont="1" applyFill="1" applyBorder="1" applyAlignment="1" applyProtection="1">
      <alignment horizontal="center"/>
      <protection hidden="1"/>
    </xf>
    <xf numFmtId="174" fontId="3" fillId="0" borderId="1" xfId="1" applyNumberFormat="1" applyFont="1" applyFill="1" applyBorder="1" applyAlignment="1" applyProtection="1">
      <alignment horizontal="center" vertical="center"/>
      <protection hidden="1"/>
    </xf>
    <xf numFmtId="49" fontId="3" fillId="4" borderId="1" xfId="5" applyNumberFormat="1" applyFont="1" applyFill="1" applyBorder="1" applyAlignment="1" applyProtection="1">
      <alignment horizontal="center" vertical="center" wrapText="1"/>
      <protection hidden="1"/>
    </xf>
    <xf numFmtId="172" fontId="7" fillId="5" borderId="1" xfId="0" applyNumberFormat="1" applyFont="1" applyFill="1" applyBorder="1" applyAlignment="1">
      <alignment horizontal="center" vertical="center"/>
    </xf>
    <xf numFmtId="171" fontId="6" fillId="0" borderId="0" xfId="0" applyNumberFormat="1" applyFont="1" applyFill="1" applyAlignment="1">
      <alignment horizontal="center"/>
    </xf>
    <xf numFmtId="165" fontId="3" fillId="4" borderId="1" xfId="5" applyNumberFormat="1" applyFont="1" applyFill="1" applyBorder="1" applyAlignment="1" applyProtection="1">
      <alignment horizontal="justify" vertical="center" wrapText="1"/>
      <protection hidden="1"/>
    </xf>
    <xf numFmtId="170" fontId="10" fillId="5" borderId="1" xfId="5" applyNumberFormat="1" applyFont="1" applyFill="1" applyBorder="1" applyAlignment="1" applyProtection="1">
      <alignment horizontal="center" vertical="center"/>
      <protection hidden="1"/>
    </xf>
    <xf numFmtId="172" fontId="4" fillId="5" borderId="1" xfId="9" applyNumberFormat="1" applyFont="1" applyFill="1" applyBorder="1" applyAlignment="1" applyProtection="1">
      <alignment horizontal="center" vertical="center"/>
      <protection hidden="1"/>
    </xf>
    <xf numFmtId="174" fontId="3" fillId="4" borderId="1" xfId="1" applyNumberFormat="1" applyFont="1" applyFill="1" applyBorder="1" applyAlignment="1" applyProtection="1">
      <alignment horizontal="center" vertical="center"/>
      <protection hidden="1"/>
    </xf>
    <xf numFmtId="172" fontId="6" fillId="4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justify"/>
    </xf>
    <xf numFmtId="174" fontId="3" fillId="0" borderId="1" xfId="11" applyNumberFormat="1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/>
      <protection hidden="1"/>
    </xf>
    <xf numFmtId="176" fontId="3" fillId="0" borderId="1" xfId="5" applyNumberFormat="1" applyFont="1" applyFill="1" applyBorder="1" applyAlignment="1" applyProtection="1">
      <alignment horizontal="center" vertical="center"/>
      <protection hidden="1"/>
    </xf>
    <xf numFmtId="172" fontId="3" fillId="5" borderId="1" xfId="5" applyNumberFormat="1" applyFont="1" applyFill="1" applyBorder="1" applyAlignment="1" applyProtection="1">
      <alignment horizontal="center" vertical="center"/>
      <protection hidden="1"/>
    </xf>
    <xf numFmtId="165" fontId="4" fillId="5" borderId="1" xfId="5" applyNumberFormat="1" applyFont="1" applyFill="1" applyBorder="1" applyAlignment="1" applyProtection="1">
      <alignment horizontal="justify" vertical="center" wrapText="1"/>
      <protection hidden="1"/>
    </xf>
    <xf numFmtId="168" fontId="3" fillId="5" borderId="1" xfId="5" applyNumberFormat="1" applyFont="1" applyFill="1" applyBorder="1" applyAlignment="1" applyProtection="1">
      <alignment horizontal="justify" vertical="center" wrapText="1"/>
      <protection hidden="1"/>
    </xf>
    <xf numFmtId="49" fontId="3" fillId="5" borderId="1" xfId="5" applyNumberFormat="1" applyFont="1" applyFill="1" applyBorder="1" applyAlignment="1" applyProtection="1">
      <alignment horizontal="center" vertical="center"/>
      <protection hidden="1"/>
    </xf>
    <xf numFmtId="169" fontId="3" fillId="5" borderId="1" xfId="5" applyNumberFormat="1" applyFont="1" applyFill="1" applyBorder="1" applyAlignment="1" applyProtection="1">
      <alignment horizontal="center" vertical="center"/>
      <protection hidden="1"/>
    </xf>
    <xf numFmtId="165" fontId="3" fillId="5" borderId="1" xfId="5" applyNumberFormat="1" applyFont="1" applyFill="1" applyBorder="1" applyAlignment="1" applyProtection="1">
      <alignment horizontal="justify" vertical="center" wrapText="1"/>
      <protection hidden="1"/>
    </xf>
    <xf numFmtId="167" fontId="3" fillId="5" borderId="1" xfId="5" applyNumberFormat="1" applyFont="1" applyFill="1" applyBorder="1" applyAlignment="1" applyProtection="1">
      <alignment horizontal="center" vertical="center"/>
      <protection hidden="1"/>
    </xf>
    <xf numFmtId="167" fontId="3" fillId="5" borderId="1" xfId="5" applyNumberFormat="1" applyFont="1" applyFill="1" applyBorder="1" applyAlignment="1" applyProtection="1">
      <alignment horizontal="justify" vertical="center" wrapText="1"/>
      <protection hidden="1"/>
    </xf>
    <xf numFmtId="0" fontId="3" fillId="5" borderId="1" xfId="5" applyNumberFormat="1" applyFont="1" applyFill="1" applyBorder="1" applyAlignment="1" applyProtection="1">
      <alignment horizontal="center" vertical="center"/>
      <protection hidden="1"/>
    </xf>
    <xf numFmtId="174" fontId="3" fillId="5" borderId="1" xfId="1" applyNumberFormat="1" applyFont="1" applyFill="1" applyBorder="1" applyAlignment="1" applyProtection="1">
      <alignment horizontal="center" vertical="center"/>
      <protection hidden="1"/>
    </xf>
    <xf numFmtId="167" fontId="3" fillId="6" borderId="1" xfId="5" applyNumberFormat="1" applyFont="1" applyFill="1" applyBorder="1" applyAlignment="1" applyProtection="1">
      <alignment horizontal="justify" vertical="center" wrapText="1"/>
      <protection hidden="1"/>
    </xf>
    <xf numFmtId="49" fontId="3" fillId="6" borderId="1" xfId="5" applyNumberFormat="1" applyFont="1" applyFill="1" applyBorder="1" applyAlignment="1" applyProtection="1">
      <alignment horizontal="center" vertical="center"/>
      <protection hidden="1"/>
    </xf>
    <xf numFmtId="169" fontId="3" fillId="6" borderId="1" xfId="5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>
      <alignment horizontal="center"/>
    </xf>
    <xf numFmtId="175" fontId="3" fillId="0" borderId="0" xfId="0" applyNumberFormat="1" applyFont="1" applyFill="1" applyAlignment="1">
      <alignment horizontal="center"/>
    </xf>
    <xf numFmtId="167" fontId="3" fillId="5" borderId="1" xfId="5" applyNumberFormat="1" applyFont="1" applyFill="1" applyBorder="1" applyAlignment="1" applyProtection="1">
      <alignment horizontal="left" vertical="center" wrapText="1"/>
      <protection hidden="1"/>
    </xf>
    <xf numFmtId="174" fontId="3" fillId="0" borderId="1" xfId="11" applyNumberFormat="1" applyFont="1" applyFill="1" applyBorder="1" applyAlignment="1" applyProtection="1">
      <alignment horizontal="center"/>
      <protection hidden="1"/>
    </xf>
    <xf numFmtId="0" fontId="7" fillId="6" borderId="1" xfId="0" applyFont="1" applyFill="1" applyBorder="1" applyAlignment="1">
      <alignment horizontal="justify"/>
    </xf>
    <xf numFmtId="0" fontId="6" fillId="6" borderId="1" xfId="0" applyFont="1" applyFill="1" applyBorder="1"/>
    <xf numFmtId="0" fontId="7" fillId="6" borderId="1" xfId="0" applyFont="1" applyFill="1" applyBorder="1"/>
    <xf numFmtId="172" fontId="7" fillId="6" borderId="1" xfId="0" applyNumberFormat="1" applyFont="1" applyFill="1" applyBorder="1" applyAlignment="1">
      <alignment horizontal="center"/>
    </xf>
    <xf numFmtId="176" fontId="3" fillId="4" borderId="1" xfId="5" applyNumberFormat="1" applyFont="1" applyFill="1" applyBorder="1" applyAlignment="1" applyProtection="1">
      <alignment horizontal="center" vertical="center"/>
      <protection hidden="1"/>
    </xf>
    <xf numFmtId="49" fontId="3" fillId="2" borderId="1" xfId="5" applyNumberFormat="1" applyFont="1" applyFill="1" applyBorder="1" applyAlignment="1" applyProtection="1">
      <alignment horizontal="center" vertical="center" wrapText="1"/>
      <protection hidden="1"/>
    </xf>
    <xf numFmtId="170" fontId="3" fillId="2" borderId="1" xfId="5" applyNumberFormat="1" applyFont="1" applyFill="1" applyBorder="1" applyAlignment="1" applyProtection="1">
      <alignment horizontal="center" vertical="center"/>
      <protection hidden="1"/>
    </xf>
    <xf numFmtId="49" fontId="3" fillId="2" borderId="1" xfId="5" applyNumberFormat="1" applyFont="1" applyFill="1" applyBorder="1" applyAlignment="1" applyProtection="1">
      <alignment horizontal="center" vertical="center"/>
      <protection hidden="1"/>
    </xf>
    <xf numFmtId="169" fontId="3" fillId="2" borderId="1" xfId="5" applyNumberFormat="1" applyFont="1" applyFill="1" applyBorder="1" applyAlignment="1" applyProtection="1">
      <alignment horizontal="center" vertical="center"/>
      <protection hidden="1"/>
    </xf>
    <xf numFmtId="176" fontId="3" fillId="2" borderId="1" xfId="5" applyNumberFormat="1" applyFont="1" applyFill="1" applyBorder="1" applyAlignment="1" applyProtection="1">
      <alignment horizontal="center" vertical="center"/>
      <protection hidden="1"/>
    </xf>
    <xf numFmtId="172" fontId="11" fillId="0" borderId="0" xfId="0" applyNumberFormat="1" applyFont="1" applyFill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6" fillId="0" borderId="0" xfId="0" applyFont="1" applyFill="1"/>
    <xf numFmtId="0" fontId="12" fillId="0" borderId="1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vertical="center" wrapText="1"/>
    </xf>
    <xf numFmtId="0" fontId="14" fillId="2" borderId="1" xfId="5" applyNumberFormat="1" applyFont="1" applyFill="1" applyBorder="1" applyAlignment="1" applyProtection="1">
      <alignment horizontal="center" vertical="center"/>
      <protection hidden="1"/>
    </xf>
    <xf numFmtId="0" fontId="15" fillId="2" borderId="1" xfId="5" applyNumberFormat="1" applyFont="1" applyFill="1" applyBorder="1" applyAlignment="1" applyProtection="1">
      <protection hidden="1"/>
    </xf>
    <xf numFmtId="0" fontId="14" fillId="2" borderId="1" xfId="5" applyNumberFormat="1" applyFont="1" applyFill="1" applyBorder="1" applyAlignment="1" applyProtection="1">
      <protection hidden="1"/>
    </xf>
    <xf numFmtId="172" fontId="14" fillId="2" borderId="1" xfId="5" applyNumberFormat="1" applyFont="1" applyFill="1" applyBorder="1" applyAlignment="1" applyProtection="1">
      <alignment horizontal="center"/>
      <protection hidden="1"/>
    </xf>
    <xf numFmtId="49" fontId="4" fillId="4" borderId="1" xfId="5" applyNumberFormat="1" applyFont="1" applyFill="1" applyBorder="1" applyAlignment="1" applyProtection="1">
      <alignment horizontal="center" vertical="center"/>
      <protection hidden="1"/>
    </xf>
    <xf numFmtId="169" fontId="4" fillId="4" borderId="1" xfId="5" applyNumberFormat="1" applyFont="1" applyFill="1" applyBorder="1" applyAlignment="1" applyProtection="1">
      <alignment horizontal="center" vertical="center"/>
      <protection hidden="1"/>
    </xf>
    <xf numFmtId="172" fontId="3" fillId="4" borderId="1" xfId="9" applyNumberFormat="1" applyFont="1" applyFill="1" applyBorder="1" applyAlignment="1" applyProtection="1">
      <alignment horizontal="center" vertical="center"/>
      <protection hidden="1"/>
    </xf>
    <xf numFmtId="175" fontId="6" fillId="0" borderId="0" xfId="0" applyNumberFormat="1" applyFont="1" applyFill="1" applyAlignment="1">
      <alignment horizontal="center"/>
    </xf>
    <xf numFmtId="172" fontId="0" fillId="0" borderId="0" xfId="0" applyNumberFormat="1"/>
    <xf numFmtId="172" fontId="3" fillId="0" borderId="1" xfId="5" applyNumberFormat="1" applyFont="1" applyFill="1" applyBorder="1" applyAlignment="1" applyProtection="1">
      <alignment horizontal="center"/>
      <protection hidden="1"/>
    </xf>
    <xf numFmtId="172" fontId="6" fillId="0" borderId="0" xfId="0" applyNumberFormat="1" applyFont="1" applyFill="1"/>
    <xf numFmtId="173" fontId="6" fillId="0" borderId="1" xfId="0" applyNumberFormat="1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173" fontId="6" fillId="5" borderId="1" xfId="0" applyNumberFormat="1" applyFont="1" applyFill="1" applyBorder="1" applyAlignment="1">
      <alignment horizontal="center" vertical="center" wrapText="1"/>
    </xf>
    <xf numFmtId="172" fontId="6" fillId="5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/>
    </xf>
    <xf numFmtId="173" fontId="3" fillId="0" borderId="1" xfId="0" applyNumberFormat="1" applyFont="1" applyFill="1" applyBorder="1" applyAlignment="1">
      <alignment horizontal="center" vertical="center"/>
    </xf>
    <xf numFmtId="177" fontId="3" fillId="4" borderId="1" xfId="5" applyNumberFormat="1" applyFont="1" applyFill="1" applyBorder="1" applyAlignment="1" applyProtection="1">
      <alignment horizontal="center" vertical="center"/>
      <protection hidden="1"/>
    </xf>
    <xf numFmtId="173" fontId="3" fillId="4" borderId="1" xfId="5" applyNumberFormat="1" applyFont="1" applyFill="1" applyBorder="1" applyAlignment="1" applyProtection="1">
      <alignment horizontal="center" vertical="center"/>
      <protection hidden="1"/>
    </xf>
    <xf numFmtId="0" fontId="14" fillId="2" borderId="1" xfId="5" applyNumberFormat="1" applyFont="1" applyFill="1" applyBorder="1" applyAlignment="1" applyProtection="1">
      <alignment horizontal="justify"/>
      <protection hidden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2" fontId="3" fillId="2" borderId="1" xfId="5" applyNumberFormat="1" applyFont="1" applyFill="1" applyBorder="1" applyAlignment="1" applyProtection="1">
      <alignment horizontal="center" vertical="center"/>
      <protection hidden="1"/>
    </xf>
    <xf numFmtId="172" fontId="6" fillId="2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172" fontId="3" fillId="0" borderId="0" xfId="0" applyNumberFormat="1" applyFont="1" applyFill="1" applyAlignment="1">
      <alignment horizontal="center"/>
    </xf>
    <xf numFmtId="165" fontId="3" fillId="2" borderId="1" xfId="5" applyNumberFormat="1" applyFont="1" applyFill="1" applyBorder="1" applyAlignment="1" applyProtection="1">
      <alignment horizontal="justify" vertical="center" wrapText="1"/>
      <protection hidden="1"/>
    </xf>
    <xf numFmtId="178" fontId="7" fillId="5" borderId="1" xfId="0" applyNumberFormat="1" applyFont="1" applyFill="1" applyBorder="1" applyAlignment="1">
      <alignment horizontal="center" vertical="center"/>
    </xf>
    <xf numFmtId="0" fontId="3" fillId="0" borderId="1" xfId="5" applyNumberFormat="1" applyFont="1" applyFill="1" applyBorder="1" applyAlignment="1" applyProtection="1">
      <alignment horizontal="center" vertical="center" wrapText="1"/>
      <protection hidden="1"/>
    </xf>
    <xf numFmtId="179" fontId="6" fillId="0" borderId="0" xfId="0" applyNumberFormat="1" applyFont="1" applyFill="1"/>
    <xf numFmtId="0" fontId="10" fillId="0" borderId="0" xfId="0" applyFont="1" applyFill="1"/>
    <xf numFmtId="178" fontId="3" fillId="2" borderId="0" xfId="0" applyNumberFormat="1" applyFont="1" applyFill="1"/>
    <xf numFmtId="0" fontId="17" fillId="0" borderId="0" xfId="0" applyFont="1" applyFill="1"/>
    <xf numFmtId="0" fontId="8" fillId="0" borderId="0" xfId="0" applyFont="1" applyFill="1" applyAlignment="1">
      <alignment horizontal="right" vertical="center" wrapText="1"/>
    </xf>
    <xf numFmtId="0" fontId="18" fillId="0" borderId="0" xfId="0" applyFont="1"/>
    <xf numFmtId="0" fontId="13" fillId="0" borderId="0" xfId="0" applyFont="1" applyAlignment="1">
      <alignment horizontal="right" vertical="center" wrapText="1"/>
    </xf>
    <xf numFmtId="0" fontId="18" fillId="0" borderId="0" xfId="0" applyFont="1" applyFill="1"/>
    <xf numFmtId="0" fontId="18" fillId="0" borderId="0" xfId="0" applyFont="1" applyFill="1" applyAlignment="1">
      <alignment horizontal="right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180" fontId="20" fillId="5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4" fillId="0" borderId="2" xfId="10" applyFont="1" applyFill="1" applyAlignment="1">
      <alignment horizontal="justify" vertical="center" wrapText="1"/>
    </xf>
    <xf numFmtId="180" fontId="2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2" xfId="10" applyFont="1" applyFill="1" applyAlignment="1">
      <alignment horizontal="justify" vertical="center" wrapText="1"/>
    </xf>
    <xf numFmtId="180" fontId="8" fillId="0" borderId="1" xfId="0" applyNumberFormat="1" applyFont="1" applyFill="1" applyBorder="1" applyAlignment="1">
      <alignment horizontal="center" vertical="center"/>
    </xf>
    <xf numFmtId="180" fontId="21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justify" vertical="center" wrapText="1"/>
    </xf>
    <xf numFmtId="0" fontId="22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80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173" fontId="21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173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173" fontId="6" fillId="0" borderId="3" xfId="0" applyNumberFormat="1" applyFont="1" applyFill="1" applyBorder="1" applyAlignment="1">
      <alignment horizontal="center" vertical="center" wrapText="1"/>
    </xf>
    <xf numFmtId="165" fontId="3" fillId="0" borderId="4" xfId="5" applyNumberFormat="1" applyFont="1" applyFill="1" applyBorder="1" applyAlignment="1" applyProtection="1">
      <alignment horizontal="justify" vertical="center" wrapText="1"/>
      <protection hidden="1"/>
    </xf>
    <xf numFmtId="173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73" fontId="7" fillId="0" borderId="5" xfId="0" applyNumberFormat="1" applyFont="1" applyFill="1" applyBorder="1" applyAlignment="1">
      <alignment horizontal="center" vertical="center" wrapText="1"/>
    </xf>
    <xf numFmtId="173" fontId="6" fillId="0" borderId="5" xfId="0" applyNumberFormat="1" applyFont="1" applyFill="1" applyBorder="1" applyAlignment="1">
      <alignment horizontal="center" vertical="center" wrapText="1"/>
    </xf>
    <xf numFmtId="173" fontId="6" fillId="2" borderId="3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/>
    </xf>
    <xf numFmtId="0" fontId="8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wrapText="1"/>
    </xf>
    <xf numFmtId="0" fontId="6" fillId="0" borderId="1" xfId="0" applyFont="1" applyFill="1" applyBorder="1" applyAlignment="1">
      <alignment horizontal="justify" vertical="center" wrapText="1"/>
    </xf>
    <xf numFmtId="173" fontId="6" fillId="0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0" fillId="2" borderId="0" xfId="0" applyFill="1" applyAlignment="1">
      <alignment wrapText="1"/>
    </xf>
  </cellXfs>
  <cellStyles count="12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Обычный 2 8" xfId="11"/>
    <cellStyle name="Финансовый" xfId="9" builtinId="3"/>
    <cellStyle name="Элементы осей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d_Economist/Desktop/&#1056;&#1077;&#1096;&#1077;&#1085;&#1080;&#1077;%20&#8470;%20186%20&#1086;&#1090;%2004.10.2021%20&#1075;.%20&#1048;&#1079;&#1084;&#1077;&#1085;&#1077;&#1085;&#1080;&#1103;%20&#1074;%20&#1073;&#1102;&#1076;&#1078;&#1077;&#1090;/&#1055;&#1088;&#1080;&#1083;&#1086;&#1078;&#1077;&#1085;&#1080;&#1077;%20&#1082;%20&#1080;&#1079;&#1084;&#1077;&#1085;&#1077;&#1085;&#1080;&#1081;%20&#1074;%20&#1073;&#1102;&#1076;&#1078;&#1077;&#1090;%20&#8470;186%20&#1086;&#1090;%2004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 2021"/>
      <sheetName val="расходы 2021"/>
      <sheetName val="программы 2021"/>
      <sheetName val="разделы 2021"/>
      <sheetName val="расходы по структуре 2021 "/>
      <sheetName val="мт 2021"/>
    </sheetNames>
    <sheetDataSet>
      <sheetData sheetId="0">
        <row r="39">
          <cell r="C39">
            <v>8223.5300000000007</v>
          </cell>
          <cell r="E39">
            <v>8223.5</v>
          </cell>
        </row>
        <row r="42">
          <cell r="C42">
            <v>466.4</v>
          </cell>
          <cell r="E42">
            <v>466.4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activeCell="C5" sqref="C5"/>
    </sheetView>
  </sheetViews>
  <sheetFormatPr defaultRowHeight="15" x14ac:dyDescent="0.25"/>
  <cols>
    <col min="1" max="1" width="27.140625" customWidth="1"/>
    <col min="2" max="2" width="38.5703125" customWidth="1"/>
    <col min="3" max="3" width="16.140625" customWidth="1"/>
    <col min="4" max="4" width="14.5703125" customWidth="1"/>
    <col min="5" max="5" width="12" customWidth="1"/>
  </cols>
  <sheetData>
    <row r="1" spans="1:5" ht="59.25" customHeight="1" x14ac:dyDescent="0.25">
      <c r="A1" s="121"/>
      <c r="B1" s="121"/>
      <c r="C1" s="176" t="s">
        <v>353</v>
      </c>
      <c r="D1" s="177"/>
      <c r="E1" s="121"/>
    </row>
    <row r="2" spans="1:5" ht="3" customHeight="1" x14ac:dyDescent="0.25">
      <c r="A2" s="121"/>
      <c r="B2" s="121"/>
      <c r="C2" s="121"/>
      <c r="D2" s="121"/>
      <c r="E2" s="121"/>
    </row>
    <row r="3" spans="1:5" ht="1.5" customHeight="1" x14ac:dyDescent="0.25">
      <c r="A3" s="121"/>
      <c r="B3" s="121"/>
      <c r="C3" s="121"/>
      <c r="D3" s="121"/>
      <c r="E3" s="121"/>
    </row>
    <row r="4" spans="1:5" ht="54.75" customHeight="1" x14ac:dyDescent="0.25">
      <c r="A4" s="121"/>
      <c r="B4" s="121"/>
      <c r="C4" s="121"/>
      <c r="D4" s="167" t="s">
        <v>256</v>
      </c>
      <c r="E4" s="167"/>
    </row>
    <row r="5" spans="1:5" x14ac:dyDescent="0.25">
      <c r="A5" s="121"/>
      <c r="B5" s="121"/>
      <c r="C5" s="122"/>
      <c r="D5" s="121"/>
      <c r="E5" s="121"/>
    </row>
    <row r="6" spans="1:5" x14ac:dyDescent="0.25">
      <c r="A6" s="168" t="s">
        <v>257</v>
      </c>
      <c r="B6" s="168"/>
      <c r="C6" s="168"/>
      <c r="D6" s="121"/>
      <c r="E6" s="121"/>
    </row>
    <row r="7" spans="1:5" x14ac:dyDescent="0.25">
      <c r="A7" s="123"/>
      <c r="B7" s="123"/>
      <c r="C7" s="124" t="s">
        <v>157</v>
      </c>
      <c r="D7" s="121"/>
      <c r="E7" s="121"/>
    </row>
    <row r="8" spans="1:5" ht="89.25" x14ac:dyDescent="0.25">
      <c r="A8" s="125" t="s">
        <v>258</v>
      </c>
      <c r="B8" s="126" t="s">
        <v>259</v>
      </c>
      <c r="C8" s="110" t="s">
        <v>255</v>
      </c>
      <c r="D8" s="106" t="s">
        <v>228</v>
      </c>
      <c r="E8" s="106" t="s">
        <v>229</v>
      </c>
    </row>
    <row r="9" spans="1:5" x14ac:dyDescent="0.25">
      <c r="A9" s="127"/>
      <c r="B9" s="128" t="s">
        <v>260</v>
      </c>
      <c r="C9" s="129">
        <f>C10+C15+C18+C24</f>
        <v>21374.7</v>
      </c>
      <c r="D9" s="129">
        <f t="shared" ref="D9:E9" si="0">D10+D15+D18+D24</f>
        <v>0</v>
      </c>
      <c r="E9" s="129">
        <f t="shared" si="0"/>
        <v>21374.7</v>
      </c>
    </row>
    <row r="10" spans="1:5" ht="31.5" customHeight="1" x14ac:dyDescent="0.25">
      <c r="A10" s="130" t="s">
        <v>261</v>
      </c>
      <c r="B10" s="131" t="s">
        <v>262</v>
      </c>
      <c r="C10" s="132">
        <f>C11+C12+C13+C14</f>
        <v>2093.6999999999998</v>
      </c>
      <c r="D10" s="132">
        <f t="shared" ref="D10:E10" si="1">D11+D12+D13+D14</f>
        <v>0</v>
      </c>
      <c r="E10" s="132">
        <f t="shared" si="1"/>
        <v>2093.6999999999998</v>
      </c>
    </row>
    <row r="11" spans="1:5" ht="30.75" customHeight="1" x14ac:dyDescent="0.25">
      <c r="A11" s="133" t="s">
        <v>263</v>
      </c>
      <c r="B11" s="134" t="s">
        <v>264</v>
      </c>
      <c r="C11" s="135">
        <v>965.1</v>
      </c>
      <c r="D11" s="136">
        <f>E11-C11</f>
        <v>0</v>
      </c>
      <c r="E11" s="135">
        <v>965.1</v>
      </c>
    </row>
    <row r="12" spans="1:5" ht="43.5" customHeight="1" x14ac:dyDescent="0.25">
      <c r="A12" s="133" t="s">
        <v>265</v>
      </c>
      <c r="B12" s="134" t="s">
        <v>266</v>
      </c>
      <c r="C12" s="135">
        <v>4.8</v>
      </c>
      <c r="D12" s="136">
        <f t="shared" ref="D12:D14" si="2">E12-C12</f>
        <v>0</v>
      </c>
      <c r="E12" s="135">
        <v>4.8</v>
      </c>
    </row>
    <row r="13" spans="1:5" ht="41.25" customHeight="1" x14ac:dyDescent="0.25">
      <c r="A13" s="133" t="s">
        <v>267</v>
      </c>
      <c r="B13" s="134" t="s">
        <v>268</v>
      </c>
      <c r="C13" s="135">
        <v>1257.2</v>
      </c>
      <c r="D13" s="136">
        <f t="shared" si="2"/>
        <v>0</v>
      </c>
      <c r="E13" s="135">
        <v>1257.2</v>
      </c>
    </row>
    <row r="14" spans="1:5" ht="38.25" customHeight="1" x14ac:dyDescent="0.25">
      <c r="A14" s="133" t="s">
        <v>269</v>
      </c>
      <c r="B14" s="134" t="s">
        <v>270</v>
      </c>
      <c r="C14" s="135">
        <v>-133.4</v>
      </c>
      <c r="D14" s="136">
        <f t="shared" si="2"/>
        <v>0</v>
      </c>
      <c r="E14" s="135">
        <v>-133.4</v>
      </c>
    </row>
    <row r="15" spans="1:5" ht="27.75" customHeight="1" x14ac:dyDescent="0.25">
      <c r="A15" s="130" t="s">
        <v>271</v>
      </c>
      <c r="B15" s="137" t="s">
        <v>272</v>
      </c>
      <c r="C15" s="132">
        <f>C16</f>
        <v>18654.2</v>
      </c>
      <c r="D15" s="132">
        <f t="shared" ref="D15:E16" si="3">D16</f>
        <v>0</v>
      </c>
      <c r="E15" s="132">
        <f t="shared" si="3"/>
        <v>18654.2</v>
      </c>
    </row>
    <row r="16" spans="1:5" ht="28.5" customHeight="1" x14ac:dyDescent="0.25">
      <c r="A16" s="133" t="s">
        <v>273</v>
      </c>
      <c r="B16" s="138" t="s">
        <v>274</v>
      </c>
      <c r="C16" s="135">
        <f>C17</f>
        <v>18654.2</v>
      </c>
      <c r="D16" s="135">
        <f t="shared" si="3"/>
        <v>0</v>
      </c>
      <c r="E16" s="135">
        <f t="shared" si="3"/>
        <v>18654.2</v>
      </c>
    </row>
    <row r="17" spans="1:5" ht="29.25" customHeight="1" x14ac:dyDescent="0.25">
      <c r="A17" s="133" t="s">
        <v>275</v>
      </c>
      <c r="B17" s="138" t="s">
        <v>276</v>
      </c>
      <c r="C17" s="135">
        <v>18654.2</v>
      </c>
      <c r="D17" s="136">
        <f>E17-C17</f>
        <v>0</v>
      </c>
      <c r="E17" s="136">
        <f>C17</f>
        <v>18654.2</v>
      </c>
    </row>
    <row r="18" spans="1:5" ht="26.25" customHeight="1" x14ac:dyDescent="0.25">
      <c r="A18" s="130" t="s">
        <v>277</v>
      </c>
      <c r="B18" s="137" t="s">
        <v>278</v>
      </c>
      <c r="C18" s="132">
        <f>C19+C22+C23+C21+C20</f>
        <v>596.79999999999995</v>
      </c>
      <c r="D18" s="132">
        <f t="shared" ref="D18:E18" si="4">D19+D22+D23+D21+D20</f>
        <v>0</v>
      </c>
      <c r="E18" s="132">
        <f t="shared" si="4"/>
        <v>596.79999999999995</v>
      </c>
    </row>
    <row r="19" spans="1:5" ht="45" customHeight="1" x14ac:dyDescent="0.25">
      <c r="A19" s="133" t="s">
        <v>279</v>
      </c>
      <c r="B19" s="138" t="s">
        <v>280</v>
      </c>
      <c r="C19" s="135">
        <v>470</v>
      </c>
      <c r="D19" s="136">
        <f t="shared" ref="D19:D23" si="5">E19-C19</f>
        <v>0</v>
      </c>
      <c r="E19" s="136">
        <f>C19</f>
        <v>470</v>
      </c>
    </row>
    <row r="20" spans="1:5" ht="29.25" customHeight="1" x14ac:dyDescent="0.25">
      <c r="A20" s="139" t="s">
        <v>281</v>
      </c>
      <c r="B20" s="140" t="s">
        <v>282</v>
      </c>
      <c r="C20" s="135">
        <v>2.4</v>
      </c>
      <c r="D20" s="136">
        <f t="shared" si="5"/>
        <v>0</v>
      </c>
      <c r="E20" s="136">
        <f>C20</f>
        <v>2.4</v>
      </c>
    </row>
    <row r="21" spans="1:5" ht="23.25" customHeight="1" x14ac:dyDescent="0.25">
      <c r="A21" s="139" t="s">
        <v>283</v>
      </c>
      <c r="B21" s="140" t="s">
        <v>284</v>
      </c>
      <c r="C21" s="135">
        <v>55</v>
      </c>
      <c r="D21" s="136">
        <f t="shared" si="5"/>
        <v>0</v>
      </c>
      <c r="E21" s="136">
        <f t="shared" ref="E21:E23" si="6">C21</f>
        <v>55</v>
      </c>
    </row>
    <row r="22" spans="1:5" ht="54" customHeight="1" x14ac:dyDescent="0.25">
      <c r="A22" s="133" t="s">
        <v>285</v>
      </c>
      <c r="B22" s="138" t="s">
        <v>286</v>
      </c>
      <c r="C22" s="135">
        <v>37.700000000000003</v>
      </c>
      <c r="D22" s="136">
        <f t="shared" si="5"/>
        <v>0</v>
      </c>
      <c r="E22" s="136">
        <f t="shared" si="6"/>
        <v>37.700000000000003</v>
      </c>
    </row>
    <row r="23" spans="1:5" ht="60.75" customHeight="1" x14ac:dyDescent="0.25">
      <c r="A23" s="133" t="s">
        <v>287</v>
      </c>
      <c r="B23" s="138" t="s">
        <v>288</v>
      </c>
      <c r="C23" s="135">
        <v>31.7</v>
      </c>
      <c r="D23" s="136">
        <f t="shared" si="5"/>
        <v>0</v>
      </c>
      <c r="E23" s="136">
        <f t="shared" si="6"/>
        <v>31.7</v>
      </c>
    </row>
    <row r="24" spans="1:5" x14ac:dyDescent="0.25">
      <c r="A24" s="130" t="s">
        <v>289</v>
      </c>
      <c r="B24" s="137" t="s">
        <v>290</v>
      </c>
      <c r="C24" s="132">
        <f>C25</f>
        <v>30</v>
      </c>
      <c r="D24" s="132">
        <f t="shared" ref="D24:E24" si="7">D25</f>
        <v>0</v>
      </c>
      <c r="E24" s="132">
        <f t="shared" si="7"/>
        <v>30</v>
      </c>
    </row>
    <row r="25" spans="1:5" ht="57" customHeight="1" x14ac:dyDescent="0.25">
      <c r="A25" s="133" t="s">
        <v>291</v>
      </c>
      <c r="B25" s="138" t="s">
        <v>292</v>
      </c>
      <c r="C25" s="135">
        <v>30</v>
      </c>
      <c r="D25" s="136">
        <f>E25-C25</f>
        <v>0</v>
      </c>
      <c r="E25" s="136">
        <f>C25</f>
        <v>30</v>
      </c>
    </row>
    <row r="26" spans="1:5" x14ac:dyDescent="0.25">
      <c r="A26" s="141"/>
      <c r="B26" s="142" t="s">
        <v>293</v>
      </c>
      <c r="C26" s="129">
        <f>C27+C33+C31+C35</f>
        <v>1601.3</v>
      </c>
      <c r="D26" s="129">
        <f>D27+D33+D31+D35</f>
        <v>-1.4432899320127035E-15</v>
      </c>
      <c r="E26" s="129">
        <f>E27+E33+E31+E35</f>
        <v>1601.3</v>
      </c>
    </row>
    <row r="27" spans="1:5" ht="28.5" customHeight="1" x14ac:dyDescent="0.25">
      <c r="A27" s="130" t="s">
        <v>294</v>
      </c>
      <c r="B27" s="137" t="s">
        <v>295</v>
      </c>
      <c r="C27" s="132">
        <f>C28+C29+C30</f>
        <v>1561.2</v>
      </c>
      <c r="D27" s="132">
        <f t="shared" ref="D27:E27" si="8">D28+D29+D30</f>
        <v>0</v>
      </c>
      <c r="E27" s="132">
        <f t="shared" si="8"/>
        <v>1561.2</v>
      </c>
    </row>
    <row r="28" spans="1:5" ht="48" customHeight="1" x14ac:dyDescent="0.25">
      <c r="A28" s="133" t="s">
        <v>296</v>
      </c>
      <c r="B28" s="138" t="s">
        <v>297</v>
      </c>
      <c r="C28" s="135">
        <v>0</v>
      </c>
      <c r="D28" s="136">
        <f>E28-C28</f>
        <v>0</v>
      </c>
      <c r="E28" s="136">
        <f>C28</f>
        <v>0</v>
      </c>
    </row>
    <row r="29" spans="1:5" ht="39" customHeight="1" x14ac:dyDescent="0.25">
      <c r="A29" s="133" t="s">
        <v>298</v>
      </c>
      <c r="B29" s="138" t="s">
        <v>299</v>
      </c>
      <c r="C29" s="135">
        <v>1274.7</v>
      </c>
      <c r="D29" s="136">
        <f t="shared" ref="D29:D30" si="9">E29-C29</f>
        <v>0</v>
      </c>
      <c r="E29" s="136">
        <f t="shared" ref="E29:E30" si="10">C29</f>
        <v>1274.7</v>
      </c>
    </row>
    <row r="30" spans="1:5" ht="48" customHeight="1" x14ac:dyDescent="0.25">
      <c r="A30" s="133" t="s">
        <v>300</v>
      </c>
      <c r="B30" s="138" t="s">
        <v>301</v>
      </c>
      <c r="C30" s="135">
        <v>286.5</v>
      </c>
      <c r="D30" s="136">
        <f t="shared" si="9"/>
        <v>0</v>
      </c>
      <c r="E30" s="136">
        <f t="shared" si="10"/>
        <v>286.5</v>
      </c>
    </row>
    <row r="31" spans="1:5" ht="39" customHeight="1" x14ac:dyDescent="0.25">
      <c r="A31" s="143" t="s">
        <v>302</v>
      </c>
      <c r="B31" s="144" t="s">
        <v>303</v>
      </c>
      <c r="C31" s="132">
        <f>C32</f>
        <v>11.3</v>
      </c>
      <c r="D31" s="132">
        <f t="shared" ref="D31" si="11">D32</f>
        <v>0</v>
      </c>
      <c r="E31" s="132">
        <f>E32</f>
        <v>11.3</v>
      </c>
    </row>
    <row r="32" spans="1:5" ht="39" customHeight="1" x14ac:dyDescent="0.25">
      <c r="A32" s="145" t="s">
        <v>304</v>
      </c>
      <c r="B32" s="140" t="s">
        <v>305</v>
      </c>
      <c r="C32" s="135">
        <v>11.3</v>
      </c>
      <c r="D32" s="136">
        <f>E32-C32</f>
        <v>0</v>
      </c>
      <c r="E32" s="146">
        <v>11.3</v>
      </c>
    </row>
    <row r="33" spans="1:6" ht="27" customHeight="1" x14ac:dyDescent="0.25">
      <c r="A33" s="130" t="s">
        <v>306</v>
      </c>
      <c r="B33" s="144" t="s">
        <v>307</v>
      </c>
      <c r="C33" s="132">
        <f>C34</f>
        <v>28.8</v>
      </c>
      <c r="D33" s="132">
        <f>E33-C33</f>
        <v>-0.60000000000000142</v>
      </c>
      <c r="E33" s="132">
        <f>E34</f>
        <v>28.2</v>
      </c>
    </row>
    <row r="34" spans="1:6" ht="48" customHeight="1" x14ac:dyDescent="0.25">
      <c r="A34" s="133" t="s">
        <v>308</v>
      </c>
      <c r="B34" s="140" t="s">
        <v>309</v>
      </c>
      <c r="C34" s="135">
        <v>28.8</v>
      </c>
      <c r="D34" s="136">
        <f>E34-C34</f>
        <v>-0.60000000000000142</v>
      </c>
      <c r="E34" s="146">
        <v>28.2</v>
      </c>
    </row>
    <row r="35" spans="1:6" ht="41.25" customHeight="1" x14ac:dyDescent="0.25">
      <c r="A35" s="130" t="s">
        <v>310</v>
      </c>
      <c r="B35" s="144" t="s">
        <v>311</v>
      </c>
      <c r="C35" s="132">
        <v>0</v>
      </c>
      <c r="D35" s="147">
        <v>0.6</v>
      </c>
      <c r="E35" s="148">
        <f>E36</f>
        <v>0.6</v>
      </c>
    </row>
    <row r="36" spans="1:6" ht="48.75" customHeight="1" x14ac:dyDescent="0.25">
      <c r="A36" s="149" t="s">
        <v>312</v>
      </c>
      <c r="B36" s="140" t="s">
        <v>313</v>
      </c>
      <c r="C36" s="135">
        <v>0.6</v>
      </c>
      <c r="D36" s="136">
        <v>0.6</v>
      </c>
      <c r="E36" s="146">
        <v>0.6</v>
      </c>
    </row>
    <row r="37" spans="1:6" ht="32.25" customHeight="1" x14ac:dyDescent="0.25">
      <c r="A37" s="127" t="s">
        <v>314</v>
      </c>
      <c r="B37" s="142" t="s">
        <v>315</v>
      </c>
      <c r="C37" s="129">
        <f>C38+C40+C44+C47</f>
        <v>11642.53</v>
      </c>
      <c r="D37" s="129">
        <f>D38+D40+D44</f>
        <v>149.96999999999935</v>
      </c>
      <c r="E37" s="129">
        <f>E38+E40+E44</f>
        <v>11792.5</v>
      </c>
    </row>
    <row r="38" spans="1:6" ht="45.75" customHeight="1" x14ac:dyDescent="0.25">
      <c r="A38" s="130" t="s">
        <v>316</v>
      </c>
      <c r="B38" s="137" t="s">
        <v>317</v>
      </c>
      <c r="C38" s="132">
        <f>C39</f>
        <v>8223.5300000000007</v>
      </c>
      <c r="D38" s="132">
        <f t="shared" ref="D38:E38" si="12">D39</f>
        <v>-3.0000000000654836E-2</v>
      </c>
      <c r="E38" s="132">
        <f t="shared" si="12"/>
        <v>8223.5</v>
      </c>
    </row>
    <row r="39" spans="1:6" ht="45" customHeight="1" x14ac:dyDescent="0.25">
      <c r="A39" s="133" t="s">
        <v>318</v>
      </c>
      <c r="B39" s="138" t="s">
        <v>319</v>
      </c>
      <c r="C39" s="135">
        <v>8223.5300000000007</v>
      </c>
      <c r="D39" s="136">
        <f>E39-C39</f>
        <v>-3.0000000000654836E-2</v>
      </c>
      <c r="E39" s="146">
        <v>8223.5</v>
      </c>
    </row>
    <row r="40" spans="1:6" ht="42.75" customHeight="1" x14ac:dyDescent="0.25">
      <c r="A40" s="130" t="s">
        <v>320</v>
      </c>
      <c r="B40" s="137" t="s">
        <v>321</v>
      </c>
      <c r="C40" s="132">
        <f>C41+C43+C42</f>
        <v>494.9</v>
      </c>
      <c r="D40" s="132">
        <f t="shared" ref="D40" si="13">D41+D43+D42</f>
        <v>0</v>
      </c>
      <c r="E40" s="132">
        <f>E41+E43+E42</f>
        <v>494.9</v>
      </c>
    </row>
    <row r="41" spans="1:6" ht="39.75" customHeight="1" x14ac:dyDescent="0.25">
      <c r="A41" s="133" t="s">
        <v>322</v>
      </c>
      <c r="B41" s="140" t="s">
        <v>323</v>
      </c>
      <c r="C41" s="135">
        <v>1.5</v>
      </c>
      <c r="D41" s="136">
        <f t="shared" ref="D41:D43" si="14">E41-C41</f>
        <v>0</v>
      </c>
      <c r="E41" s="146">
        <v>1.5</v>
      </c>
    </row>
    <row r="42" spans="1:6" ht="42.75" customHeight="1" x14ac:dyDescent="0.25">
      <c r="A42" s="133" t="s">
        <v>324</v>
      </c>
      <c r="B42" s="138" t="s">
        <v>325</v>
      </c>
      <c r="C42" s="135">
        <v>466.4</v>
      </c>
      <c r="D42" s="136">
        <f t="shared" si="14"/>
        <v>0</v>
      </c>
      <c r="E42" s="146">
        <v>466.4</v>
      </c>
    </row>
    <row r="43" spans="1:6" ht="42" customHeight="1" x14ac:dyDescent="0.25">
      <c r="A43" s="133" t="s">
        <v>326</v>
      </c>
      <c r="B43" s="138" t="s">
        <v>327</v>
      </c>
      <c r="C43" s="135">
        <v>27</v>
      </c>
      <c r="D43" s="136">
        <f t="shared" si="14"/>
        <v>0</v>
      </c>
      <c r="E43" s="150">
        <v>27</v>
      </c>
    </row>
    <row r="44" spans="1:6" ht="25.5" customHeight="1" x14ac:dyDescent="0.25">
      <c r="A44" s="130" t="s">
        <v>328</v>
      </c>
      <c r="B44" s="137" t="s">
        <v>32</v>
      </c>
      <c r="C44" s="132">
        <f>C45+C46+C4+C47</f>
        <v>2924.1</v>
      </c>
      <c r="D44" s="132">
        <f>D45+D46+D47</f>
        <v>150</v>
      </c>
      <c r="E44" s="132">
        <f>E45+E46+E4+E47</f>
        <v>3074.1</v>
      </c>
    </row>
    <row r="45" spans="1:6" ht="30.75" customHeight="1" x14ac:dyDescent="0.25">
      <c r="A45" s="133" t="s">
        <v>329</v>
      </c>
      <c r="B45" s="151" t="s">
        <v>330</v>
      </c>
      <c r="C45" s="135">
        <v>166.9</v>
      </c>
      <c r="D45" s="135">
        <f>E45-C45</f>
        <v>0</v>
      </c>
      <c r="E45" s="135">
        <v>166.9</v>
      </c>
    </row>
    <row r="46" spans="1:6" ht="38.25" customHeight="1" x14ac:dyDescent="0.25">
      <c r="A46" s="133" t="s">
        <v>331</v>
      </c>
      <c r="B46" s="138" t="s">
        <v>332</v>
      </c>
      <c r="C46" s="135">
        <v>2757.2</v>
      </c>
      <c r="D46" s="135">
        <v>0</v>
      </c>
      <c r="E46" s="135">
        <f>C46+D46</f>
        <v>2757.2</v>
      </c>
    </row>
    <row r="47" spans="1:6" ht="38.25" customHeight="1" x14ac:dyDescent="0.25">
      <c r="A47" s="153" t="s">
        <v>350</v>
      </c>
      <c r="B47" s="166" t="s">
        <v>335</v>
      </c>
      <c r="C47" s="132">
        <f>C48</f>
        <v>0</v>
      </c>
      <c r="D47" s="132">
        <f>D48</f>
        <v>150</v>
      </c>
      <c r="E47" s="132">
        <f>C47+D47</f>
        <v>150</v>
      </c>
      <c r="F47" t="s">
        <v>247</v>
      </c>
    </row>
    <row r="48" spans="1:6" ht="38.25" customHeight="1" x14ac:dyDescent="0.25">
      <c r="A48" s="152" t="s">
        <v>334</v>
      </c>
      <c r="B48" s="138" t="s">
        <v>335</v>
      </c>
      <c r="C48" s="135">
        <v>0</v>
      </c>
      <c r="D48" s="135">
        <v>150</v>
      </c>
      <c r="E48" s="135">
        <f>C48+D48</f>
        <v>150</v>
      </c>
    </row>
    <row r="49" spans="1:5" x14ac:dyDescent="0.25">
      <c r="A49" s="130"/>
      <c r="B49" s="137" t="s">
        <v>333</v>
      </c>
      <c r="C49" s="132">
        <f>C37+C26+C9</f>
        <v>34618.53</v>
      </c>
      <c r="D49" s="132">
        <f>D37+D26+D9</f>
        <v>149.96999999999935</v>
      </c>
      <c r="E49" s="132">
        <f>E37+E26+E9</f>
        <v>34768.5</v>
      </c>
    </row>
  </sheetData>
  <mergeCells count="3">
    <mergeCell ref="C1:D1"/>
    <mergeCell ref="D4:E4"/>
    <mergeCell ref="A6:C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2"/>
  <sheetViews>
    <sheetView topLeftCell="B1" zoomScaleNormal="100" workbookViewId="0">
      <selection activeCell="G1" sqref="G1:H1"/>
    </sheetView>
  </sheetViews>
  <sheetFormatPr defaultRowHeight="11.25" x14ac:dyDescent="0.2"/>
  <cols>
    <col min="1" max="1" width="50.42578125" style="1" customWidth="1"/>
    <col min="2" max="2" width="5.42578125" style="2" customWidth="1"/>
    <col min="3" max="3" width="5.28515625" style="2" customWidth="1"/>
    <col min="4" max="4" width="10.5703125" style="3" customWidth="1"/>
    <col min="5" max="5" width="7.140625" style="4" customWidth="1"/>
    <col min="6" max="6" width="17.28515625" style="2" customWidth="1"/>
    <col min="7" max="16384" width="9.140625" style="4"/>
  </cols>
  <sheetData>
    <row r="1" spans="1:8" s="80" customFormat="1" ht="68.25" customHeight="1" x14ac:dyDescent="0.25">
      <c r="A1" s="1"/>
      <c r="B1" s="2"/>
      <c r="C1" s="2"/>
      <c r="D1" s="3"/>
      <c r="F1" s="2"/>
      <c r="G1" s="176" t="s">
        <v>354</v>
      </c>
      <c r="H1" s="177"/>
    </row>
    <row r="2" spans="1:8" s="80" customFormat="1" x14ac:dyDescent="0.2">
      <c r="A2" s="1"/>
      <c r="B2" s="2"/>
      <c r="C2" s="2"/>
      <c r="D2" s="3"/>
      <c r="F2" s="2"/>
    </row>
    <row r="3" spans="1:8" s="80" customFormat="1" x14ac:dyDescent="0.2">
      <c r="A3" s="1"/>
      <c r="B3" s="2"/>
      <c r="C3" s="2"/>
      <c r="D3" s="3"/>
      <c r="F3" s="2"/>
    </row>
    <row r="4" spans="1:8" ht="70.5" customHeight="1" x14ac:dyDescent="0.2">
      <c r="E4" s="169"/>
      <c r="F4" s="169"/>
      <c r="G4" s="169" t="s">
        <v>225</v>
      </c>
      <c r="H4" s="169"/>
    </row>
    <row r="5" spans="1:8" ht="45" customHeight="1" x14ac:dyDescent="0.2">
      <c r="A5" s="170" t="s">
        <v>189</v>
      </c>
      <c r="B5" s="170"/>
      <c r="C5" s="170"/>
      <c r="D5" s="170"/>
      <c r="E5" s="170"/>
      <c r="F5" s="170"/>
      <c r="G5" s="170"/>
      <c r="H5" s="170"/>
    </row>
    <row r="6" spans="1:8" ht="21" customHeight="1" x14ac:dyDescent="0.2"/>
    <row r="7" spans="1:8" x14ac:dyDescent="0.2">
      <c r="G7" s="2" t="s">
        <v>84</v>
      </c>
    </row>
    <row r="8" spans="1:8" ht="93" customHeight="1" x14ac:dyDescent="0.2">
      <c r="A8" s="21" t="s">
        <v>0</v>
      </c>
      <c r="B8" s="21" t="s">
        <v>1</v>
      </c>
      <c r="C8" s="21" t="s">
        <v>2</v>
      </c>
      <c r="D8" s="22" t="s">
        <v>3</v>
      </c>
      <c r="E8" s="21" t="s">
        <v>4</v>
      </c>
      <c r="F8" s="107" t="s">
        <v>255</v>
      </c>
      <c r="G8" s="106" t="s">
        <v>228</v>
      </c>
      <c r="H8" s="106" t="s">
        <v>229</v>
      </c>
    </row>
    <row r="9" spans="1:8" x14ac:dyDescent="0.2">
      <c r="A9" s="12" t="s">
        <v>5</v>
      </c>
      <c r="B9" s="14">
        <v>1</v>
      </c>
      <c r="C9" s="14">
        <v>0</v>
      </c>
      <c r="D9" s="15" t="s">
        <v>33</v>
      </c>
      <c r="E9" s="16" t="s">
        <v>33</v>
      </c>
      <c r="F9" s="17">
        <f>F10+F16+F25+F36+F42</f>
        <v>20733.8</v>
      </c>
      <c r="G9" s="17">
        <f>G10+G16+G25+G36+G42</f>
        <v>-53.400000000000006</v>
      </c>
      <c r="H9" s="17">
        <f>H10+H16+H25+H36+H42</f>
        <v>20680.400000000001</v>
      </c>
    </row>
    <row r="10" spans="1:8" ht="22.5" x14ac:dyDescent="0.2">
      <c r="A10" s="9" t="s">
        <v>6</v>
      </c>
      <c r="B10" s="18">
        <v>1</v>
      </c>
      <c r="C10" s="18">
        <v>2</v>
      </c>
      <c r="D10" s="8" t="s">
        <v>33</v>
      </c>
      <c r="E10" s="19" t="s">
        <v>33</v>
      </c>
      <c r="F10" s="7">
        <f t="shared" ref="F10:H14" si="0">F11</f>
        <v>2374.9</v>
      </c>
      <c r="G10" s="7">
        <f t="shared" si="0"/>
        <v>0</v>
      </c>
      <c r="H10" s="7">
        <f t="shared" si="0"/>
        <v>2374.9</v>
      </c>
    </row>
    <row r="11" spans="1:8" ht="33.75" x14ac:dyDescent="0.2">
      <c r="A11" s="31" t="s">
        <v>192</v>
      </c>
      <c r="B11" s="25">
        <v>1</v>
      </c>
      <c r="C11" s="25">
        <v>2</v>
      </c>
      <c r="D11" s="26" t="s">
        <v>87</v>
      </c>
      <c r="E11" s="27" t="s">
        <v>33</v>
      </c>
      <c r="F11" s="28">
        <f t="shared" si="0"/>
        <v>2374.9</v>
      </c>
      <c r="G11" s="28">
        <f t="shared" si="0"/>
        <v>0</v>
      </c>
      <c r="H11" s="28">
        <f t="shared" si="0"/>
        <v>2374.9</v>
      </c>
    </row>
    <row r="12" spans="1:8" ht="33.75" x14ac:dyDescent="0.2">
      <c r="A12" s="31" t="s">
        <v>71</v>
      </c>
      <c r="B12" s="25">
        <v>1</v>
      </c>
      <c r="C12" s="25">
        <v>2</v>
      </c>
      <c r="D12" s="26" t="s">
        <v>111</v>
      </c>
      <c r="E12" s="27"/>
      <c r="F12" s="28">
        <f t="shared" si="0"/>
        <v>2374.9</v>
      </c>
      <c r="G12" s="28">
        <f t="shared" si="0"/>
        <v>0</v>
      </c>
      <c r="H12" s="28">
        <f t="shared" si="0"/>
        <v>2374.9</v>
      </c>
    </row>
    <row r="13" spans="1:8" x14ac:dyDescent="0.2">
      <c r="A13" s="31" t="s">
        <v>51</v>
      </c>
      <c r="B13" s="25">
        <v>1</v>
      </c>
      <c r="C13" s="25">
        <v>2</v>
      </c>
      <c r="D13" s="26" t="s">
        <v>88</v>
      </c>
      <c r="E13" s="27" t="s">
        <v>33</v>
      </c>
      <c r="F13" s="28">
        <f t="shared" si="0"/>
        <v>2374.9</v>
      </c>
      <c r="G13" s="28">
        <f t="shared" si="0"/>
        <v>0</v>
      </c>
      <c r="H13" s="28">
        <f t="shared" si="0"/>
        <v>2374.9</v>
      </c>
    </row>
    <row r="14" spans="1:8" ht="45" x14ac:dyDescent="0.2">
      <c r="A14" s="23" t="s">
        <v>37</v>
      </c>
      <c r="B14" s="25">
        <v>1</v>
      </c>
      <c r="C14" s="25">
        <v>2</v>
      </c>
      <c r="D14" s="26" t="s">
        <v>88</v>
      </c>
      <c r="E14" s="27" t="s">
        <v>38</v>
      </c>
      <c r="F14" s="28">
        <f t="shared" si="0"/>
        <v>2374.9</v>
      </c>
      <c r="G14" s="28">
        <f t="shared" si="0"/>
        <v>0</v>
      </c>
      <c r="H14" s="28">
        <f t="shared" si="0"/>
        <v>2374.9</v>
      </c>
    </row>
    <row r="15" spans="1:8" ht="22.5" x14ac:dyDescent="0.2">
      <c r="A15" s="23" t="s">
        <v>41</v>
      </c>
      <c r="B15" s="25">
        <v>1</v>
      </c>
      <c r="C15" s="25">
        <v>2</v>
      </c>
      <c r="D15" s="26" t="s">
        <v>88</v>
      </c>
      <c r="E15" s="27" t="s">
        <v>42</v>
      </c>
      <c r="F15" s="28">
        <f>'расходы по структуре 2021 '!G15</f>
        <v>2374.9</v>
      </c>
      <c r="G15" s="28">
        <f>'расходы по структуре 2021 '!H15</f>
        <v>0</v>
      </c>
      <c r="H15" s="28">
        <f>'расходы по структуре 2021 '!I15</f>
        <v>2374.9</v>
      </c>
    </row>
    <row r="16" spans="1:8" ht="33.75" x14ac:dyDescent="0.2">
      <c r="A16" s="39" t="s">
        <v>7</v>
      </c>
      <c r="B16" s="18">
        <v>1</v>
      </c>
      <c r="C16" s="18">
        <v>4</v>
      </c>
      <c r="D16" s="8"/>
      <c r="E16" s="19"/>
      <c r="F16" s="7">
        <f>F17</f>
        <v>12764.5</v>
      </c>
      <c r="G16" s="7">
        <f t="shared" ref="G16:H18" si="1">G17</f>
        <v>0</v>
      </c>
      <c r="H16" s="7">
        <f t="shared" si="1"/>
        <v>12764.5</v>
      </c>
    </row>
    <row r="17" spans="1:9" ht="33.75" x14ac:dyDescent="0.2">
      <c r="A17" s="31" t="s">
        <v>192</v>
      </c>
      <c r="B17" s="25">
        <v>1</v>
      </c>
      <c r="C17" s="25">
        <v>4</v>
      </c>
      <c r="D17" s="26" t="s">
        <v>87</v>
      </c>
      <c r="E17" s="27" t="s">
        <v>33</v>
      </c>
      <c r="F17" s="28">
        <f>F18</f>
        <v>12764.5</v>
      </c>
      <c r="G17" s="28">
        <f t="shared" si="1"/>
        <v>0</v>
      </c>
      <c r="H17" s="28">
        <f t="shared" si="1"/>
        <v>12764.5</v>
      </c>
    </row>
    <row r="18" spans="1:9" ht="33.75" x14ac:dyDescent="0.2">
      <c r="A18" s="31" t="s">
        <v>71</v>
      </c>
      <c r="B18" s="25">
        <v>1</v>
      </c>
      <c r="C18" s="25">
        <v>4</v>
      </c>
      <c r="D18" s="26" t="s">
        <v>111</v>
      </c>
      <c r="E18" s="27"/>
      <c r="F18" s="28">
        <f>F19</f>
        <v>12764.5</v>
      </c>
      <c r="G18" s="28">
        <f t="shared" si="1"/>
        <v>0</v>
      </c>
      <c r="H18" s="28">
        <f t="shared" si="1"/>
        <v>12764.5</v>
      </c>
    </row>
    <row r="19" spans="1:9" x14ac:dyDescent="0.2">
      <c r="A19" s="31" t="s">
        <v>24</v>
      </c>
      <c r="B19" s="25">
        <v>1</v>
      </c>
      <c r="C19" s="25">
        <v>4</v>
      </c>
      <c r="D19" s="26" t="s">
        <v>89</v>
      </c>
      <c r="E19" s="27" t="s">
        <v>33</v>
      </c>
      <c r="F19" s="28">
        <f>F20</f>
        <v>12764.5</v>
      </c>
      <c r="G19" s="28">
        <f>G20+G22</f>
        <v>0</v>
      </c>
      <c r="H19" s="28">
        <f>H20+H22</f>
        <v>12764.5</v>
      </c>
    </row>
    <row r="20" spans="1:9" ht="45" x14ac:dyDescent="0.2">
      <c r="A20" s="23" t="s">
        <v>37</v>
      </c>
      <c r="B20" s="25">
        <v>1</v>
      </c>
      <c r="C20" s="25">
        <v>4</v>
      </c>
      <c r="D20" s="26" t="s">
        <v>89</v>
      </c>
      <c r="E20" s="27" t="s">
        <v>38</v>
      </c>
      <c r="F20" s="28">
        <f>F21</f>
        <v>12764.5</v>
      </c>
      <c r="G20" s="28">
        <f>G21</f>
        <v>-6.5</v>
      </c>
      <c r="H20" s="28">
        <f>H21</f>
        <v>12758</v>
      </c>
    </row>
    <row r="21" spans="1:9" ht="22.5" x14ac:dyDescent="0.2">
      <c r="A21" s="23" t="s">
        <v>41</v>
      </c>
      <c r="B21" s="25">
        <v>1</v>
      </c>
      <c r="C21" s="25">
        <v>4</v>
      </c>
      <c r="D21" s="26" t="s">
        <v>89</v>
      </c>
      <c r="E21" s="27" t="s">
        <v>42</v>
      </c>
      <c r="F21" s="32">
        <f>'расходы по структуре 2021 '!G24</f>
        <v>12764.5</v>
      </c>
      <c r="G21" s="32">
        <f>'расходы по структуре 2021 '!H24</f>
        <v>-6.5</v>
      </c>
      <c r="H21" s="32">
        <f>'расходы по структуре 2021 '!I24</f>
        <v>12758</v>
      </c>
    </row>
    <row r="22" spans="1:9" s="80" customFormat="1" ht="22.5" x14ac:dyDescent="0.2">
      <c r="A22" s="23" t="s">
        <v>250</v>
      </c>
      <c r="B22" s="25">
        <v>1</v>
      </c>
      <c r="C22" s="25">
        <v>4</v>
      </c>
      <c r="D22" s="26" t="s">
        <v>89</v>
      </c>
      <c r="E22" s="27"/>
      <c r="F22" s="32">
        <f t="shared" ref="F22:F23" si="2">F23</f>
        <v>0</v>
      </c>
      <c r="G22" s="32">
        <f t="shared" ref="G22:H23" si="3">G23</f>
        <v>6.5</v>
      </c>
      <c r="H22" s="32">
        <f t="shared" si="3"/>
        <v>6.5</v>
      </c>
    </row>
    <row r="23" spans="1:9" s="80" customFormat="1" x14ac:dyDescent="0.2">
      <c r="A23" s="23" t="s">
        <v>233</v>
      </c>
      <c r="B23" s="25">
        <v>1</v>
      </c>
      <c r="C23" s="25">
        <v>4</v>
      </c>
      <c r="D23" s="26" t="s">
        <v>89</v>
      </c>
      <c r="E23" s="27">
        <v>300</v>
      </c>
      <c r="F23" s="32">
        <f t="shared" si="2"/>
        <v>0</v>
      </c>
      <c r="G23" s="32">
        <f t="shared" si="3"/>
        <v>6.5</v>
      </c>
      <c r="H23" s="32">
        <f t="shared" si="3"/>
        <v>6.5</v>
      </c>
    </row>
    <row r="24" spans="1:9" s="80" customFormat="1" ht="22.5" x14ac:dyDescent="0.2">
      <c r="A24" s="23" t="s">
        <v>234</v>
      </c>
      <c r="B24" s="25">
        <v>1</v>
      </c>
      <c r="C24" s="25">
        <v>4</v>
      </c>
      <c r="D24" s="26" t="s">
        <v>89</v>
      </c>
      <c r="E24" s="27">
        <v>320</v>
      </c>
      <c r="F24" s="32">
        <v>0</v>
      </c>
      <c r="G24" s="32">
        <f>H24-F24</f>
        <v>6.5</v>
      </c>
      <c r="H24" s="32">
        <f>'расходы по структуре 2021 '!I31</f>
        <v>6.5</v>
      </c>
      <c r="I24" s="80" t="s">
        <v>247</v>
      </c>
    </row>
    <row r="25" spans="1:9" ht="33.75" x14ac:dyDescent="0.2">
      <c r="A25" s="39" t="s">
        <v>61</v>
      </c>
      <c r="B25" s="18">
        <v>1</v>
      </c>
      <c r="C25" s="18">
        <v>6</v>
      </c>
      <c r="D25" s="8"/>
      <c r="E25" s="19"/>
      <c r="F25" s="7">
        <f>F31+F26</f>
        <v>36.400000000000006</v>
      </c>
      <c r="G25" s="7">
        <f t="shared" ref="G25:H25" si="4">G31+G26</f>
        <v>0</v>
      </c>
      <c r="H25" s="7">
        <f t="shared" si="4"/>
        <v>36.400000000000006</v>
      </c>
    </row>
    <row r="26" spans="1:9" x14ac:dyDescent="0.2">
      <c r="A26" s="31" t="s">
        <v>50</v>
      </c>
      <c r="B26" s="25">
        <v>1</v>
      </c>
      <c r="C26" s="25">
        <v>6</v>
      </c>
      <c r="D26" s="26" t="s">
        <v>86</v>
      </c>
      <c r="E26" s="27"/>
      <c r="F26" s="28">
        <f>F27</f>
        <v>16.600000000000001</v>
      </c>
      <c r="G26" s="28">
        <f t="shared" ref="G26:H29" si="5">G27</f>
        <v>0</v>
      </c>
      <c r="H26" s="28">
        <f t="shared" si="5"/>
        <v>16.600000000000001</v>
      </c>
    </row>
    <row r="27" spans="1:9" ht="33.75" x14ac:dyDescent="0.2">
      <c r="A27" s="31" t="s">
        <v>152</v>
      </c>
      <c r="B27" s="25">
        <v>1</v>
      </c>
      <c r="C27" s="25">
        <v>6</v>
      </c>
      <c r="D27" s="26" t="s">
        <v>91</v>
      </c>
      <c r="E27" s="27"/>
      <c r="F27" s="28">
        <f>F28</f>
        <v>16.600000000000001</v>
      </c>
      <c r="G27" s="28">
        <f t="shared" si="5"/>
        <v>0</v>
      </c>
      <c r="H27" s="28">
        <f t="shared" si="5"/>
        <v>16.600000000000001</v>
      </c>
    </row>
    <row r="28" spans="1:9" ht="45.75" customHeight="1" x14ac:dyDescent="0.2">
      <c r="A28" s="23" t="s">
        <v>60</v>
      </c>
      <c r="B28" s="25">
        <v>1</v>
      </c>
      <c r="C28" s="25">
        <v>6</v>
      </c>
      <c r="D28" s="26" t="s">
        <v>92</v>
      </c>
      <c r="E28" s="27"/>
      <c r="F28" s="28">
        <f>F29</f>
        <v>16.600000000000001</v>
      </c>
      <c r="G28" s="28">
        <f t="shared" si="5"/>
        <v>0</v>
      </c>
      <c r="H28" s="28">
        <f t="shared" si="5"/>
        <v>16.600000000000001</v>
      </c>
    </row>
    <row r="29" spans="1:9" x14ac:dyDescent="0.2">
      <c r="A29" s="23" t="s">
        <v>49</v>
      </c>
      <c r="B29" s="25">
        <v>1</v>
      </c>
      <c r="C29" s="25">
        <v>6</v>
      </c>
      <c r="D29" s="26" t="s">
        <v>92</v>
      </c>
      <c r="E29" s="27">
        <v>500</v>
      </c>
      <c r="F29" s="28">
        <f>F30</f>
        <v>16.600000000000001</v>
      </c>
      <c r="G29" s="28">
        <f t="shared" si="5"/>
        <v>0</v>
      </c>
      <c r="H29" s="28">
        <f t="shared" si="5"/>
        <v>16.600000000000001</v>
      </c>
    </row>
    <row r="30" spans="1:9" x14ac:dyDescent="0.2">
      <c r="A30" s="23" t="s">
        <v>32</v>
      </c>
      <c r="B30" s="25">
        <v>1</v>
      </c>
      <c r="C30" s="25">
        <v>6</v>
      </c>
      <c r="D30" s="26" t="s">
        <v>92</v>
      </c>
      <c r="E30" s="27">
        <v>540</v>
      </c>
      <c r="F30" s="28">
        <f>'расходы по структуре 2021 '!G37</f>
        <v>16.600000000000001</v>
      </c>
      <c r="G30" s="28">
        <f>'расходы по структуре 2021 '!H37</f>
        <v>0</v>
      </c>
      <c r="H30" s="28">
        <f>'расходы по структуре 2021 '!I37</f>
        <v>16.600000000000001</v>
      </c>
    </row>
    <row r="31" spans="1:9" ht="33.75" x14ac:dyDescent="0.2">
      <c r="A31" s="31" t="s">
        <v>192</v>
      </c>
      <c r="B31" s="25">
        <v>1</v>
      </c>
      <c r="C31" s="25">
        <v>6</v>
      </c>
      <c r="D31" s="26" t="s">
        <v>87</v>
      </c>
      <c r="E31" s="27"/>
      <c r="F31" s="28">
        <f>F32</f>
        <v>19.8</v>
      </c>
      <c r="G31" s="28">
        <f t="shared" ref="G31:H34" si="6">G32</f>
        <v>0</v>
      </c>
      <c r="H31" s="28">
        <f t="shared" si="6"/>
        <v>19.8</v>
      </c>
    </row>
    <row r="32" spans="1:9" ht="33.75" x14ac:dyDescent="0.2">
      <c r="A32" s="31" t="s">
        <v>71</v>
      </c>
      <c r="B32" s="25">
        <v>1</v>
      </c>
      <c r="C32" s="25">
        <v>6</v>
      </c>
      <c r="D32" s="26" t="s">
        <v>111</v>
      </c>
      <c r="E32" s="27"/>
      <c r="F32" s="28">
        <f>F33</f>
        <v>19.8</v>
      </c>
      <c r="G32" s="28">
        <f t="shared" si="6"/>
        <v>0</v>
      </c>
      <c r="H32" s="28">
        <f t="shared" si="6"/>
        <v>19.8</v>
      </c>
    </row>
    <row r="33" spans="1:8" ht="56.25" x14ac:dyDescent="0.2">
      <c r="A33" s="23" t="s">
        <v>60</v>
      </c>
      <c r="B33" s="25">
        <v>1</v>
      </c>
      <c r="C33" s="25">
        <v>6</v>
      </c>
      <c r="D33" s="26" t="s">
        <v>90</v>
      </c>
      <c r="E33" s="27"/>
      <c r="F33" s="28">
        <f>F34</f>
        <v>19.8</v>
      </c>
      <c r="G33" s="28">
        <f t="shared" si="6"/>
        <v>0</v>
      </c>
      <c r="H33" s="28">
        <f t="shared" si="6"/>
        <v>19.8</v>
      </c>
    </row>
    <row r="34" spans="1:8" x14ac:dyDescent="0.2">
      <c r="A34" s="23" t="s">
        <v>49</v>
      </c>
      <c r="B34" s="25">
        <v>1</v>
      </c>
      <c r="C34" s="25">
        <v>6</v>
      </c>
      <c r="D34" s="26" t="s">
        <v>90</v>
      </c>
      <c r="E34" s="27">
        <v>500</v>
      </c>
      <c r="F34" s="28">
        <f>F35</f>
        <v>19.8</v>
      </c>
      <c r="G34" s="28">
        <f t="shared" si="6"/>
        <v>0</v>
      </c>
      <c r="H34" s="28">
        <f t="shared" si="6"/>
        <v>19.8</v>
      </c>
    </row>
    <row r="35" spans="1:8" x14ac:dyDescent="0.2">
      <c r="A35" s="23" t="s">
        <v>32</v>
      </c>
      <c r="B35" s="25">
        <v>1</v>
      </c>
      <c r="C35" s="25">
        <v>6</v>
      </c>
      <c r="D35" s="26" t="s">
        <v>90</v>
      </c>
      <c r="E35" s="27">
        <v>540</v>
      </c>
      <c r="F35" s="28">
        <f>'расходы по структуре 2021 '!G42</f>
        <v>19.8</v>
      </c>
      <c r="G35" s="28">
        <f>'расходы по структуре 2021 '!H42</f>
        <v>0</v>
      </c>
      <c r="H35" s="28">
        <f>'расходы по структуре 2021 '!I42</f>
        <v>19.8</v>
      </c>
    </row>
    <row r="36" spans="1:8" x14ac:dyDescent="0.2">
      <c r="A36" s="9" t="s">
        <v>8</v>
      </c>
      <c r="B36" s="18">
        <v>1</v>
      </c>
      <c r="C36" s="18">
        <v>11</v>
      </c>
      <c r="D36" s="8"/>
      <c r="E36" s="19" t="s">
        <v>33</v>
      </c>
      <c r="F36" s="7">
        <f>F37</f>
        <v>50</v>
      </c>
      <c r="G36" s="7">
        <f t="shared" ref="G36:H40" si="7">G37</f>
        <v>0</v>
      </c>
      <c r="H36" s="7">
        <f t="shared" si="7"/>
        <v>50</v>
      </c>
    </row>
    <row r="37" spans="1:8" x14ac:dyDescent="0.2">
      <c r="A37" s="31" t="s">
        <v>50</v>
      </c>
      <c r="B37" s="25">
        <v>1</v>
      </c>
      <c r="C37" s="25">
        <v>11</v>
      </c>
      <c r="D37" s="26" t="s">
        <v>86</v>
      </c>
      <c r="E37" s="27" t="s">
        <v>33</v>
      </c>
      <c r="F37" s="28">
        <f>F38</f>
        <v>50</v>
      </c>
      <c r="G37" s="28">
        <f t="shared" si="7"/>
        <v>0</v>
      </c>
      <c r="H37" s="28">
        <f t="shared" si="7"/>
        <v>50</v>
      </c>
    </row>
    <row r="38" spans="1:8" ht="33.75" x14ac:dyDescent="0.2">
      <c r="A38" s="31" t="s">
        <v>72</v>
      </c>
      <c r="B38" s="25">
        <v>1</v>
      </c>
      <c r="C38" s="25">
        <v>11</v>
      </c>
      <c r="D38" s="26" t="s">
        <v>75</v>
      </c>
      <c r="E38" s="27" t="s">
        <v>33</v>
      </c>
      <c r="F38" s="28">
        <f>F39</f>
        <v>50</v>
      </c>
      <c r="G38" s="28">
        <f t="shared" si="7"/>
        <v>0</v>
      </c>
      <c r="H38" s="28">
        <f t="shared" si="7"/>
        <v>50</v>
      </c>
    </row>
    <row r="39" spans="1:8" x14ac:dyDescent="0.2">
      <c r="A39" s="31" t="s">
        <v>85</v>
      </c>
      <c r="B39" s="25">
        <v>1</v>
      </c>
      <c r="C39" s="25">
        <v>11</v>
      </c>
      <c r="D39" s="26" t="s">
        <v>94</v>
      </c>
      <c r="E39" s="27"/>
      <c r="F39" s="32">
        <f>F40</f>
        <v>50</v>
      </c>
      <c r="G39" s="32">
        <f t="shared" si="7"/>
        <v>0</v>
      </c>
      <c r="H39" s="32">
        <f t="shared" si="7"/>
        <v>50</v>
      </c>
    </row>
    <row r="40" spans="1:8" x14ac:dyDescent="0.2">
      <c r="A40" s="23" t="s">
        <v>43</v>
      </c>
      <c r="B40" s="25">
        <v>1</v>
      </c>
      <c r="C40" s="25">
        <v>11</v>
      </c>
      <c r="D40" s="26" t="s">
        <v>94</v>
      </c>
      <c r="E40" s="27" t="s">
        <v>44</v>
      </c>
      <c r="F40" s="28">
        <f>F41</f>
        <v>50</v>
      </c>
      <c r="G40" s="28">
        <f t="shared" si="7"/>
        <v>0</v>
      </c>
      <c r="H40" s="28">
        <f t="shared" si="7"/>
        <v>50</v>
      </c>
    </row>
    <row r="41" spans="1:8" x14ac:dyDescent="0.2">
      <c r="A41" s="23" t="s">
        <v>27</v>
      </c>
      <c r="B41" s="25">
        <v>1</v>
      </c>
      <c r="C41" s="25">
        <v>11</v>
      </c>
      <c r="D41" s="26" t="s">
        <v>94</v>
      </c>
      <c r="E41" s="27" t="s">
        <v>21</v>
      </c>
      <c r="F41" s="32">
        <f>'расходы по структуре 2021 '!G48</f>
        <v>50</v>
      </c>
      <c r="G41" s="32">
        <f>'расходы по структуре 2021 '!H48</f>
        <v>0</v>
      </c>
      <c r="H41" s="32">
        <f>'расходы по структуре 2021 '!I48</f>
        <v>50</v>
      </c>
    </row>
    <row r="42" spans="1:8" x14ac:dyDescent="0.2">
      <c r="A42" s="9" t="s">
        <v>9</v>
      </c>
      <c r="B42" s="18">
        <v>1</v>
      </c>
      <c r="C42" s="18">
        <v>13</v>
      </c>
      <c r="D42" s="8" t="s">
        <v>33</v>
      </c>
      <c r="E42" s="19" t="s">
        <v>33</v>
      </c>
      <c r="F42" s="7">
        <f>F43+F65+F74</f>
        <v>5508</v>
      </c>
      <c r="G42" s="7">
        <f>G43+G65+G74</f>
        <v>-53.400000000000006</v>
      </c>
      <c r="H42" s="7">
        <f>H43+H65+H74</f>
        <v>5454.6</v>
      </c>
    </row>
    <row r="43" spans="1:8" ht="33.75" x14ac:dyDescent="0.2">
      <c r="A43" s="31" t="s">
        <v>192</v>
      </c>
      <c r="B43" s="25">
        <v>1</v>
      </c>
      <c r="C43" s="25">
        <v>13</v>
      </c>
      <c r="D43" s="26" t="s">
        <v>87</v>
      </c>
      <c r="E43" s="27" t="s">
        <v>33</v>
      </c>
      <c r="F43" s="28">
        <f>F44+F60</f>
        <v>3516.7</v>
      </c>
      <c r="G43" s="28">
        <f>G44+G60</f>
        <v>-18.400000000000006</v>
      </c>
      <c r="H43" s="28">
        <f>H44+H60</f>
        <v>3498.3</v>
      </c>
    </row>
    <row r="44" spans="1:8" ht="33.75" x14ac:dyDescent="0.2">
      <c r="A44" s="31" t="s">
        <v>70</v>
      </c>
      <c r="B44" s="25">
        <v>1</v>
      </c>
      <c r="C44" s="25">
        <v>13</v>
      </c>
      <c r="D44" s="26" t="s">
        <v>111</v>
      </c>
      <c r="E44" s="27" t="s">
        <v>33</v>
      </c>
      <c r="F44" s="28">
        <f>F45+F52</f>
        <v>3243.5</v>
      </c>
      <c r="G44" s="28">
        <f>G45+G52</f>
        <v>1</v>
      </c>
      <c r="H44" s="28">
        <f>H45+H52</f>
        <v>3244.5</v>
      </c>
    </row>
    <row r="45" spans="1:8" ht="22.5" x14ac:dyDescent="0.2">
      <c r="A45" s="44" t="s">
        <v>128</v>
      </c>
      <c r="B45" s="25">
        <v>1</v>
      </c>
      <c r="C45" s="25">
        <v>13</v>
      </c>
      <c r="D45" s="26" t="s">
        <v>95</v>
      </c>
      <c r="E45" s="27"/>
      <c r="F45" s="32">
        <f>F46+F48+F50</f>
        <v>3132</v>
      </c>
      <c r="G45" s="32">
        <f>G46+G48+G50</f>
        <v>0</v>
      </c>
      <c r="H45" s="32">
        <f>H46+H48+H50</f>
        <v>3132</v>
      </c>
    </row>
    <row r="46" spans="1:8" ht="45" x14ac:dyDescent="0.2">
      <c r="A46" s="23" t="s">
        <v>37</v>
      </c>
      <c r="B46" s="25">
        <v>1</v>
      </c>
      <c r="C46" s="25">
        <v>13</v>
      </c>
      <c r="D46" s="26" t="s">
        <v>95</v>
      </c>
      <c r="E46" s="27" t="s">
        <v>38</v>
      </c>
      <c r="F46" s="32">
        <f>F47</f>
        <v>2571</v>
      </c>
      <c r="G46" s="32">
        <f t="shared" ref="G46:H46" si="8">G47</f>
        <v>-137.5</v>
      </c>
      <c r="H46" s="32">
        <f t="shared" si="8"/>
        <v>2433.5</v>
      </c>
    </row>
    <row r="47" spans="1:8" x14ac:dyDescent="0.2">
      <c r="A47" s="23" t="s">
        <v>39</v>
      </c>
      <c r="B47" s="25">
        <v>1</v>
      </c>
      <c r="C47" s="25">
        <v>13</v>
      </c>
      <c r="D47" s="26" t="s">
        <v>95</v>
      </c>
      <c r="E47" s="27" t="s">
        <v>40</v>
      </c>
      <c r="F47" s="32">
        <f>'расходы по структуре 2021 '!G54</f>
        <v>2571</v>
      </c>
      <c r="G47" s="32">
        <f>'расходы по структуре 2021 '!H54</f>
        <v>-137.5</v>
      </c>
      <c r="H47" s="32">
        <f>'расходы по структуре 2021 '!I54</f>
        <v>2433.5</v>
      </c>
    </row>
    <row r="48" spans="1:8" ht="22.5" x14ac:dyDescent="0.2">
      <c r="A48" s="23" t="s">
        <v>74</v>
      </c>
      <c r="B48" s="25">
        <v>1</v>
      </c>
      <c r="C48" s="25">
        <v>13</v>
      </c>
      <c r="D48" s="26" t="s">
        <v>95</v>
      </c>
      <c r="E48" s="27" t="s">
        <v>34</v>
      </c>
      <c r="F48" s="28">
        <f>F49</f>
        <v>537</v>
      </c>
      <c r="G48" s="28">
        <f t="shared" ref="G48:H48" si="9">G49</f>
        <v>137.5</v>
      </c>
      <c r="H48" s="28">
        <f t="shared" si="9"/>
        <v>674.5</v>
      </c>
    </row>
    <row r="49" spans="1:9" ht="22.5" x14ac:dyDescent="0.2">
      <c r="A49" s="23" t="s">
        <v>35</v>
      </c>
      <c r="B49" s="25">
        <v>1</v>
      </c>
      <c r="C49" s="25">
        <v>13</v>
      </c>
      <c r="D49" s="26" t="s">
        <v>95</v>
      </c>
      <c r="E49" s="27" t="s">
        <v>36</v>
      </c>
      <c r="F49" s="28">
        <f>'расходы по структуре 2021 '!G59</f>
        <v>537</v>
      </c>
      <c r="G49" s="28">
        <f>'расходы по структуре 2021 '!H59</f>
        <v>137.5</v>
      </c>
      <c r="H49" s="28">
        <f>'расходы по структуре 2021 '!I59</f>
        <v>674.5</v>
      </c>
    </row>
    <row r="50" spans="1:9" x14ac:dyDescent="0.2">
      <c r="A50" s="23" t="s">
        <v>43</v>
      </c>
      <c r="B50" s="25">
        <v>1</v>
      </c>
      <c r="C50" s="25">
        <v>13</v>
      </c>
      <c r="D50" s="26" t="s">
        <v>95</v>
      </c>
      <c r="E50" s="27" t="s">
        <v>44</v>
      </c>
      <c r="F50" s="28">
        <f>F51</f>
        <v>24</v>
      </c>
      <c r="G50" s="28">
        <f t="shared" ref="G50:H50" si="10">G51</f>
        <v>0</v>
      </c>
      <c r="H50" s="28">
        <f t="shared" si="10"/>
        <v>24</v>
      </c>
    </row>
    <row r="51" spans="1:9" x14ac:dyDescent="0.2">
      <c r="A51" s="23" t="s">
        <v>45</v>
      </c>
      <c r="B51" s="25">
        <v>1</v>
      </c>
      <c r="C51" s="25">
        <v>13</v>
      </c>
      <c r="D51" s="26" t="s">
        <v>95</v>
      </c>
      <c r="E51" s="27" t="s">
        <v>46</v>
      </c>
      <c r="F51" s="28">
        <f>'расходы по структуре 2021 '!G63</f>
        <v>24</v>
      </c>
      <c r="G51" s="28">
        <f>'расходы по структуре 2021 '!H63</f>
        <v>0</v>
      </c>
      <c r="H51" s="28">
        <f>'расходы по структуре 2021 '!I63</f>
        <v>24</v>
      </c>
    </row>
    <row r="52" spans="1:9" x14ac:dyDescent="0.2">
      <c r="A52" s="113" t="s">
        <v>53</v>
      </c>
      <c r="B52" s="25">
        <v>1</v>
      </c>
      <c r="C52" s="25">
        <v>13</v>
      </c>
      <c r="D52" s="26" t="s">
        <v>186</v>
      </c>
      <c r="E52" s="27"/>
      <c r="F52" s="32">
        <f>F56+F53</f>
        <v>111.5</v>
      </c>
      <c r="G52" s="32">
        <f>G56+G53</f>
        <v>1</v>
      </c>
      <c r="H52" s="32">
        <f>H56+H55</f>
        <v>112.5</v>
      </c>
      <c r="I52" s="111"/>
    </row>
    <row r="53" spans="1:9" s="80" customFormat="1" ht="22.5" x14ac:dyDescent="0.2">
      <c r="A53" s="113" t="s">
        <v>250</v>
      </c>
      <c r="B53" s="25">
        <v>1</v>
      </c>
      <c r="C53" s="25">
        <v>13</v>
      </c>
      <c r="D53" s="26" t="s">
        <v>186</v>
      </c>
      <c r="E53" s="27">
        <v>200</v>
      </c>
      <c r="F53" s="32">
        <f t="shared" ref="F53:H54" si="11">F54</f>
        <v>11.5</v>
      </c>
      <c r="G53" s="32">
        <f t="shared" si="11"/>
        <v>1</v>
      </c>
      <c r="H53" s="32">
        <f t="shared" si="11"/>
        <v>12.5</v>
      </c>
    </row>
    <row r="54" spans="1:9" s="80" customFormat="1" x14ac:dyDescent="0.2">
      <c r="A54" s="113" t="s">
        <v>251</v>
      </c>
      <c r="B54" s="25">
        <v>1</v>
      </c>
      <c r="C54" s="25">
        <v>13</v>
      </c>
      <c r="D54" s="26" t="s">
        <v>186</v>
      </c>
      <c r="E54" s="27">
        <v>240</v>
      </c>
      <c r="F54" s="32">
        <f t="shared" si="11"/>
        <v>11.5</v>
      </c>
      <c r="G54" s="32">
        <f t="shared" si="11"/>
        <v>1</v>
      </c>
      <c r="H54" s="32">
        <f t="shared" si="11"/>
        <v>12.5</v>
      </c>
    </row>
    <row r="55" spans="1:9" s="80" customFormat="1" ht="22.5" x14ac:dyDescent="0.2">
      <c r="A55" s="113" t="s">
        <v>252</v>
      </c>
      <c r="B55" s="25">
        <v>1</v>
      </c>
      <c r="C55" s="25">
        <v>13</v>
      </c>
      <c r="D55" s="26" t="s">
        <v>186</v>
      </c>
      <c r="E55" s="27">
        <v>244</v>
      </c>
      <c r="F55" s="32">
        <f>'расходы по структуре 2021 '!G69</f>
        <v>11.5</v>
      </c>
      <c r="G55" s="32">
        <f>'расходы по структуре 2021 '!H69</f>
        <v>1</v>
      </c>
      <c r="H55" s="32">
        <f>'расходы по структуре 2021 '!I67</f>
        <v>12.5</v>
      </c>
      <c r="I55" s="80" t="s">
        <v>247</v>
      </c>
    </row>
    <row r="56" spans="1:9" x14ac:dyDescent="0.2">
      <c r="A56" s="113" t="s">
        <v>43</v>
      </c>
      <c r="B56" s="25">
        <v>1</v>
      </c>
      <c r="C56" s="25">
        <v>13</v>
      </c>
      <c r="D56" s="26" t="s">
        <v>186</v>
      </c>
      <c r="E56" s="27">
        <v>800</v>
      </c>
      <c r="F56" s="32">
        <f>F59+F57</f>
        <v>100</v>
      </c>
      <c r="G56" s="32">
        <f>G59+G58</f>
        <v>0</v>
      </c>
      <c r="H56" s="32">
        <f>H59+H58</f>
        <v>100</v>
      </c>
    </row>
    <row r="57" spans="1:9" s="80" customFormat="1" x14ac:dyDescent="0.2">
      <c r="A57" s="113" t="s">
        <v>249</v>
      </c>
      <c r="B57" s="25">
        <v>1</v>
      </c>
      <c r="C57" s="25">
        <v>13</v>
      </c>
      <c r="D57" s="26" t="s">
        <v>186</v>
      </c>
      <c r="E57" s="27">
        <v>830</v>
      </c>
      <c r="F57" s="32">
        <f>F58</f>
        <v>97.5</v>
      </c>
      <c r="G57" s="32">
        <f>G58</f>
        <v>0</v>
      </c>
      <c r="H57" s="32">
        <f>H58</f>
        <v>97.5</v>
      </c>
    </row>
    <row r="58" spans="1:9" s="80" customFormat="1" ht="22.5" x14ac:dyDescent="0.2">
      <c r="A58" s="113" t="s">
        <v>248</v>
      </c>
      <c r="B58" s="25">
        <v>1</v>
      </c>
      <c r="C58" s="25">
        <v>13</v>
      </c>
      <c r="D58" s="26" t="s">
        <v>186</v>
      </c>
      <c r="E58" s="27">
        <v>831</v>
      </c>
      <c r="F58" s="32">
        <f>'расходы по структуре 2021 '!G72</f>
        <v>97.5</v>
      </c>
      <c r="G58" s="32">
        <v>0</v>
      </c>
      <c r="H58" s="32">
        <f>'расходы по структуре 2021 '!I72</f>
        <v>97.5</v>
      </c>
      <c r="I58" s="80" t="s">
        <v>247</v>
      </c>
    </row>
    <row r="59" spans="1:9" x14ac:dyDescent="0.2">
      <c r="A59" s="23" t="s">
        <v>45</v>
      </c>
      <c r="B59" s="25">
        <v>1</v>
      </c>
      <c r="C59" s="25">
        <v>13</v>
      </c>
      <c r="D59" s="26" t="s">
        <v>186</v>
      </c>
      <c r="E59" s="27" t="s">
        <v>46</v>
      </c>
      <c r="F59" s="32">
        <f>'расходы по структуре 2021 '!G73</f>
        <v>2.5</v>
      </c>
      <c r="G59" s="32">
        <f>'расходы по структуре 2021 '!H73</f>
        <v>0</v>
      </c>
      <c r="H59" s="32">
        <f>'расходы по структуре 2021 '!I73</f>
        <v>2.5</v>
      </c>
    </row>
    <row r="60" spans="1:9" ht="33.75" x14ac:dyDescent="0.2">
      <c r="A60" s="23" t="s">
        <v>161</v>
      </c>
      <c r="B60" s="25">
        <v>1</v>
      </c>
      <c r="C60" s="25">
        <v>13</v>
      </c>
      <c r="D60" s="26" t="s">
        <v>162</v>
      </c>
      <c r="E60" s="27"/>
      <c r="F60" s="32">
        <f>F61+F63</f>
        <v>273.2</v>
      </c>
      <c r="G60" s="32">
        <f t="shared" ref="G60:H60" si="12">G61+G63</f>
        <v>-19.400000000000006</v>
      </c>
      <c r="H60" s="32">
        <f t="shared" si="12"/>
        <v>253.79999999999998</v>
      </c>
    </row>
    <row r="61" spans="1:9" x14ac:dyDescent="0.2">
      <c r="A61" s="23" t="s">
        <v>53</v>
      </c>
      <c r="B61" s="25">
        <v>1</v>
      </c>
      <c r="C61" s="25">
        <v>13</v>
      </c>
      <c r="D61" s="26" t="s">
        <v>163</v>
      </c>
      <c r="E61" s="27">
        <v>200</v>
      </c>
      <c r="F61" s="32">
        <f>F62</f>
        <v>258.2</v>
      </c>
      <c r="G61" s="32">
        <f t="shared" ref="G61:H61" si="13">G62</f>
        <v>-19.400000000000006</v>
      </c>
      <c r="H61" s="32">
        <f t="shared" si="13"/>
        <v>238.79999999999998</v>
      </c>
    </row>
    <row r="62" spans="1:9" ht="22.5" x14ac:dyDescent="0.2">
      <c r="A62" s="23" t="s">
        <v>35</v>
      </c>
      <c r="B62" s="25">
        <v>1</v>
      </c>
      <c r="C62" s="25">
        <v>13</v>
      </c>
      <c r="D62" s="26" t="s">
        <v>163</v>
      </c>
      <c r="E62" s="27">
        <v>240</v>
      </c>
      <c r="F62" s="32">
        <f>'расходы по структуре 2021 '!G78</f>
        <v>258.2</v>
      </c>
      <c r="G62" s="32">
        <f>'расходы по структуре 2021 '!H78</f>
        <v>-19.400000000000006</v>
      </c>
      <c r="H62" s="32">
        <f>'расходы по структуре 2021 '!I78</f>
        <v>238.79999999999998</v>
      </c>
    </row>
    <row r="63" spans="1:9" x14ac:dyDescent="0.2">
      <c r="A63" s="23" t="s">
        <v>43</v>
      </c>
      <c r="B63" s="25">
        <v>1</v>
      </c>
      <c r="C63" s="25">
        <v>13</v>
      </c>
      <c r="D63" s="26" t="s">
        <v>163</v>
      </c>
      <c r="E63" s="27">
        <v>800</v>
      </c>
      <c r="F63" s="32">
        <f>F64</f>
        <v>15</v>
      </c>
      <c r="G63" s="32">
        <f t="shared" ref="G63:H63" si="14">G64</f>
        <v>0</v>
      </c>
      <c r="H63" s="32">
        <f t="shared" si="14"/>
        <v>15</v>
      </c>
    </row>
    <row r="64" spans="1:9" x14ac:dyDescent="0.2">
      <c r="A64" s="23" t="s">
        <v>45</v>
      </c>
      <c r="B64" s="25">
        <v>1</v>
      </c>
      <c r="C64" s="25">
        <v>13</v>
      </c>
      <c r="D64" s="26" t="s">
        <v>163</v>
      </c>
      <c r="E64" s="27">
        <v>850</v>
      </c>
      <c r="F64" s="32">
        <f>'расходы по структуре 2021 '!G81</f>
        <v>15</v>
      </c>
      <c r="G64" s="32">
        <f>'расходы по структуре 2021 '!H81</f>
        <v>0</v>
      </c>
      <c r="H64" s="32">
        <f>'расходы по структуре 2021 '!I81</f>
        <v>15</v>
      </c>
    </row>
    <row r="65" spans="1:8" ht="33.75" x14ac:dyDescent="0.2">
      <c r="A65" s="23" t="s">
        <v>193</v>
      </c>
      <c r="B65" s="25">
        <v>1</v>
      </c>
      <c r="C65" s="25">
        <v>13</v>
      </c>
      <c r="D65" s="26" t="s">
        <v>96</v>
      </c>
      <c r="E65" s="27"/>
      <c r="F65" s="28">
        <f>F66+F72</f>
        <v>1989.3000000000002</v>
      </c>
      <c r="G65" s="28">
        <f>G66+G72</f>
        <v>-35</v>
      </c>
      <c r="H65" s="28">
        <f t="shared" ref="H65" si="15">H66+H72</f>
        <v>1954.3</v>
      </c>
    </row>
    <row r="66" spans="1:8" ht="33.75" x14ac:dyDescent="0.2">
      <c r="A66" s="23" t="s">
        <v>73</v>
      </c>
      <c r="B66" s="25">
        <v>1</v>
      </c>
      <c r="C66" s="25">
        <v>13</v>
      </c>
      <c r="D66" s="26" t="s">
        <v>97</v>
      </c>
      <c r="E66" s="27"/>
      <c r="F66" s="28">
        <f>F67</f>
        <v>1931.8000000000002</v>
      </c>
      <c r="G66" s="28">
        <f>G67</f>
        <v>-34.6</v>
      </c>
      <c r="H66" s="28">
        <f t="shared" ref="G66:H68" si="16">H67</f>
        <v>1897.2</v>
      </c>
    </row>
    <row r="67" spans="1:8" ht="22.5" x14ac:dyDescent="0.2">
      <c r="A67" s="23" t="s">
        <v>54</v>
      </c>
      <c r="B67" s="25">
        <v>1</v>
      </c>
      <c r="C67" s="25">
        <v>13</v>
      </c>
      <c r="D67" s="26" t="s">
        <v>98</v>
      </c>
      <c r="E67" s="27"/>
      <c r="F67" s="28">
        <f>F68+F70</f>
        <v>1931.8000000000002</v>
      </c>
      <c r="G67" s="28">
        <f>G68+G70</f>
        <v>-34.6</v>
      </c>
      <c r="H67" s="28">
        <f t="shared" ref="H67" si="17">H68+H70</f>
        <v>1897.2</v>
      </c>
    </row>
    <row r="68" spans="1:8" ht="22.5" x14ac:dyDescent="0.2">
      <c r="A68" s="23" t="s">
        <v>74</v>
      </c>
      <c r="B68" s="25">
        <v>1</v>
      </c>
      <c r="C68" s="25">
        <v>13</v>
      </c>
      <c r="D68" s="26" t="s">
        <v>98</v>
      </c>
      <c r="E68" s="27" t="s">
        <v>34</v>
      </c>
      <c r="F68" s="28">
        <f>F69</f>
        <v>1899.9</v>
      </c>
      <c r="G68" s="28">
        <f t="shared" si="16"/>
        <v>-35</v>
      </c>
      <c r="H68" s="28">
        <f t="shared" si="16"/>
        <v>1864.9</v>
      </c>
    </row>
    <row r="69" spans="1:8" ht="22.5" x14ac:dyDescent="0.2">
      <c r="A69" s="23" t="s">
        <v>35</v>
      </c>
      <c r="B69" s="25">
        <v>1</v>
      </c>
      <c r="C69" s="25">
        <v>13</v>
      </c>
      <c r="D69" s="26" t="s">
        <v>98</v>
      </c>
      <c r="E69" s="27" t="s">
        <v>36</v>
      </c>
      <c r="F69" s="28">
        <f>'расходы по структуре 2021 '!G87</f>
        <v>1899.9</v>
      </c>
      <c r="G69" s="28">
        <f>'расходы по структуре 2021 '!H87</f>
        <v>-35</v>
      </c>
      <c r="H69" s="28">
        <f>'расходы по структуре 2021 '!I87</f>
        <v>1864.9</v>
      </c>
    </row>
    <row r="70" spans="1:8" s="80" customFormat="1" x14ac:dyDescent="0.2">
      <c r="A70" s="23" t="s">
        <v>43</v>
      </c>
      <c r="B70" s="25">
        <v>1</v>
      </c>
      <c r="C70" s="25">
        <v>13</v>
      </c>
      <c r="D70" s="26" t="s">
        <v>98</v>
      </c>
      <c r="E70" s="27">
        <v>800</v>
      </c>
      <c r="F70" s="28">
        <f>F71</f>
        <v>31.9</v>
      </c>
      <c r="G70" s="28">
        <f t="shared" ref="G70:H70" si="18">G71</f>
        <v>0.4</v>
      </c>
      <c r="H70" s="28">
        <f t="shared" si="18"/>
        <v>32.299999999999997</v>
      </c>
    </row>
    <row r="71" spans="1:8" s="80" customFormat="1" x14ac:dyDescent="0.2">
      <c r="A71" s="23" t="s">
        <v>45</v>
      </c>
      <c r="B71" s="25">
        <v>1</v>
      </c>
      <c r="C71" s="25">
        <v>13</v>
      </c>
      <c r="D71" s="26" t="s">
        <v>98</v>
      </c>
      <c r="E71" s="27">
        <v>850</v>
      </c>
      <c r="F71" s="28">
        <f>'расходы по структуре 2021 '!G92</f>
        <v>31.9</v>
      </c>
      <c r="G71" s="28">
        <f>'расходы по структуре 2021 '!H92</f>
        <v>0.4</v>
      </c>
      <c r="H71" s="28">
        <f>'расходы по структуре 2021 '!I92</f>
        <v>32.299999999999997</v>
      </c>
    </row>
    <row r="72" spans="1:8" ht="22.5" x14ac:dyDescent="0.2">
      <c r="A72" s="23" t="s">
        <v>54</v>
      </c>
      <c r="B72" s="25">
        <v>1</v>
      </c>
      <c r="C72" s="25">
        <v>13</v>
      </c>
      <c r="D72" s="26" t="s">
        <v>179</v>
      </c>
      <c r="E72" s="27"/>
      <c r="F72" s="32">
        <f>F73</f>
        <v>57.5</v>
      </c>
      <c r="G72" s="32">
        <f>G73</f>
        <v>-0.39999999999999858</v>
      </c>
      <c r="H72" s="32">
        <f t="shared" ref="H72" si="19">H73</f>
        <v>57.1</v>
      </c>
    </row>
    <row r="73" spans="1:8" ht="22.5" x14ac:dyDescent="0.2">
      <c r="A73" s="23" t="s">
        <v>35</v>
      </c>
      <c r="B73" s="25">
        <v>1</v>
      </c>
      <c r="C73" s="25">
        <v>13</v>
      </c>
      <c r="D73" s="26" t="s">
        <v>181</v>
      </c>
      <c r="E73" s="27">
        <v>240</v>
      </c>
      <c r="F73" s="32">
        <f>'расходы по структуре 2021 '!G95</f>
        <v>57.5</v>
      </c>
      <c r="G73" s="32">
        <f>'расходы по структуре 2021 '!H95</f>
        <v>-0.39999999999999858</v>
      </c>
      <c r="H73" s="32">
        <f>'расходы по структуре 2021 '!I95</f>
        <v>57.1</v>
      </c>
    </row>
    <row r="74" spans="1:8" ht="33.75" x14ac:dyDescent="0.2">
      <c r="A74" s="23" t="s">
        <v>194</v>
      </c>
      <c r="B74" s="25">
        <v>1</v>
      </c>
      <c r="C74" s="25">
        <v>13</v>
      </c>
      <c r="D74" s="26" t="s">
        <v>99</v>
      </c>
      <c r="E74" s="27"/>
      <c r="F74" s="28">
        <f>F75+F80</f>
        <v>2</v>
      </c>
      <c r="G74" s="28">
        <f t="shared" ref="G74:H74" si="20">G75+G80</f>
        <v>0</v>
      </c>
      <c r="H74" s="28">
        <f t="shared" si="20"/>
        <v>2</v>
      </c>
    </row>
    <row r="75" spans="1:8" ht="22.5" x14ac:dyDescent="0.2">
      <c r="A75" s="23" t="s">
        <v>139</v>
      </c>
      <c r="B75" s="25">
        <v>1</v>
      </c>
      <c r="C75" s="25">
        <v>13</v>
      </c>
      <c r="D75" s="26" t="s">
        <v>140</v>
      </c>
      <c r="E75" s="27"/>
      <c r="F75" s="28">
        <f>F76</f>
        <v>2</v>
      </c>
      <c r="G75" s="28">
        <f t="shared" ref="G75:H78" si="21">G76</f>
        <v>0</v>
      </c>
      <c r="H75" s="28">
        <f t="shared" si="21"/>
        <v>2</v>
      </c>
    </row>
    <row r="76" spans="1:8" ht="33.75" x14ac:dyDescent="0.2">
      <c r="A76" s="23" t="s">
        <v>178</v>
      </c>
      <c r="B76" s="25">
        <v>1</v>
      </c>
      <c r="C76" s="25">
        <v>13</v>
      </c>
      <c r="D76" s="26" t="s">
        <v>141</v>
      </c>
      <c r="E76" s="27"/>
      <c r="F76" s="28">
        <f>F77</f>
        <v>2</v>
      </c>
      <c r="G76" s="28">
        <f t="shared" si="21"/>
        <v>0</v>
      </c>
      <c r="H76" s="28">
        <f t="shared" si="21"/>
        <v>2</v>
      </c>
    </row>
    <row r="77" spans="1:8" ht="22.5" x14ac:dyDescent="0.2">
      <c r="A77" s="23" t="s">
        <v>54</v>
      </c>
      <c r="B77" s="25">
        <v>1</v>
      </c>
      <c r="C77" s="25">
        <v>13</v>
      </c>
      <c r="D77" s="26" t="s">
        <v>142</v>
      </c>
      <c r="E77" s="27"/>
      <c r="F77" s="28">
        <f>F78</f>
        <v>2</v>
      </c>
      <c r="G77" s="28">
        <f t="shared" si="21"/>
        <v>0</v>
      </c>
      <c r="H77" s="28">
        <f t="shared" si="21"/>
        <v>2</v>
      </c>
    </row>
    <row r="78" spans="1:8" ht="22.5" x14ac:dyDescent="0.2">
      <c r="A78" s="23" t="s">
        <v>74</v>
      </c>
      <c r="B78" s="25">
        <v>1</v>
      </c>
      <c r="C78" s="25">
        <v>13</v>
      </c>
      <c r="D78" s="26" t="s">
        <v>142</v>
      </c>
      <c r="E78" s="27">
        <v>200</v>
      </c>
      <c r="F78" s="28">
        <f>F79</f>
        <v>2</v>
      </c>
      <c r="G78" s="28">
        <f t="shared" si="21"/>
        <v>0</v>
      </c>
      <c r="H78" s="28">
        <f t="shared" si="21"/>
        <v>2</v>
      </c>
    </row>
    <row r="79" spans="1:8" ht="22.5" x14ac:dyDescent="0.2">
      <c r="A79" s="23" t="s">
        <v>35</v>
      </c>
      <c r="B79" s="25">
        <v>1</v>
      </c>
      <c r="C79" s="25">
        <v>13</v>
      </c>
      <c r="D79" s="26" t="s">
        <v>142</v>
      </c>
      <c r="E79" s="27">
        <v>240</v>
      </c>
      <c r="F79" s="28">
        <f>'расходы по структуре 2021 '!G102</f>
        <v>2</v>
      </c>
      <c r="G79" s="28">
        <f>'расходы по структуре 2021 '!H102</f>
        <v>0</v>
      </c>
      <c r="H79" s="28">
        <f>'расходы по структуре 2021 '!I102</f>
        <v>2</v>
      </c>
    </row>
    <row r="80" spans="1:8" x14ac:dyDescent="0.2">
      <c r="A80" s="23" t="s">
        <v>144</v>
      </c>
      <c r="B80" s="25">
        <v>1</v>
      </c>
      <c r="C80" s="25">
        <v>13</v>
      </c>
      <c r="D80" s="26" t="s">
        <v>143</v>
      </c>
      <c r="E80" s="27"/>
      <c r="F80" s="28">
        <f>F81</f>
        <v>0</v>
      </c>
      <c r="G80" s="28">
        <f>G81</f>
        <v>0</v>
      </c>
      <c r="H80" s="28">
        <f t="shared" ref="G80:H83" si="22">H81</f>
        <v>0</v>
      </c>
    </row>
    <row r="81" spans="1:9" ht="45" x14ac:dyDescent="0.2">
      <c r="A81" s="23" t="s">
        <v>145</v>
      </c>
      <c r="B81" s="25">
        <v>1</v>
      </c>
      <c r="C81" s="25">
        <v>13</v>
      </c>
      <c r="D81" s="26" t="s">
        <v>146</v>
      </c>
      <c r="E81" s="27"/>
      <c r="F81" s="28">
        <f>F82</f>
        <v>0</v>
      </c>
      <c r="G81" s="28">
        <f t="shared" si="22"/>
        <v>0</v>
      </c>
      <c r="H81" s="28">
        <f t="shared" si="22"/>
        <v>0</v>
      </c>
    </row>
    <row r="82" spans="1:9" ht="22.5" x14ac:dyDescent="0.2">
      <c r="A82" s="23" t="s">
        <v>54</v>
      </c>
      <c r="B82" s="25">
        <v>1</v>
      </c>
      <c r="C82" s="25">
        <v>13</v>
      </c>
      <c r="D82" s="26" t="s">
        <v>147</v>
      </c>
      <c r="E82" s="27"/>
      <c r="F82" s="28">
        <f>F83</f>
        <v>0</v>
      </c>
      <c r="G82" s="28">
        <f t="shared" si="22"/>
        <v>0</v>
      </c>
      <c r="H82" s="28">
        <f t="shared" si="22"/>
        <v>0</v>
      </c>
    </row>
    <row r="83" spans="1:9" ht="22.5" x14ac:dyDescent="0.2">
      <c r="A83" s="23" t="s">
        <v>74</v>
      </c>
      <c r="B83" s="25">
        <v>1</v>
      </c>
      <c r="C83" s="25">
        <v>13</v>
      </c>
      <c r="D83" s="26" t="s">
        <v>147</v>
      </c>
      <c r="E83" s="27">
        <v>200</v>
      </c>
      <c r="F83" s="28">
        <f>F84</f>
        <v>0</v>
      </c>
      <c r="G83" s="28">
        <f t="shared" si="22"/>
        <v>0</v>
      </c>
      <c r="H83" s="28">
        <f t="shared" si="22"/>
        <v>0</v>
      </c>
    </row>
    <row r="84" spans="1:9" ht="22.5" x14ac:dyDescent="0.2">
      <c r="A84" s="23" t="s">
        <v>35</v>
      </c>
      <c r="B84" s="25">
        <v>1</v>
      </c>
      <c r="C84" s="25">
        <v>13</v>
      </c>
      <c r="D84" s="26" t="s">
        <v>147</v>
      </c>
      <c r="E84" s="27">
        <v>240</v>
      </c>
      <c r="F84" s="28">
        <f>'расходы по структуре 2021 '!G108</f>
        <v>0</v>
      </c>
      <c r="G84" s="28">
        <f>'расходы по структуре 2021 '!H108</f>
        <v>0</v>
      </c>
      <c r="H84" s="28">
        <f>'расходы по структуре 2021 '!I108</f>
        <v>0</v>
      </c>
    </row>
    <row r="85" spans="1:9" x14ac:dyDescent="0.2">
      <c r="A85" s="12" t="s">
        <v>10</v>
      </c>
      <c r="B85" s="14">
        <v>2</v>
      </c>
      <c r="C85" s="14">
        <v>0</v>
      </c>
      <c r="D85" s="15" t="s">
        <v>33</v>
      </c>
      <c r="E85" s="16" t="s">
        <v>33</v>
      </c>
      <c r="F85" s="17">
        <f>F86</f>
        <v>466.4</v>
      </c>
      <c r="G85" s="17">
        <f t="shared" ref="G85:H88" si="23">G86</f>
        <v>4.2632564145606011E-14</v>
      </c>
      <c r="H85" s="17">
        <f t="shared" si="23"/>
        <v>466.40000000000003</v>
      </c>
    </row>
    <row r="86" spans="1:9" x14ac:dyDescent="0.2">
      <c r="A86" s="9" t="s">
        <v>11</v>
      </c>
      <c r="B86" s="18">
        <v>2</v>
      </c>
      <c r="C86" s="18">
        <v>3</v>
      </c>
      <c r="D86" s="8" t="s">
        <v>33</v>
      </c>
      <c r="E86" s="19" t="s">
        <v>33</v>
      </c>
      <c r="F86" s="7">
        <f>F87</f>
        <v>466.4</v>
      </c>
      <c r="G86" s="7">
        <f t="shared" si="23"/>
        <v>4.2632564145606011E-14</v>
      </c>
      <c r="H86" s="7">
        <f t="shared" si="23"/>
        <v>466.40000000000003</v>
      </c>
    </row>
    <row r="87" spans="1:9" x14ac:dyDescent="0.2">
      <c r="A87" s="31" t="s">
        <v>50</v>
      </c>
      <c r="B87" s="25">
        <v>2</v>
      </c>
      <c r="C87" s="25">
        <v>3</v>
      </c>
      <c r="D87" s="26">
        <v>5000000000</v>
      </c>
      <c r="E87" s="27" t="s">
        <v>33</v>
      </c>
      <c r="F87" s="28">
        <f>F88</f>
        <v>466.4</v>
      </c>
      <c r="G87" s="28">
        <f t="shared" si="23"/>
        <v>4.2632564145606011E-14</v>
      </c>
      <c r="H87" s="28">
        <f t="shared" si="23"/>
        <v>466.40000000000003</v>
      </c>
    </row>
    <row r="88" spans="1:9" ht="33.75" x14ac:dyDescent="0.2">
      <c r="A88" s="31" t="s">
        <v>72</v>
      </c>
      <c r="B88" s="25">
        <v>2</v>
      </c>
      <c r="C88" s="25">
        <v>3</v>
      </c>
      <c r="D88" s="26">
        <v>5000100000</v>
      </c>
      <c r="E88" s="27"/>
      <c r="F88" s="28">
        <f>F89</f>
        <v>466.4</v>
      </c>
      <c r="G88" s="28">
        <f t="shared" si="23"/>
        <v>4.2632564145606011E-14</v>
      </c>
      <c r="H88" s="28">
        <f t="shared" si="23"/>
        <v>466.40000000000003</v>
      </c>
    </row>
    <row r="89" spans="1:9" ht="22.5" x14ac:dyDescent="0.2">
      <c r="A89" s="31" t="s">
        <v>55</v>
      </c>
      <c r="B89" s="25">
        <v>2</v>
      </c>
      <c r="C89" s="25">
        <v>3</v>
      </c>
      <c r="D89" s="26" t="s">
        <v>151</v>
      </c>
      <c r="E89" s="27" t="s">
        <v>33</v>
      </c>
      <c r="F89" s="28">
        <f>F90+F92</f>
        <v>466.4</v>
      </c>
      <c r="G89" s="28">
        <f t="shared" ref="G89:H89" si="24">G90+G92</f>
        <v>4.2632564145606011E-14</v>
      </c>
      <c r="H89" s="28">
        <f t="shared" si="24"/>
        <v>466.40000000000003</v>
      </c>
    </row>
    <row r="90" spans="1:9" ht="45" x14ac:dyDescent="0.2">
      <c r="A90" s="23" t="s">
        <v>37</v>
      </c>
      <c r="B90" s="25">
        <v>2</v>
      </c>
      <c r="C90" s="25">
        <v>3</v>
      </c>
      <c r="D90" s="26">
        <v>5000151180</v>
      </c>
      <c r="E90" s="27" t="s">
        <v>38</v>
      </c>
      <c r="F90" s="28">
        <f>F91</f>
        <v>384.9</v>
      </c>
      <c r="G90" s="28">
        <f t="shared" ref="G90:H90" si="25">G91</f>
        <v>-6.7999999999999545</v>
      </c>
      <c r="H90" s="28">
        <f t="shared" si="25"/>
        <v>378.1</v>
      </c>
    </row>
    <row r="91" spans="1:9" ht="22.5" x14ac:dyDescent="0.2">
      <c r="A91" s="23" t="s">
        <v>41</v>
      </c>
      <c r="B91" s="25">
        <v>2</v>
      </c>
      <c r="C91" s="25">
        <v>3</v>
      </c>
      <c r="D91" s="26">
        <v>5000151180</v>
      </c>
      <c r="E91" s="27" t="s">
        <v>42</v>
      </c>
      <c r="F91" s="32">
        <f>'расходы по структуре 2021 '!G116</f>
        <v>384.9</v>
      </c>
      <c r="G91" s="32">
        <f>'расходы по структуре 2021 '!H116</f>
        <v>-6.7999999999999545</v>
      </c>
      <c r="H91" s="32">
        <f>'расходы по структуре 2021 '!I116</f>
        <v>378.1</v>
      </c>
    </row>
    <row r="92" spans="1:9" ht="22.5" x14ac:dyDescent="0.2">
      <c r="A92" s="23" t="s">
        <v>74</v>
      </c>
      <c r="B92" s="25">
        <v>2</v>
      </c>
      <c r="C92" s="25">
        <v>3</v>
      </c>
      <c r="D92" s="26">
        <v>5000151180</v>
      </c>
      <c r="E92" s="27">
        <v>200</v>
      </c>
      <c r="F92" s="28">
        <f>F93</f>
        <v>81.5</v>
      </c>
      <c r="G92" s="28">
        <f t="shared" ref="G92:H92" si="26">G93</f>
        <v>6.7999999999999972</v>
      </c>
      <c r="H92" s="28">
        <f t="shared" si="26"/>
        <v>88.3</v>
      </c>
    </row>
    <row r="93" spans="1:9" ht="22.5" x14ac:dyDescent="0.2">
      <c r="A93" s="23" t="s">
        <v>35</v>
      </c>
      <c r="B93" s="25">
        <v>2</v>
      </c>
      <c r="C93" s="25">
        <v>3</v>
      </c>
      <c r="D93" s="26">
        <v>5000151180</v>
      </c>
      <c r="E93" s="27">
        <v>240</v>
      </c>
      <c r="F93" s="28">
        <f>'расходы по структуре 2021 '!G120</f>
        <v>81.5</v>
      </c>
      <c r="G93" s="28">
        <f>'расходы по структуре 2021 '!H120</f>
        <v>6.7999999999999972</v>
      </c>
      <c r="H93" s="28">
        <f>'расходы по структуре 2021 '!I120</f>
        <v>88.3</v>
      </c>
    </row>
    <row r="94" spans="1:9" ht="22.5" x14ac:dyDescent="0.2">
      <c r="A94" s="12" t="s">
        <v>12</v>
      </c>
      <c r="B94" s="14">
        <v>3</v>
      </c>
      <c r="C94" s="14">
        <v>0</v>
      </c>
      <c r="D94" s="15" t="s">
        <v>33</v>
      </c>
      <c r="E94" s="16" t="s">
        <v>33</v>
      </c>
      <c r="F94" s="17">
        <f>F95+F102+F114</f>
        <v>60.3</v>
      </c>
      <c r="G94" s="17">
        <f t="shared" ref="G94:H94" si="27">G95+G102+G114</f>
        <v>0</v>
      </c>
      <c r="H94" s="17">
        <f t="shared" si="27"/>
        <v>60.3</v>
      </c>
      <c r="I94" s="80"/>
    </row>
    <row r="95" spans="1:9" x14ac:dyDescent="0.2">
      <c r="A95" s="9" t="s">
        <v>13</v>
      </c>
      <c r="B95" s="18">
        <v>3</v>
      </c>
      <c r="C95" s="18">
        <v>4</v>
      </c>
      <c r="D95" s="8" t="s">
        <v>33</v>
      </c>
      <c r="E95" s="19" t="s">
        <v>33</v>
      </c>
      <c r="F95" s="7">
        <f t="shared" ref="F95:H100" si="28">F96</f>
        <v>27</v>
      </c>
      <c r="G95" s="7">
        <f t="shared" si="28"/>
        <v>0</v>
      </c>
      <c r="H95" s="7">
        <f t="shared" si="28"/>
        <v>27</v>
      </c>
      <c r="I95" s="80"/>
    </row>
    <row r="96" spans="1:9" ht="33.75" x14ac:dyDescent="0.2">
      <c r="A96" s="23" t="s">
        <v>194</v>
      </c>
      <c r="B96" s="25">
        <v>3</v>
      </c>
      <c r="C96" s="25">
        <v>4</v>
      </c>
      <c r="D96" s="26" t="s">
        <v>99</v>
      </c>
      <c r="E96" s="27"/>
      <c r="F96" s="28">
        <f t="shared" si="28"/>
        <v>27</v>
      </c>
      <c r="G96" s="28">
        <f t="shared" si="28"/>
        <v>0</v>
      </c>
      <c r="H96" s="28">
        <f t="shared" si="28"/>
        <v>27</v>
      </c>
      <c r="I96" s="80"/>
    </row>
    <row r="97" spans="1:9" x14ac:dyDescent="0.2">
      <c r="A97" s="30" t="s">
        <v>48</v>
      </c>
      <c r="B97" s="25">
        <v>3</v>
      </c>
      <c r="C97" s="25">
        <v>4</v>
      </c>
      <c r="D97" s="26" t="s">
        <v>100</v>
      </c>
      <c r="E97" s="27"/>
      <c r="F97" s="28">
        <f t="shared" si="28"/>
        <v>27</v>
      </c>
      <c r="G97" s="28">
        <f t="shared" si="28"/>
        <v>0</v>
      </c>
      <c r="H97" s="28">
        <f t="shared" si="28"/>
        <v>27</v>
      </c>
      <c r="I97" s="80"/>
    </row>
    <row r="98" spans="1:9" ht="33.75" x14ac:dyDescent="0.2">
      <c r="A98" s="23" t="s">
        <v>103</v>
      </c>
      <c r="B98" s="25">
        <v>3</v>
      </c>
      <c r="C98" s="25">
        <v>4</v>
      </c>
      <c r="D98" s="26" t="s">
        <v>102</v>
      </c>
      <c r="E98" s="27"/>
      <c r="F98" s="28">
        <f t="shared" si="28"/>
        <v>27</v>
      </c>
      <c r="G98" s="28">
        <f t="shared" si="28"/>
        <v>0</v>
      </c>
      <c r="H98" s="28">
        <f t="shared" si="28"/>
        <v>27</v>
      </c>
      <c r="I98" s="80"/>
    </row>
    <row r="99" spans="1:9" ht="90" x14ac:dyDescent="0.2">
      <c r="A99" s="23" t="s">
        <v>174</v>
      </c>
      <c r="B99" s="25">
        <v>3</v>
      </c>
      <c r="C99" s="25">
        <v>4</v>
      </c>
      <c r="D99" s="35" t="s">
        <v>101</v>
      </c>
      <c r="E99" s="27"/>
      <c r="F99" s="28">
        <f t="shared" si="28"/>
        <v>27</v>
      </c>
      <c r="G99" s="28">
        <f t="shared" si="28"/>
        <v>0</v>
      </c>
      <c r="H99" s="28">
        <f t="shared" si="28"/>
        <v>27</v>
      </c>
      <c r="I99" s="80"/>
    </row>
    <row r="100" spans="1:9" ht="22.5" x14ac:dyDescent="0.2">
      <c r="A100" s="23" t="s">
        <v>74</v>
      </c>
      <c r="B100" s="25">
        <v>3</v>
      </c>
      <c r="C100" s="25">
        <v>4</v>
      </c>
      <c r="D100" s="35" t="s">
        <v>101</v>
      </c>
      <c r="E100" s="27">
        <v>200</v>
      </c>
      <c r="F100" s="28">
        <f t="shared" si="28"/>
        <v>27</v>
      </c>
      <c r="G100" s="28">
        <f t="shared" si="28"/>
        <v>0</v>
      </c>
      <c r="H100" s="28">
        <f t="shared" si="28"/>
        <v>27</v>
      </c>
      <c r="I100" s="80"/>
    </row>
    <row r="101" spans="1:9" ht="22.5" x14ac:dyDescent="0.2">
      <c r="A101" s="23" t="s">
        <v>35</v>
      </c>
      <c r="B101" s="25">
        <v>3</v>
      </c>
      <c r="C101" s="25">
        <v>4</v>
      </c>
      <c r="D101" s="35" t="s">
        <v>101</v>
      </c>
      <c r="E101" s="27">
        <v>240</v>
      </c>
      <c r="F101" s="28">
        <f>'расходы по структуре 2021 '!G129</f>
        <v>27</v>
      </c>
      <c r="G101" s="28">
        <f>'расходы по структуре 2021 '!H129</f>
        <v>0</v>
      </c>
      <c r="H101" s="28">
        <f>'расходы по структуре 2021 '!I129</f>
        <v>27</v>
      </c>
      <c r="I101" s="80"/>
    </row>
    <row r="102" spans="1:9" x14ac:dyDescent="0.2">
      <c r="A102" s="39" t="s">
        <v>224</v>
      </c>
      <c r="B102" s="18">
        <v>3</v>
      </c>
      <c r="C102" s="18">
        <v>9</v>
      </c>
      <c r="D102" s="42"/>
      <c r="E102" s="19"/>
      <c r="F102" s="7">
        <f>F103</f>
        <v>2</v>
      </c>
      <c r="G102" s="7">
        <f t="shared" ref="G102:H102" si="29">G103</f>
        <v>0</v>
      </c>
      <c r="H102" s="7">
        <f t="shared" si="29"/>
        <v>2</v>
      </c>
      <c r="I102" s="80"/>
    </row>
    <row r="103" spans="1:9" ht="33.75" x14ac:dyDescent="0.2">
      <c r="A103" s="23" t="s">
        <v>199</v>
      </c>
      <c r="B103" s="25">
        <v>3</v>
      </c>
      <c r="C103" s="25">
        <v>9</v>
      </c>
      <c r="D103" s="35">
        <v>7500000000</v>
      </c>
      <c r="E103" s="27"/>
      <c r="F103" s="28">
        <f>F104+F109</f>
        <v>2</v>
      </c>
      <c r="G103" s="28">
        <f t="shared" ref="G103:H103" si="30">G104+G109</f>
        <v>0</v>
      </c>
      <c r="H103" s="28">
        <f t="shared" si="30"/>
        <v>2</v>
      </c>
      <c r="I103" s="80"/>
    </row>
    <row r="104" spans="1:9" ht="33.75" x14ac:dyDescent="0.2">
      <c r="A104" s="23" t="s">
        <v>148</v>
      </c>
      <c r="B104" s="25">
        <v>3</v>
      </c>
      <c r="C104" s="25">
        <v>9</v>
      </c>
      <c r="D104" s="35">
        <v>7510000000</v>
      </c>
      <c r="E104" s="27"/>
      <c r="F104" s="28">
        <f>F105</f>
        <v>1</v>
      </c>
      <c r="G104" s="28">
        <f t="shared" ref="G104:H107" si="31">G105</f>
        <v>0</v>
      </c>
      <c r="H104" s="28">
        <f t="shared" si="31"/>
        <v>1</v>
      </c>
    </row>
    <row r="105" spans="1:9" ht="33.75" x14ac:dyDescent="0.2">
      <c r="A105" s="23" t="s">
        <v>62</v>
      </c>
      <c r="B105" s="25">
        <v>3</v>
      </c>
      <c r="C105" s="25">
        <v>9</v>
      </c>
      <c r="D105" s="35">
        <v>7510100000</v>
      </c>
      <c r="E105" s="27"/>
      <c r="F105" s="28">
        <f>F106</f>
        <v>1</v>
      </c>
      <c r="G105" s="28">
        <f t="shared" si="31"/>
        <v>0</v>
      </c>
      <c r="H105" s="28">
        <f t="shared" si="31"/>
        <v>1</v>
      </c>
    </row>
    <row r="106" spans="1:9" ht="22.5" x14ac:dyDescent="0.2">
      <c r="A106" s="23" t="s">
        <v>54</v>
      </c>
      <c r="B106" s="25">
        <v>3</v>
      </c>
      <c r="C106" s="25">
        <v>9</v>
      </c>
      <c r="D106" s="35">
        <v>7510199990</v>
      </c>
      <c r="E106" s="27"/>
      <c r="F106" s="28">
        <f>F107</f>
        <v>1</v>
      </c>
      <c r="G106" s="28">
        <f t="shared" si="31"/>
        <v>0</v>
      </c>
      <c r="H106" s="28">
        <f t="shared" si="31"/>
        <v>1</v>
      </c>
    </row>
    <row r="107" spans="1:9" ht="22.5" x14ac:dyDescent="0.2">
      <c r="A107" s="23" t="s">
        <v>74</v>
      </c>
      <c r="B107" s="25">
        <v>3</v>
      </c>
      <c r="C107" s="25">
        <v>9</v>
      </c>
      <c r="D107" s="35">
        <v>7510199990</v>
      </c>
      <c r="E107" s="27">
        <v>200</v>
      </c>
      <c r="F107" s="28">
        <f>F108</f>
        <v>1</v>
      </c>
      <c r="G107" s="28">
        <f t="shared" si="31"/>
        <v>0</v>
      </c>
      <c r="H107" s="28">
        <f t="shared" si="31"/>
        <v>1</v>
      </c>
    </row>
    <row r="108" spans="1:9" ht="22.5" x14ac:dyDescent="0.2">
      <c r="A108" s="23" t="s">
        <v>35</v>
      </c>
      <c r="B108" s="25">
        <v>3</v>
      </c>
      <c r="C108" s="25">
        <v>9</v>
      </c>
      <c r="D108" s="35">
        <v>7510199990</v>
      </c>
      <c r="E108" s="27">
        <v>240</v>
      </c>
      <c r="F108" s="28">
        <f>'расходы по структуре 2021 '!G137</f>
        <v>1</v>
      </c>
      <c r="G108" s="28">
        <f>'расходы по структуре 2021 '!H137</f>
        <v>0</v>
      </c>
      <c r="H108" s="28">
        <f>'расходы по структуре 2021 '!I137</f>
        <v>1</v>
      </c>
    </row>
    <row r="109" spans="1:9" x14ac:dyDescent="0.2">
      <c r="A109" s="23" t="s">
        <v>149</v>
      </c>
      <c r="B109" s="25">
        <v>3</v>
      </c>
      <c r="C109" s="25">
        <v>9</v>
      </c>
      <c r="D109" s="35">
        <v>7520000000</v>
      </c>
      <c r="E109" s="27"/>
      <c r="F109" s="28">
        <f>F110</f>
        <v>1</v>
      </c>
      <c r="G109" s="28">
        <f t="shared" ref="G109:H112" si="32">G110</f>
        <v>0</v>
      </c>
      <c r="H109" s="28">
        <f t="shared" si="32"/>
        <v>1</v>
      </c>
    </row>
    <row r="110" spans="1:9" ht="22.5" x14ac:dyDescent="0.2">
      <c r="A110" s="23" t="s">
        <v>150</v>
      </c>
      <c r="B110" s="25">
        <v>3</v>
      </c>
      <c r="C110" s="25">
        <v>9</v>
      </c>
      <c r="D110" s="35">
        <v>7520100000</v>
      </c>
      <c r="E110" s="27"/>
      <c r="F110" s="28">
        <f>F111</f>
        <v>1</v>
      </c>
      <c r="G110" s="28">
        <f t="shared" si="32"/>
        <v>0</v>
      </c>
      <c r="H110" s="28">
        <f t="shared" si="32"/>
        <v>1</v>
      </c>
    </row>
    <row r="111" spans="1:9" ht="22.5" x14ac:dyDescent="0.2">
      <c r="A111" s="23" t="s">
        <v>54</v>
      </c>
      <c r="B111" s="25">
        <v>3</v>
      </c>
      <c r="C111" s="25">
        <v>9</v>
      </c>
      <c r="D111" s="35">
        <v>7520199990</v>
      </c>
      <c r="E111" s="27"/>
      <c r="F111" s="28">
        <f>F112</f>
        <v>1</v>
      </c>
      <c r="G111" s="28">
        <f t="shared" si="32"/>
        <v>0</v>
      </c>
      <c r="H111" s="28">
        <f t="shared" si="32"/>
        <v>1</v>
      </c>
    </row>
    <row r="112" spans="1:9" ht="22.5" x14ac:dyDescent="0.2">
      <c r="A112" s="23" t="s">
        <v>74</v>
      </c>
      <c r="B112" s="25">
        <v>3</v>
      </c>
      <c r="C112" s="25">
        <v>9</v>
      </c>
      <c r="D112" s="35">
        <v>7520199990</v>
      </c>
      <c r="E112" s="27">
        <v>200</v>
      </c>
      <c r="F112" s="28">
        <f>F113</f>
        <v>1</v>
      </c>
      <c r="G112" s="28">
        <f t="shared" si="32"/>
        <v>0</v>
      </c>
      <c r="H112" s="28">
        <f t="shared" si="32"/>
        <v>1</v>
      </c>
    </row>
    <row r="113" spans="1:9" ht="22.5" x14ac:dyDescent="0.2">
      <c r="A113" s="23" t="s">
        <v>35</v>
      </c>
      <c r="B113" s="25">
        <v>3</v>
      </c>
      <c r="C113" s="25">
        <v>9</v>
      </c>
      <c r="D113" s="35">
        <v>7520199990</v>
      </c>
      <c r="E113" s="27">
        <v>240</v>
      </c>
      <c r="F113" s="28">
        <f>'расходы по структуре 2021 '!G144</f>
        <v>1</v>
      </c>
      <c r="G113" s="28">
        <f>'расходы по структуре 2021 '!H144</f>
        <v>0</v>
      </c>
      <c r="H113" s="28">
        <f>'расходы по структуре 2021 '!I144</f>
        <v>1</v>
      </c>
    </row>
    <row r="114" spans="1:9" ht="22.5" x14ac:dyDescent="0.2">
      <c r="A114" s="39" t="s">
        <v>56</v>
      </c>
      <c r="B114" s="18">
        <v>3</v>
      </c>
      <c r="C114" s="18">
        <v>14</v>
      </c>
      <c r="D114" s="8"/>
      <c r="E114" s="19"/>
      <c r="F114" s="43">
        <f>F115</f>
        <v>31.3</v>
      </c>
      <c r="G114" s="43">
        <f t="shared" ref="F114:H116" si="33">G115</f>
        <v>0</v>
      </c>
      <c r="H114" s="43">
        <f t="shared" si="33"/>
        <v>31.3</v>
      </c>
    </row>
    <row r="115" spans="1:9" ht="33.75" x14ac:dyDescent="0.2">
      <c r="A115" s="23" t="s">
        <v>194</v>
      </c>
      <c r="B115" s="25">
        <v>3</v>
      </c>
      <c r="C115" s="25">
        <v>14</v>
      </c>
      <c r="D115" s="26" t="s">
        <v>99</v>
      </c>
      <c r="E115" s="27"/>
      <c r="F115" s="32">
        <f t="shared" si="33"/>
        <v>31.3</v>
      </c>
      <c r="G115" s="28">
        <f t="shared" ref="G115:G123" si="34">H115-F115</f>
        <v>0</v>
      </c>
      <c r="H115" s="32">
        <f t="shared" si="33"/>
        <v>31.3</v>
      </c>
    </row>
    <row r="116" spans="1:9" x14ac:dyDescent="0.2">
      <c r="A116" s="23" t="s">
        <v>48</v>
      </c>
      <c r="B116" s="25">
        <v>3</v>
      </c>
      <c r="C116" s="25">
        <v>14</v>
      </c>
      <c r="D116" s="26" t="s">
        <v>100</v>
      </c>
      <c r="E116" s="27"/>
      <c r="F116" s="28">
        <f t="shared" si="33"/>
        <v>31.3</v>
      </c>
      <c r="G116" s="28">
        <f t="shared" si="34"/>
        <v>0</v>
      </c>
      <c r="H116" s="28">
        <f t="shared" si="33"/>
        <v>31.3</v>
      </c>
    </row>
    <row r="117" spans="1:9" ht="22.5" x14ac:dyDescent="0.2">
      <c r="A117" s="23" t="s">
        <v>105</v>
      </c>
      <c r="B117" s="25">
        <v>3</v>
      </c>
      <c r="C117" s="25">
        <v>14</v>
      </c>
      <c r="D117" s="26" t="s">
        <v>106</v>
      </c>
      <c r="E117" s="27"/>
      <c r="F117" s="28">
        <f>F121+F128+F125+F118</f>
        <v>31.3</v>
      </c>
      <c r="G117" s="28">
        <f t="shared" si="34"/>
        <v>0</v>
      </c>
      <c r="H117" s="28">
        <f>H121+H128+H118+H125</f>
        <v>31.3</v>
      </c>
    </row>
    <row r="118" spans="1:9" s="80" customFormat="1" ht="22.5" x14ac:dyDescent="0.2">
      <c r="A118" s="23" t="s">
        <v>54</v>
      </c>
      <c r="B118" s="25">
        <v>3</v>
      </c>
      <c r="C118" s="25">
        <v>14</v>
      </c>
      <c r="D118" s="26" t="s">
        <v>107</v>
      </c>
      <c r="E118" s="27"/>
      <c r="F118" s="28">
        <f>F119</f>
        <v>0</v>
      </c>
      <c r="G118" s="28">
        <f t="shared" si="34"/>
        <v>2.1</v>
      </c>
      <c r="H118" s="28">
        <f>H119</f>
        <v>2.1</v>
      </c>
    </row>
    <row r="119" spans="1:9" s="80" customFormat="1" ht="22.5" x14ac:dyDescent="0.2">
      <c r="A119" s="23" t="s">
        <v>74</v>
      </c>
      <c r="B119" s="25">
        <v>3</v>
      </c>
      <c r="C119" s="25">
        <v>14</v>
      </c>
      <c r="D119" s="26" t="s">
        <v>107</v>
      </c>
      <c r="E119" s="27">
        <v>200</v>
      </c>
      <c r="F119" s="28">
        <f>F120</f>
        <v>0</v>
      </c>
      <c r="G119" s="28">
        <f t="shared" si="34"/>
        <v>2.1</v>
      </c>
      <c r="H119" s="28">
        <f>H120</f>
        <v>2.1</v>
      </c>
    </row>
    <row r="120" spans="1:9" s="80" customFormat="1" ht="22.5" x14ac:dyDescent="0.2">
      <c r="A120" s="23" t="s">
        <v>35</v>
      </c>
      <c r="B120" s="25">
        <v>3</v>
      </c>
      <c r="C120" s="25">
        <v>14</v>
      </c>
      <c r="D120" s="26" t="s">
        <v>107</v>
      </c>
      <c r="E120" s="27">
        <v>240</v>
      </c>
      <c r="F120" s="28">
        <f>'расходы по структуре 2021 '!G152</f>
        <v>0</v>
      </c>
      <c r="G120" s="28">
        <f t="shared" si="34"/>
        <v>2.1</v>
      </c>
      <c r="H120" s="28">
        <f>'расходы по структуре 2021 '!I152</f>
        <v>2.1</v>
      </c>
      <c r="I120" s="80" t="s">
        <v>247</v>
      </c>
    </row>
    <row r="121" spans="1:9" ht="22.5" x14ac:dyDescent="0.2">
      <c r="A121" s="23" t="s">
        <v>82</v>
      </c>
      <c r="B121" s="25">
        <v>3</v>
      </c>
      <c r="C121" s="25">
        <v>14</v>
      </c>
      <c r="D121" s="26" t="s">
        <v>107</v>
      </c>
      <c r="E121" s="27"/>
      <c r="F121" s="28">
        <f>F122</f>
        <v>25</v>
      </c>
      <c r="G121" s="28">
        <f t="shared" si="34"/>
        <v>-2.1000000000000014</v>
      </c>
      <c r="H121" s="28">
        <f t="shared" ref="H121" si="35">H122</f>
        <v>22.9</v>
      </c>
    </row>
    <row r="122" spans="1:9" ht="45" x14ac:dyDescent="0.2">
      <c r="A122" s="23" t="s">
        <v>37</v>
      </c>
      <c r="B122" s="25">
        <v>3</v>
      </c>
      <c r="C122" s="25">
        <v>14</v>
      </c>
      <c r="D122" s="26" t="s">
        <v>107</v>
      </c>
      <c r="E122" s="27">
        <v>100</v>
      </c>
      <c r="F122" s="28">
        <f>F123+F124</f>
        <v>25</v>
      </c>
      <c r="G122" s="28">
        <f t="shared" si="34"/>
        <v>-2.1000000000000014</v>
      </c>
      <c r="H122" s="28">
        <f t="shared" ref="H122" si="36">H123+H124</f>
        <v>22.9</v>
      </c>
    </row>
    <row r="123" spans="1:9" x14ac:dyDescent="0.2">
      <c r="A123" s="23" t="s">
        <v>39</v>
      </c>
      <c r="B123" s="25">
        <v>3</v>
      </c>
      <c r="C123" s="25">
        <v>14</v>
      </c>
      <c r="D123" s="26" t="s">
        <v>107</v>
      </c>
      <c r="E123" s="27">
        <v>110</v>
      </c>
      <c r="F123" s="28">
        <f>'расходы по структуре 2021 '!G155</f>
        <v>0</v>
      </c>
      <c r="G123" s="28">
        <f t="shared" si="34"/>
        <v>0</v>
      </c>
      <c r="H123" s="28">
        <f>'расходы по структуре 2021 '!I155</f>
        <v>0</v>
      </c>
    </row>
    <row r="124" spans="1:9" s="80" customFormat="1" ht="22.5" x14ac:dyDescent="0.2">
      <c r="A124" s="23" t="s">
        <v>41</v>
      </c>
      <c r="B124" s="25">
        <v>3</v>
      </c>
      <c r="C124" s="25">
        <v>14</v>
      </c>
      <c r="D124" s="26" t="s">
        <v>107</v>
      </c>
      <c r="E124" s="27">
        <v>120</v>
      </c>
      <c r="F124" s="28">
        <f>'расходы по структуре 2021 '!G157</f>
        <v>25</v>
      </c>
      <c r="G124" s="28">
        <f>H124-F124</f>
        <v>-2.1000000000000014</v>
      </c>
      <c r="H124" s="28">
        <f>'расходы по структуре 2021 '!I157</f>
        <v>22.9</v>
      </c>
    </row>
    <row r="125" spans="1:9" s="80" customFormat="1" ht="22.5" x14ac:dyDescent="0.2">
      <c r="A125" s="23" t="s">
        <v>54</v>
      </c>
      <c r="B125" s="25">
        <v>3</v>
      </c>
      <c r="C125" s="25">
        <v>14</v>
      </c>
      <c r="D125" s="26" t="s">
        <v>108</v>
      </c>
      <c r="E125" s="27"/>
      <c r="F125" s="28">
        <v>0</v>
      </c>
      <c r="G125" s="28">
        <f>G126</f>
        <v>6.3</v>
      </c>
      <c r="H125" s="28">
        <f>H126+H128</f>
        <v>6.3</v>
      </c>
    </row>
    <row r="126" spans="1:9" s="80" customFormat="1" ht="22.5" x14ac:dyDescent="0.2">
      <c r="A126" s="23" t="s">
        <v>74</v>
      </c>
      <c r="B126" s="25">
        <v>3</v>
      </c>
      <c r="C126" s="25">
        <v>14</v>
      </c>
      <c r="D126" s="26" t="s">
        <v>108</v>
      </c>
      <c r="E126" s="27">
        <v>200</v>
      </c>
      <c r="F126" s="28">
        <f>F127</f>
        <v>0</v>
      </c>
      <c r="G126" s="28">
        <f>G127</f>
        <v>6.3</v>
      </c>
      <c r="H126" s="28">
        <f>H127</f>
        <v>6.3</v>
      </c>
    </row>
    <row r="127" spans="1:9" s="80" customFormat="1" ht="22.5" x14ac:dyDescent="0.2">
      <c r="A127" s="23" t="s">
        <v>35</v>
      </c>
      <c r="B127" s="25">
        <v>3</v>
      </c>
      <c r="C127" s="25">
        <v>14</v>
      </c>
      <c r="D127" s="26" t="s">
        <v>108</v>
      </c>
      <c r="E127" s="27">
        <v>240</v>
      </c>
      <c r="F127" s="28">
        <f>'расходы по структуре 2021 '!G162</f>
        <v>0</v>
      </c>
      <c r="G127" s="28">
        <f>'расходы по структуре 2021 '!H162</f>
        <v>6.3</v>
      </c>
      <c r="H127" s="28">
        <f>'расходы по структуре 2021 '!I162</f>
        <v>6.3</v>
      </c>
      <c r="I127" s="80" t="s">
        <v>247</v>
      </c>
    </row>
    <row r="128" spans="1:9" ht="33.75" x14ac:dyDescent="0.2">
      <c r="A128" s="23" t="s">
        <v>83</v>
      </c>
      <c r="B128" s="25">
        <v>3</v>
      </c>
      <c r="C128" s="25">
        <v>14</v>
      </c>
      <c r="D128" s="26" t="s">
        <v>108</v>
      </c>
      <c r="E128" s="27"/>
      <c r="F128" s="32">
        <f>F129</f>
        <v>6.3</v>
      </c>
      <c r="G128" s="32">
        <f t="shared" ref="G128:H128" si="37">G129</f>
        <v>-6.3</v>
      </c>
      <c r="H128" s="32">
        <f t="shared" si="37"/>
        <v>0</v>
      </c>
    </row>
    <row r="129" spans="1:8" ht="45" x14ac:dyDescent="0.2">
      <c r="A129" s="23" t="s">
        <v>37</v>
      </c>
      <c r="B129" s="25">
        <v>3</v>
      </c>
      <c r="C129" s="25">
        <v>14</v>
      </c>
      <c r="D129" s="26" t="s">
        <v>108</v>
      </c>
      <c r="E129" s="27">
        <v>100</v>
      </c>
      <c r="F129" s="32">
        <f>F130+F131</f>
        <v>6.3</v>
      </c>
      <c r="G129" s="32">
        <f t="shared" ref="G129:H129" si="38">G130+G131</f>
        <v>-6.3</v>
      </c>
      <c r="H129" s="32">
        <f t="shared" si="38"/>
        <v>0</v>
      </c>
    </row>
    <row r="130" spans="1:8" x14ac:dyDescent="0.2">
      <c r="A130" s="23" t="s">
        <v>39</v>
      </c>
      <c r="B130" s="25">
        <v>3</v>
      </c>
      <c r="C130" s="25">
        <v>14</v>
      </c>
      <c r="D130" s="26" t="s">
        <v>108</v>
      </c>
      <c r="E130" s="27">
        <v>110</v>
      </c>
      <c r="F130" s="28">
        <f>'расходы по структуре 2021 '!G166</f>
        <v>0</v>
      </c>
      <c r="G130" s="28">
        <v>0</v>
      </c>
      <c r="H130" s="28">
        <v>0</v>
      </c>
    </row>
    <row r="131" spans="1:8" s="80" customFormat="1" ht="24" customHeight="1" x14ac:dyDescent="0.2">
      <c r="A131" s="23" t="s">
        <v>41</v>
      </c>
      <c r="B131" s="25">
        <v>3</v>
      </c>
      <c r="C131" s="25">
        <v>14</v>
      </c>
      <c r="D131" s="26" t="s">
        <v>108</v>
      </c>
      <c r="E131" s="27">
        <v>120</v>
      </c>
      <c r="F131" s="28">
        <f>'расходы по структуре 2021 '!G167</f>
        <v>6.3</v>
      </c>
      <c r="G131" s="28">
        <f>H131-F131</f>
        <v>-6.3</v>
      </c>
      <c r="H131" s="28">
        <f>'расходы по структуре 2021 '!I167</f>
        <v>0</v>
      </c>
    </row>
    <row r="132" spans="1:8" x14ac:dyDescent="0.2">
      <c r="A132" s="12" t="s">
        <v>14</v>
      </c>
      <c r="B132" s="14">
        <v>4</v>
      </c>
      <c r="C132" s="40">
        <v>0</v>
      </c>
      <c r="D132" s="15" t="s">
        <v>33</v>
      </c>
      <c r="E132" s="16" t="s">
        <v>33</v>
      </c>
      <c r="F132" s="41">
        <f>F143+F150+F156+F133</f>
        <v>5199.3</v>
      </c>
      <c r="G132" s="41">
        <f t="shared" ref="G132:H132" si="39">G143+G150+G156+G133</f>
        <v>53.399999999999977</v>
      </c>
      <c r="H132" s="41">
        <f t="shared" si="39"/>
        <v>5252.7000000000007</v>
      </c>
    </row>
    <row r="133" spans="1:8" s="80" customFormat="1" x14ac:dyDescent="0.2">
      <c r="A133" s="9" t="s">
        <v>236</v>
      </c>
      <c r="B133" s="18">
        <v>4</v>
      </c>
      <c r="C133" s="18">
        <v>1</v>
      </c>
      <c r="D133" s="90"/>
      <c r="E133" s="91"/>
      <c r="F133" s="92">
        <f>F134</f>
        <v>221.2</v>
      </c>
      <c r="G133" s="7">
        <f>G134</f>
        <v>0</v>
      </c>
      <c r="H133" s="92">
        <f>H134</f>
        <v>221.2</v>
      </c>
    </row>
    <row r="134" spans="1:8" s="80" customFormat="1" ht="22.5" x14ac:dyDescent="0.2">
      <c r="A134" s="23" t="s">
        <v>204</v>
      </c>
      <c r="B134" s="25">
        <v>4</v>
      </c>
      <c r="C134" s="25">
        <v>1</v>
      </c>
      <c r="D134" s="26" t="s">
        <v>205</v>
      </c>
      <c r="E134" s="27"/>
      <c r="F134" s="50">
        <f>F135</f>
        <v>221.2</v>
      </c>
      <c r="G134" s="28">
        <f t="shared" ref="G134:G141" si="40">H134-F134</f>
        <v>0</v>
      </c>
      <c r="H134" s="50">
        <f>H135</f>
        <v>221.2</v>
      </c>
    </row>
    <row r="135" spans="1:8" s="80" customFormat="1" x14ac:dyDescent="0.2">
      <c r="A135" s="23" t="s">
        <v>212</v>
      </c>
      <c r="B135" s="25">
        <v>4</v>
      </c>
      <c r="C135" s="25">
        <v>1</v>
      </c>
      <c r="D135" s="26" t="s">
        <v>211</v>
      </c>
      <c r="E135" s="27"/>
      <c r="F135" s="50">
        <f>F136</f>
        <v>221.2</v>
      </c>
      <c r="G135" s="28">
        <f t="shared" si="40"/>
        <v>0</v>
      </c>
      <c r="H135" s="50">
        <f>H136</f>
        <v>221.2</v>
      </c>
    </row>
    <row r="136" spans="1:8" s="80" customFormat="1" ht="33.75" x14ac:dyDescent="0.2">
      <c r="A136" s="23" t="s">
        <v>206</v>
      </c>
      <c r="B136" s="25">
        <v>4</v>
      </c>
      <c r="C136" s="25">
        <v>1</v>
      </c>
      <c r="D136" s="26" t="s">
        <v>207</v>
      </c>
      <c r="E136" s="27"/>
      <c r="F136" s="50">
        <f>F137+F140</f>
        <v>221.2</v>
      </c>
      <c r="G136" s="28">
        <f t="shared" si="40"/>
        <v>0</v>
      </c>
      <c r="H136" s="50">
        <f>H137+H140</f>
        <v>221.2</v>
      </c>
    </row>
    <row r="137" spans="1:8" s="80" customFormat="1" ht="22.5" x14ac:dyDescent="0.2">
      <c r="A137" s="23" t="s">
        <v>203</v>
      </c>
      <c r="B137" s="25">
        <v>4</v>
      </c>
      <c r="C137" s="25">
        <v>1</v>
      </c>
      <c r="D137" s="26" t="s">
        <v>208</v>
      </c>
      <c r="E137" s="27"/>
      <c r="F137" s="50">
        <f>F138</f>
        <v>84.2</v>
      </c>
      <c r="G137" s="28">
        <f t="shared" si="40"/>
        <v>0</v>
      </c>
      <c r="H137" s="50">
        <f>H138</f>
        <v>84.2</v>
      </c>
    </row>
    <row r="138" spans="1:8" s="80" customFormat="1" ht="45" x14ac:dyDescent="0.2">
      <c r="A138" s="23" t="s">
        <v>37</v>
      </c>
      <c r="B138" s="25">
        <v>4</v>
      </c>
      <c r="C138" s="25">
        <v>1</v>
      </c>
      <c r="D138" s="26" t="s">
        <v>208</v>
      </c>
      <c r="E138" s="27">
        <v>100</v>
      </c>
      <c r="F138" s="50">
        <f>F139</f>
        <v>84.2</v>
      </c>
      <c r="G138" s="28">
        <f t="shared" si="40"/>
        <v>0</v>
      </c>
      <c r="H138" s="50">
        <f>H139</f>
        <v>84.2</v>
      </c>
    </row>
    <row r="139" spans="1:8" s="80" customFormat="1" x14ac:dyDescent="0.2">
      <c r="A139" s="23" t="s">
        <v>39</v>
      </c>
      <c r="B139" s="25">
        <v>4</v>
      </c>
      <c r="C139" s="25">
        <v>1</v>
      </c>
      <c r="D139" s="26" t="s">
        <v>208</v>
      </c>
      <c r="E139" s="27">
        <v>110</v>
      </c>
      <c r="F139" s="50">
        <f>'расходы по структуре 2021 '!G176</f>
        <v>84.2</v>
      </c>
      <c r="G139" s="50">
        <f>'расходы по структуре 2021 '!H176</f>
        <v>0</v>
      </c>
      <c r="H139" s="50">
        <f>'расходы по структуре 2021 '!I176</f>
        <v>84.2</v>
      </c>
    </row>
    <row r="140" spans="1:8" s="80" customFormat="1" ht="22.5" x14ac:dyDescent="0.2">
      <c r="A140" s="23" t="s">
        <v>209</v>
      </c>
      <c r="B140" s="25">
        <v>4</v>
      </c>
      <c r="C140" s="25">
        <v>1</v>
      </c>
      <c r="D140" s="26" t="s">
        <v>210</v>
      </c>
      <c r="E140" s="27"/>
      <c r="F140" s="50">
        <f>F141</f>
        <v>137</v>
      </c>
      <c r="G140" s="28">
        <f t="shared" si="40"/>
        <v>0</v>
      </c>
      <c r="H140" s="50">
        <f>H141</f>
        <v>137</v>
      </c>
    </row>
    <row r="141" spans="1:8" s="80" customFormat="1" ht="45" x14ac:dyDescent="0.2">
      <c r="A141" s="23" t="s">
        <v>37</v>
      </c>
      <c r="B141" s="25">
        <v>4</v>
      </c>
      <c r="C141" s="25">
        <v>1</v>
      </c>
      <c r="D141" s="26" t="s">
        <v>210</v>
      </c>
      <c r="E141" s="27">
        <v>100</v>
      </c>
      <c r="F141" s="50">
        <f>F142</f>
        <v>137</v>
      </c>
      <c r="G141" s="28">
        <f t="shared" si="40"/>
        <v>0</v>
      </c>
      <c r="H141" s="50">
        <f>H142</f>
        <v>137</v>
      </c>
    </row>
    <row r="142" spans="1:8" s="80" customFormat="1" x14ac:dyDescent="0.2">
      <c r="A142" s="23" t="s">
        <v>39</v>
      </c>
      <c r="B142" s="25">
        <v>4</v>
      </c>
      <c r="C142" s="25">
        <v>1</v>
      </c>
      <c r="D142" s="26" t="s">
        <v>210</v>
      </c>
      <c r="E142" s="27">
        <v>110</v>
      </c>
      <c r="F142" s="50">
        <f>'расходы по структуре 2021 '!G181</f>
        <v>137</v>
      </c>
      <c r="G142" s="50">
        <f>'расходы по структуре 2021 '!H181</f>
        <v>0</v>
      </c>
      <c r="H142" s="50">
        <f>'расходы по структуре 2021 '!I181</f>
        <v>137</v>
      </c>
    </row>
    <row r="143" spans="1:8" x14ac:dyDescent="0.2">
      <c r="A143" s="39" t="s">
        <v>79</v>
      </c>
      <c r="B143" s="18">
        <v>4</v>
      </c>
      <c r="C143" s="18">
        <v>9</v>
      </c>
      <c r="D143" s="8"/>
      <c r="E143" s="19"/>
      <c r="F143" s="7">
        <f t="shared" ref="F143:H148" si="41">F144</f>
        <v>4351.6000000000004</v>
      </c>
      <c r="G143" s="7">
        <f t="shared" si="41"/>
        <v>0</v>
      </c>
      <c r="H143" s="7">
        <f t="shared" si="41"/>
        <v>4351.6000000000004</v>
      </c>
    </row>
    <row r="144" spans="1:8" ht="33.75" x14ac:dyDescent="0.2">
      <c r="A144" s="23" t="s">
        <v>190</v>
      </c>
      <c r="B144" s="25">
        <v>4</v>
      </c>
      <c r="C144" s="25">
        <v>9</v>
      </c>
      <c r="D144" s="29">
        <v>8400000000</v>
      </c>
      <c r="E144" s="27"/>
      <c r="F144" s="28">
        <f t="shared" si="41"/>
        <v>4351.6000000000004</v>
      </c>
      <c r="G144" s="28">
        <f t="shared" si="41"/>
        <v>0</v>
      </c>
      <c r="H144" s="28">
        <f t="shared" si="41"/>
        <v>4351.6000000000004</v>
      </c>
    </row>
    <row r="145" spans="1:8" x14ac:dyDescent="0.2">
      <c r="A145" s="23" t="s">
        <v>77</v>
      </c>
      <c r="B145" s="25">
        <v>4</v>
      </c>
      <c r="C145" s="25">
        <v>9</v>
      </c>
      <c r="D145" s="29">
        <v>8410000000</v>
      </c>
      <c r="E145" s="27"/>
      <c r="F145" s="28">
        <f t="shared" si="41"/>
        <v>4351.6000000000004</v>
      </c>
      <c r="G145" s="28">
        <f t="shared" si="41"/>
        <v>0</v>
      </c>
      <c r="H145" s="28">
        <f t="shared" si="41"/>
        <v>4351.6000000000004</v>
      </c>
    </row>
    <row r="146" spans="1:8" ht="22.5" x14ac:dyDescent="0.2">
      <c r="A146" s="23" t="s">
        <v>78</v>
      </c>
      <c r="B146" s="25">
        <v>4</v>
      </c>
      <c r="C146" s="25">
        <v>9</v>
      </c>
      <c r="D146" s="29">
        <v>8410100000</v>
      </c>
      <c r="E146" s="27"/>
      <c r="F146" s="28">
        <f t="shared" si="41"/>
        <v>4351.6000000000004</v>
      </c>
      <c r="G146" s="28">
        <f t="shared" si="41"/>
        <v>0</v>
      </c>
      <c r="H146" s="28">
        <f t="shared" si="41"/>
        <v>4351.6000000000004</v>
      </c>
    </row>
    <row r="147" spans="1:8" ht="22.5" x14ac:dyDescent="0.2">
      <c r="A147" s="23" t="s">
        <v>54</v>
      </c>
      <c r="B147" s="25">
        <v>4</v>
      </c>
      <c r="C147" s="25">
        <v>9</v>
      </c>
      <c r="D147" s="29">
        <v>8410199990</v>
      </c>
      <c r="E147" s="27"/>
      <c r="F147" s="28">
        <f t="shared" si="41"/>
        <v>4351.6000000000004</v>
      </c>
      <c r="G147" s="28">
        <f t="shared" si="41"/>
        <v>0</v>
      </c>
      <c r="H147" s="28">
        <f t="shared" si="41"/>
        <v>4351.6000000000004</v>
      </c>
    </row>
    <row r="148" spans="1:8" ht="22.5" x14ac:dyDescent="0.2">
      <c r="A148" s="23" t="s">
        <v>74</v>
      </c>
      <c r="B148" s="25">
        <v>4</v>
      </c>
      <c r="C148" s="25">
        <v>9</v>
      </c>
      <c r="D148" s="29">
        <v>8410199990</v>
      </c>
      <c r="E148" s="27">
        <v>200</v>
      </c>
      <c r="F148" s="28">
        <f>F149</f>
        <v>4351.6000000000004</v>
      </c>
      <c r="G148" s="28">
        <f t="shared" si="41"/>
        <v>0</v>
      </c>
      <c r="H148" s="28">
        <f t="shared" si="41"/>
        <v>4351.6000000000004</v>
      </c>
    </row>
    <row r="149" spans="1:8" ht="22.5" x14ac:dyDescent="0.2">
      <c r="A149" s="23" t="s">
        <v>35</v>
      </c>
      <c r="B149" s="25">
        <v>4</v>
      </c>
      <c r="C149" s="25">
        <v>9</v>
      </c>
      <c r="D149" s="29">
        <v>8410199990</v>
      </c>
      <c r="E149" s="27">
        <v>240</v>
      </c>
      <c r="F149" s="28">
        <f>'расходы по структуре 2021 '!G190</f>
        <v>4351.6000000000004</v>
      </c>
      <c r="G149" s="28">
        <f>'расходы по структуре 2021 '!H190</f>
        <v>0</v>
      </c>
      <c r="H149" s="28">
        <f>'расходы по структуре 2021 '!I190</f>
        <v>4351.6000000000004</v>
      </c>
    </row>
    <row r="150" spans="1:8" x14ac:dyDescent="0.2">
      <c r="A150" s="9" t="s">
        <v>15</v>
      </c>
      <c r="B150" s="18">
        <v>4</v>
      </c>
      <c r="C150" s="18">
        <v>10</v>
      </c>
      <c r="D150" s="8" t="s">
        <v>33</v>
      </c>
      <c r="E150" s="19" t="s">
        <v>33</v>
      </c>
      <c r="F150" s="7">
        <f t="shared" ref="F150:H154" si="42">F151</f>
        <v>619.20000000000005</v>
      </c>
      <c r="G150" s="7">
        <f t="shared" si="42"/>
        <v>53.399999999999977</v>
      </c>
      <c r="H150" s="7">
        <f t="shared" si="42"/>
        <v>672.6</v>
      </c>
    </row>
    <row r="151" spans="1:8" ht="33.75" x14ac:dyDescent="0.2">
      <c r="A151" s="31" t="s">
        <v>191</v>
      </c>
      <c r="B151" s="25">
        <v>4</v>
      </c>
      <c r="C151" s="25">
        <v>10</v>
      </c>
      <c r="D151" s="26" t="s">
        <v>87</v>
      </c>
      <c r="E151" s="27" t="s">
        <v>33</v>
      </c>
      <c r="F151" s="28">
        <f t="shared" si="42"/>
        <v>619.20000000000005</v>
      </c>
      <c r="G151" s="28">
        <f t="shared" si="42"/>
        <v>53.399999999999977</v>
      </c>
      <c r="H151" s="28">
        <f t="shared" si="42"/>
        <v>672.6</v>
      </c>
    </row>
    <row r="152" spans="1:8" ht="22.5" x14ac:dyDescent="0.2">
      <c r="A152" s="31" t="s">
        <v>175</v>
      </c>
      <c r="B152" s="25">
        <v>4</v>
      </c>
      <c r="C152" s="25">
        <v>10</v>
      </c>
      <c r="D152" s="26" t="s">
        <v>109</v>
      </c>
      <c r="E152" s="27" t="s">
        <v>33</v>
      </c>
      <c r="F152" s="28">
        <f t="shared" si="42"/>
        <v>619.20000000000005</v>
      </c>
      <c r="G152" s="28">
        <f t="shared" si="42"/>
        <v>53.399999999999977</v>
      </c>
      <c r="H152" s="28">
        <f t="shared" si="42"/>
        <v>672.6</v>
      </c>
    </row>
    <row r="153" spans="1:8" x14ac:dyDescent="0.2">
      <c r="A153" s="31" t="s">
        <v>29</v>
      </c>
      <c r="B153" s="25">
        <v>4</v>
      </c>
      <c r="C153" s="25">
        <v>10</v>
      </c>
      <c r="D153" s="26" t="s">
        <v>110</v>
      </c>
      <c r="E153" s="27"/>
      <c r="F153" s="28">
        <f t="shared" si="42"/>
        <v>619.20000000000005</v>
      </c>
      <c r="G153" s="28">
        <f t="shared" si="42"/>
        <v>53.399999999999977</v>
      </c>
      <c r="H153" s="28">
        <f t="shared" si="42"/>
        <v>672.6</v>
      </c>
    </row>
    <row r="154" spans="1:8" ht="22.5" x14ac:dyDescent="0.2">
      <c r="A154" s="23" t="s">
        <v>74</v>
      </c>
      <c r="B154" s="25">
        <v>4</v>
      </c>
      <c r="C154" s="25">
        <v>10</v>
      </c>
      <c r="D154" s="26" t="s">
        <v>110</v>
      </c>
      <c r="E154" s="27" t="s">
        <v>34</v>
      </c>
      <c r="F154" s="28">
        <f t="shared" si="42"/>
        <v>619.20000000000005</v>
      </c>
      <c r="G154" s="28">
        <f t="shared" si="42"/>
        <v>53.399999999999977</v>
      </c>
      <c r="H154" s="28">
        <f t="shared" si="42"/>
        <v>672.6</v>
      </c>
    </row>
    <row r="155" spans="1:8" ht="22.5" x14ac:dyDescent="0.2">
      <c r="A155" s="23" t="s">
        <v>35</v>
      </c>
      <c r="B155" s="25">
        <v>4</v>
      </c>
      <c r="C155" s="25">
        <v>10</v>
      </c>
      <c r="D155" s="26" t="s">
        <v>110</v>
      </c>
      <c r="E155" s="27" t="s">
        <v>36</v>
      </c>
      <c r="F155" s="28">
        <f>'расходы по структуре 2021 '!G197</f>
        <v>619.20000000000005</v>
      </c>
      <c r="G155" s="28">
        <f>'расходы по структуре 2021 '!H197</f>
        <v>53.399999999999977</v>
      </c>
      <c r="H155" s="28">
        <f>'расходы по структуре 2021 '!I197</f>
        <v>672.6</v>
      </c>
    </row>
    <row r="156" spans="1:8" x14ac:dyDescent="0.2">
      <c r="A156" s="39" t="s">
        <v>81</v>
      </c>
      <c r="B156" s="18">
        <v>4</v>
      </c>
      <c r="C156" s="18">
        <v>12</v>
      </c>
      <c r="D156" s="8"/>
      <c r="E156" s="19"/>
      <c r="F156" s="7">
        <f>F157</f>
        <v>7.3</v>
      </c>
      <c r="G156" s="7">
        <f t="shared" ref="G156:H160" si="43">G157</f>
        <v>0</v>
      </c>
      <c r="H156" s="7">
        <f t="shared" si="43"/>
        <v>7.3</v>
      </c>
    </row>
    <row r="157" spans="1:8" ht="33.75" x14ac:dyDescent="0.2">
      <c r="A157" s="31" t="s">
        <v>191</v>
      </c>
      <c r="B157" s="25">
        <v>4</v>
      </c>
      <c r="C157" s="25">
        <v>12</v>
      </c>
      <c r="D157" s="26" t="s">
        <v>87</v>
      </c>
      <c r="E157" s="27"/>
      <c r="F157" s="28">
        <f>F158</f>
        <v>7.3</v>
      </c>
      <c r="G157" s="28">
        <f t="shared" si="43"/>
        <v>0</v>
      </c>
      <c r="H157" s="28">
        <f t="shared" si="43"/>
        <v>7.3</v>
      </c>
    </row>
    <row r="158" spans="1:8" ht="33.75" x14ac:dyDescent="0.2">
      <c r="A158" s="31" t="s">
        <v>176</v>
      </c>
      <c r="B158" s="25">
        <v>4</v>
      </c>
      <c r="C158" s="25">
        <v>12</v>
      </c>
      <c r="D158" s="26" t="s">
        <v>111</v>
      </c>
      <c r="E158" s="27"/>
      <c r="F158" s="28">
        <f>F159</f>
        <v>7.3</v>
      </c>
      <c r="G158" s="28">
        <f t="shared" si="43"/>
        <v>0</v>
      </c>
      <c r="H158" s="28">
        <f t="shared" si="43"/>
        <v>7.3</v>
      </c>
    </row>
    <row r="159" spans="1:8" ht="45" x14ac:dyDescent="0.2">
      <c r="A159" s="23" t="s">
        <v>80</v>
      </c>
      <c r="B159" s="25">
        <v>4</v>
      </c>
      <c r="C159" s="25">
        <v>12</v>
      </c>
      <c r="D159" s="35">
        <v>7700189020</v>
      </c>
      <c r="E159" s="27"/>
      <c r="F159" s="32">
        <f>F160</f>
        <v>7.3</v>
      </c>
      <c r="G159" s="32">
        <f t="shared" si="43"/>
        <v>0</v>
      </c>
      <c r="H159" s="32">
        <f t="shared" si="43"/>
        <v>7.3</v>
      </c>
    </row>
    <row r="160" spans="1:8" x14ac:dyDescent="0.2">
      <c r="A160" s="23" t="s">
        <v>49</v>
      </c>
      <c r="B160" s="25">
        <v>4</v>
      </c>
      <c r="C160" s="25">
        <v>12</v>
      </c>
      <c r="D160" s="35">
        <v>7700189020</v>
      </c>
      <c r="E160" s="27">
        <v>500</v>
      </c>
      <c r="F160" s="28">
        <f>F161</f>
        <v>7.3</v>
      </c>
      <c r="G160" s="28">
        <f t="shared" si="43"/>
        <v>0</v>
      </c>
      <c r="H160" s="28">
        <f t="shared" si="43"/>
        <v>7.3</v>
      </c>
    </row>
    <row r="161" spans="1:8" x14ac:dyDescent="0.2">
      <c r="A161" s="23" t="s">
        <v>32</v>
      </c>
      <c r="B161" s="25">
        <v>4</v>
      </c>
      <c r="C161" s="25">
        <v>12</v>
      </c>
      <c r="D161" s="35">
        <v>7700189020</v>
      </c>
      <c r="E161" s="27">
        <v>540</v>
      </c>
      <c r="F161" s="28">
        <f>'расходы по структуре 2021 '!G204</f>
        <v>7.3</v>
      </c>
      <c r="G161" s="28">
        <f>'расходы по структуре 2021 '!H204</f>
        <v>0</v>
      </c>
      <c r="H161" s="28">
        <f>'расходы по структуре 2021 '!I204</f>
        <v>7.3</v>
      </c>
    </row>
    <row r="162" spans="1:8" x14ac:dyDescent="0.2">
      <c r="A162" s="12" t="s">
        <v>16</v>
      </c>
      <c r="B162" s="14">
        <v>5</v>
      </c>
      <c r="C162" s="14">
        <v>0</v>
      </c>
      <c r="D162" s="15" t="s">
        <v>33</v>
      </c>
      <c r="E162" s="16" t="s">
        <v>33</v>
      </c>
      <c r="F162" s="37">
        <f>F163+F170+F187+F214</f>
        <v>6154.5</v>
      </c>
      <c r="G162" s="37">
        <f>G163+G170+G187+G214</f>
        <v>0</v>
      </c>
      <c r="H162" s="37">
        <f>H163+H170+H187+H214</f>
        <v>6154.5</v>
      </c>
    </row>
    <row r="163" spans="1:8" x14ac:dyDescent="0.2">
      <c r="A163" s="9" t="s">
        <v>30</v>
      </c>
      <c r="B163" s="18">
        <v>5</v>
      </c>
      <c r="C163" s="18">
        <v>1</v>
      </c>
      <c r="D163" s="8" t="s">
        <v>33</v>
      </c>
      <c r="E163" s="19" t="s">
        <v>33</v>
      </c>
      <c r="F163" s="7">
        <f t="shared" ref="F163:H168" si="44">F164</f>
        <v>238.6</v>
      </c>
      <c r="G163" s="7">
        <f t="shared" si="44"/>
        <v>0</v>
      </c>
      <c r="H163" s="7">
        <f t="shared" si="44"/>
        <v>238.6</v>
      </c>
    </row>
    <row r="164" spans="1:8" ht="33.75" x14ac:dyDescent="0.2">
      <c r="A164" s="31" t="s">
        <v>195</v>
      </c>
      <c r="B164" s="25">
        <v>5</v>
      </c>
      <c r="C164" s="25">
        <v>1</v>
      </c>
      <c r="D164" s="26" t="s">
        <v>112</v>
      </c>
      <c r="E164" s="27" t="s">
        <v>33</v>
      </c>
      <c r="F164" s="28">
        <f t="shared" si="44"/>
        <v>238.6</v>
      </c>
      <c r="G164" s="28">
        <f t="shared" si="44"/>
        <v>0</v>
      </c>
      <c r="H164" s="28">
        <f t="shared" si="44"/>
        <v>238.6</v>
      </c>
    </row>
    <row r="165" spans="1:8" ht="22.5" x14ac:dyDescent="0.2">
      <c r="A165" s="31" t="s">
        <v>113</v>
      </c>
      <c r="B165" s="25">
        <v>5</v>
      </c>
      <c r="C165" s="25">
        <v>1</v>
      </c>
      <c r="D165" s="26" t="s">
        <v>114</v>
      </c>
      <c r="E165" s="27" t="s">
        <v>33</v>
      </c>
      <c r="F165" s="28">
        <f t="shared" si="44"/>
        <v>238.6</v>
      </c>
      <c r="G165" s="28">
        <f t="shared" si="44"/>
        <v>0</v>
      </c>
      <c r="H165" s="28">
        <f t="shared" si="44"/>
        <v>238.6</v>
      </c>
    </row>
    <row r="166" spans="1:8" ht="22.5" x14ac:dyDescent="0.2">
      <c r="A166" s="31" t="s">
        <v>59</v>
      </c>
      <c r="B166" s="25">
        <v>5</v>
      </c>
      <c r="C166" s="25">
        <v>1</v>
      </c>
      <c r="D166" s="26" t="s">
        <v>115</v>
      </c>
      <c r="E166" s="27"/>
      <c r="F166" s="28">
        <f t="shared" si="44"/>
        <v>238.6</v>
      </c>
      <c r="G166" s="28">
        <f t="shared" si="44"/>
        <v>0</v>
      </c>
      <c r="H166" s="28">
        <f t="shared" si="44"/>
        <v>238.6</v>
      </c>
    </row>
    <row r="167" spans="1:8" ht="22.5" x14ac:dyDescent="0.2">
      <c r="A167" s="31" t="s">
        <v>54</v>
      </c>
      <c r="B167" s="25">
        <v>5</v>
      </c>
      <c r="C167" s="25">
        <v>1</v>
      </c>
      <c r="D167" s="26" t="s">
        <v>137</v>
      </c>
      <c r="E167" s="27"/>
      <c r="F167" s="28">
        <f t="shared" si="44"/>
        <v>238.6</v>
      </c>
      <c r="G167" s="28">
        <f t="shared" si="44"/>
        <v>0</v>
      </c>
      <c r="H167" s="28">
        <f t="shared" si="44"/>
        <v>238.6</v>
      </c>
    </row>
    <row r="168" spans="1:8" ht="22.5" x14ac:dyDescent="0.2">
      <c r="A168" s="23" t="s">
        <v>74</v>
      </c>
      <c r="B168" s="25">
        <v>5</v>
      </c>
      <c r="C168" s="25">
        <v>1</v>
      </c>
      <c r="D168" s="26" t="s">
        <v>137</v>
      </c>
      <c r="E168" s="27" t="s">
        <v>34</v>
      </c>
      <c r="F168" s="28">
        <f t="shared" si="44"/>
        <v>238.6</v>
      </c>
      <c r="G168" s="28">
        <f t="shared" si="44"/>
        <v>0</v>
      </c>
      <c r="H168" s="28">
        <f t="shared" si="44"/>
        <v>238.6</v>
      </c>
    </row>
    <row r="169" spans="1:8" ht="22.5" x14ac:dyDescent="0.2">
      <c r="A169" s="23" t="s">
        <v>35</v>
      </c>
      <c r="B169" s="25">
        <v>5</v>
      </c>
      <c r="C169" s="25">
        <v>1</v>
      </c>
      <c r="D169" s="26" t="s">
        <v>137</v>
      </c>
      <c r="E169" s="27" t="s">
        <v>36</v>
      </c>
      <c r="F169" s="28">
        <f>'расходы по структуре 2021 '!G212</f>
        <v>238.6</v>
      </c>
      <c r="G169" s="28">
        <f>'расходы по структуре 2021 '!H212</f>
        <v>0</v>
      </c>
      <c r="H169" s="28">
        <f>'расходы по структуре 2021 '!I212</f>
        <v>238.6</v>
      </c>
    </row>
    <row r="170" spans="1:8" x14ac:dyDescent="0.2">
      <c r="A170" s="9" t="s">
        <v>20</v>
      </c>
      <c r="B170" s="18">
        <v>5</v>
      </c>
      <c r="C170" s="18">
        <v>2</v>
      </c>
      <c r="D170" s="8" t="s">
        <v>33</v>
      </c>
      <c r="E170" s="19" t="s">
        <v>33</v>
      </c>
      <c r="F170" s="7">
        <f>F171</f>
        <v>3180.5</v>
      </c>
      <c r="G170" s="7">
        <f t="shared" ref="G170:H172" si="45">G171</f>
        <v>0</v>
      </c>
      <c r="H170" s="7">
        <f t="shared" si="45"/>
        <v>3180.5</v>
      </c>
    </row>
    <row r="171" spans="1:8" ht="33.75" x14ac:dyDescent="0.2">
      <c r="A171" s="31" t="s">
        <v>195</v>
      </c>
      <c r="B171" s="25">
        <v>5</v>
      </c>
      <c r="C171" s="25">
        <v>2</v>
      </c>
      <c r="D171" s="26" t="s">
        <v>112</v>
      </c>
      <c r="E171" s="27" t="s">
        <v>33</v>
      </c>
      <c r="F171" s="28">
        <f>F172+F182</f>
        <v>3180.5</v>
      </c>
      <c r="G171" s="28">
        <f t="shared" ref="G171:H171" si="46">G172+G182</f>
        <v>0</v>
      </c>
      <c r="H171" s="28">
        <f t="shared" si="46"/>
        <v>3180.5</v>
      </c>
    </row>
    <row r="172" spans="1:8" ht="22.5" x14ac:dyDescent="0.2">
      <c r="A172" s="31" t="s">
        <v>47</v>
      </c>
      <c r="B172" s="25">
        <v>5</v>
      </c>
      <c r="C172" s="25">
        <v>2</v>
      </c>
      <c r="D172" s="26" t="s">
        <v>116</v>
      </c>
      <c r="E172" s="27" t="s">
        <v>33</v>
      </c>
      <c r="F172" s="28">
        <f>F173</f>
        <v>3028</v>
      </c>
      <c r="G172" s="28">
        <f t="shared" si="45"/>
        <v>0</v>
      </c>
      <c r="H172" s="28">
        <f t="shared" si="45"/>
        <v>3028</v>
      </c>
    </row>
    <row r="173" spans="1:8" ht="22.5" x14ac:dyDescent="0.2">
      <c r="A173" s="31" t="s">
        <v>118</v>
      </c>
      <c r="B173" s="25">
        <v>5</v>
      </c>
      <c r="C173" s="25">
        <v>2</v>
      </c>
      <c r="D173" s="26" t="s">
        <v>117</v>
      </c>
      <c r="E173" s="27" t="s">
        <v>33</v>
      </c>
      <c r="F173" s="28">
        <f>F174+F177+F179</f>
        <v>3028</v>
      </c>
      <c r="G173" s="28">
        <f t="shared" ref="G173:H173" si="47">G174+G177+G179</f>
        <v>0</v>
      </c>
      <c r="H173" s="28">
        <f t="shared" si="47"/>
        <v>3028</v>
      </c>
    </row>
    <row r="174" spans="1:8" ht="56.25" x14ac:dyDescent="0.2">
      <c r="A174" s="31" t="s">
        <v>119</v>
      </c>
      <c r="B174" s="25">
        <v>5</v>
      </c>
      <c r="C174" s="25">
        <v>2</v>
      </c>
      <c r="D174" s="26" t="s">
        <v>153</v>
      </c>
      <c r="E174" s="27"/>
      <c r="F174" s="32">
        <f>F175</f>
        <v>98.5</v>
      </c>
      <c r="G174" s="32">
        <f t="shared" ref="G174:H175" si="48">G175</f>
        <v>0</v>
      </c>
      <c r="H174" s="32">
        <f t="shared" si="48"/>
        <v>98.5</v>
      </c>
    </row>
    <row r="175" spans="1:8" ht="22.5" x14ac:dyDescent="0.2">
      <c r="A175" s="23" t="s">
        <v>74</v>
      </c>
      <c r="B175" s="25">
        <v>5</v>
      </c>
      <c r="C175" s="25">
        <v>2</v>
      </c>
      <c r="D175" s="26" t="s">
        <v>153</v>
      </c>
      <c r="E175" s="27" t="s">
        <v>34</v>
      </c>
      <c r="F175" s="32">
        <f>F176</f>
        <v>98.5</v>
      </c>
      <c r="G175" s="32">
        <f t="shared" si="48"/>
        <v>0</v>
      </c>
      <c r="H175" s="32">
        <f t="shared" si="48"/>
        <v>98.5</v>
      </c>
    </row>
    <row r="176" spans="1:8" ht="22.5" x14ac:dyDescent="0.2">
      <c r="A176" s="23" t="s">
        <v>35</v>
      </c>
      <c r="B176" s="25">
        <v>5</v>
      </c>
      <c r="C176" s="25">
        <v>2</v>
      </c>
      <c r="D176" s="26" t="s">
        <v>153</v>
      </c>
      <c r="E176" s="27" t="s">
        <v>36</v>
      </c>
      <c r="F176" s="32">
        <f>'расходы по структуре 2021 '!G223</f>
        <v>98.5</v>
      </c>
      <c r="G176" s="32">
        <f>'расходы по структуре 2021 '!H223</f>
        <v>0</v>
      </c>
      <c r="H176" s="32">
        <f>'расходы по структуре 2021 '!I223</f>
        <v>98.5</v>
      </c>
    </row>
    <row r="177" spans="1:9" ht="22.5" x14ac:dyDescent="0.2">
      <c r="A177" s="23" t="s">
        <v>74</v>
      </c>
      <c r="B177" s="25">
        <v>5</v>
      </c>
      <c r="C177" s="25">
        <v>2</v>
      </c>
      <c r="D177" s="26" t="s">
        <v>164</v>
      </c>
      <c r="E177" s="27">
        <v>200</v>
      </c>
      <c r="F177" s="32">
        <f>F178</f>
        <v>2636.5</v>
      </c>
      <c r="G177" s="32">
        <f t="shared" ref="G177:H177" si="49">G178</f>
        <v>0</v>
      </c>
      <c r="H177" s="32">
        <f t="shared" si="49"/>
        <v>2636.5</v>
      </c>
    </row>
    <row r="178" spans="1:9" ht="22.5" x14ac:dyDescent="0.2">
      <c r="A178" s="23" t="s">
        <v>35</v>
      </c>
      <c r="B178" s="25">
        <v>5</v>
      </c>
      <c r="C178" s="25">
        <v>2</v>
      </c>
      <c r="D178" s="26" t="s">
        <v>164</v>
      </c>
      <c r="E178" s="27">
        <v>240</v>
      </c>
      <c r="F178" s="32">
        <f>'расходы по структуре 2021 '!G220</f>
        <v>2636.5</v>
      </c>
      <c r="G178" s="32">
        <f>'расходы по структуре 2021 '!H220</f>
        <v>0</v>
      </c>
      <c r="H178" s="32">
        <f>'расходы по структуре 2021 '!I220</f>
        <v>2636.5</v>
      </c>
    </row>
    <row r="179" spans="1:9" ht="56.25" x14ac:dyDescent="0.2">
      <c r="A179" s="23" t="s">
        <v>120</v>
      </c>
      <c r="B179" s="25">
        <v>5</v>
      </c>
      <c r="C179" s="25">
        <v>2</v>
      </c>
      <c r="D179" s="26" t="s">
        <v>154</v>
      </c>
      <c r="E179" s="27"/>
      <c r="F179" s="32">
        <f>F180</f>
        <v>293</v>
      </c>
      <c r="G179" s="32">
        <f t="shared" ref="G179:H180" si="50">G180</f>
        <v>0</v>
      </c>
      <c r="H179" s="32">
        <f t="shared" si="50"/>
        <v>293</v>
      </c>
    </row>
    <row r="180" spans="1:9" ht="22.5" x14ac:dyDescent="0.2">
      <c r="A180" s="23" t="s">
        <v>74</v>
      </c>
      <c r="B180" s="25">
        <v>5</v>
      </c>
      <c r="C180" s="25">
        <v>2</v>
      </c>
      <c r="D180" s="26" t="s">
        <v>154</v>
      </c>
      <c r="E180" s="27">
        <v>200</v>
      </c>
      <c r="F180" s="32">
        <f>F181</f>
        <v>293</v>
      </c>
      <c r="G180" s="32">
        <f t="shared" si="50"/>
        <v>0</v>
      </c>
      <c r="H180" s="32">
        <f t="shared" si="50"/>
        <v>293</v>
      </c>
    </row>
    <row r="181" spans="1:9" ht="22.5" x14ac:dyDescent="0.2">
      <c r="A181" s="23" t="s">
        <v>35</v>
      </c>
      <c r="B181" s="25">
        <v>5</v>
      </c>
      <c r="C181" s="25">
        <v>2</v>
      </c>
      <c r="D181" s="26" t="s">
        <v>154</v>
      </c>
      <c r="E181" s="27">
        <v>240</v>
      </c>
      <c r="F181" s="32">
        <f>'расходы по структуре 2021 '!G227</f>
        <v>293</v>
      </c>
      <c r="G181" s="32">
        <f>'расходы по структуре 2021 '!H227</f>
        <v>0</v>
      </c>
      <c r="H181" s="32">
        <f>'расходы по структуре 2021 '!I227</f>
        <v>293</v>
      </c>
    </row>
    <row r="182" spans="1:9" s="80" customFormat="1" ht="22.5" x14ac:dyDescent="0.2">
      <c r="A182" s="23" t="s">
        <v>239</v>
      </c>
      <c r="B182" s="25">
        <v>5</v>
      </c>
      <c r="C182" s="25">
        <v>2</v>
      </c>
      <c r="D182" s="26" t="s">
        <v>238</v>
      </c>
      <c r="E182" s="27"/>
      <c r="F182" s="32">
        <f>F183</f>
        <v>152.5</v>
      </c>
      <c r="G182" s="32">
        <f t="shared" ref="G182:H185" si="51">G183</f>
        <v>0</v>
      </c>
      <c r="H182" s="32">
        <f t="shared" si="51"/>
        <v>152.5</v>
      </c>
    </row>
    <row r="183" spans="1:9" s="80" customFormat="1" ht="22.5" x14ac:dyDescent="0.2">
      <c r="A183" s="23" t="s">
        <v>241</v>
      </c>
      <c r="B183" s="25">
        <v>5</v>
      </c>
      <c r="C183" s="25">
        <v>2</v>
      </c>
      <c r="D183" s="26" t="s">
        <v>240</v>
      </c>
      <c r="E183" s="27"/>
      <c r="F183" s="32">
        <f>F184</f>
        <v>152.5</v>
      </c>
      <c r="G183" s="32">
        <f t="shared" si="51"/>
        <v>0</v>
      </c>
      <c r="H183" s="32">
        <f t="shared" si="51"/>
        <v>152.5</v>
      </c>
    </row>
    <row r="184" spans="1:9" s="80" customFormat="1" ht="22.5" x14ac:dyDescent="0.2">
      <c r="A184" s="23" t="s">
        <v>54</v>
      </c>
      <c r="B184" s="25">
        <v>5</v>
      </c>
      <c r="C184" s="25">
        <v>2</v>
      </c>
      <c r="D184" s="26" t="s">
        <v>237</v>
      </c>
      <c r="E184" s="27"/>
      <c r="F184" s="32">
        <f>F185</f>
        <v>152.5</v>
      </c>
      <c r="G184" s="32">
        <f t="shared" si="51"/>
        <v>0</v>
      </c>
      <c r="H184" s="32">
        <f t="shared" si="51"/>
        <v>152.5</v>
      </c>
    </row>
    <row r="185" spans="1:9" s="80" customFormat="1" ht="22.5" x14ac:dyDescent="0.2">
      <c r="A185" s="23" t="s">
        <v>74</v>
      </c>
      <c r="B185" s="25">
        <v>5</v>
      </c>
      <c r="C185" s="25">
        <v>2</v>
      </c>
      <c r="D185" s="26" t="s">
        <v>237</v>
      </c>
      <c r="E185" s="27">
        <v>200</v>
      </c>
      <c r="F185" s="32">
        <f>F186</f>
        <v>152.5</v>
      </c>
      <c r="G185" s="32">
        <f t="shared" si="51"/>
        <v>0</v>
      </c>
      <c r="H185" s="32">
        <f t="shared" si="51"/>
        <v>152.5</v>
      </c>
    </row>
    <row r="186" spans="1:9" s="80" customFormat="1" ht="22.5" x14ac:dyDescent="0.2">
      <c r="A186" s="23" t="s">
        <v>35</v>
      </c>
      <c r="B186" s="25">
        <v>5</v>
      </c>
      <c r="C186" s="25">
        <v>2</v>
      </c>
      <c r="D186" s="26" t="s">
        <v>237</v>
      </c>
      <c r="E186" s="27">
        <v>240</v>
      </c>
      <c r="F186" s="32">
        <f>'расходы по структуре 2021 '!G233</f>
        <v>152.5</v>
      </c>
      <c r="G186" s="32">
        <f>'расходы по структуре 2021 '!H233</f>
        <v>0</v>
      </c>
      <c r="H186" s="32">
        <f>'расходы по структуре 2021 '!I233</f>
        <v>152.5</v>
      </c>
    </row>
    <row r="187" spans="1:9" x14ac:dyDescent="0.2">
      <c r="A187" s="9" t="s">
        <v>17</v>
      </c>
      <c r="B187" s="18">
        <v>5</v>
      </c>
      <c r="C187" s="18">
        <v>3</v>
      </c>
      <c r="D187" s="8" t="s">
        <v>33</v>
      </c>
      <c r="E187" s="19" t="s">
        <v>33</v>
      </c>
      <c r="F187" s="7">
        <f>F193+F205+F188</f>
        <v>2735.4</v>
      </c>
      <c r="G187" s="7">
        <f t="shared" ref="G187:H187" si="52">G193+G205+G188</f>
        <v>0</v>
      </c>
      <c r="H187" s="7">
        <f t="shared" si="52"/>
        <v>2735.4</v>
      </c>
      <c r="I187" s="80"/>
    </row>
    <row r="188" spans="1:9" s="80" customFormat="1" ht="33.75" x14ac:dyDescent="0.2">
      <c r="A188" s="30" t="s">
        <v>193</v>
      </c>
      <c r="B188" s="25">
        <v>5</v>
      </c>
      <c r="C188" s="25">
        <v>3</v>
      </c>
      <c r="D188" s="26" t="s">
        <v>96</v>
      </c>
      <c r="E188" s="27"/>
      <c r="F188" s="28">
        <f>F189</f>
        <v>2256</v>
      </c>
      <c r="G188" s="28">
        <f t="shared" ref="G188:H191" si="53">G189</f>
        <v>0</v>
      </c>
      <c r="H188" s="28">
        <f t="shared" si="53"/>
        <v>2256</v>
      </c>
    </row>
    <row r="189" spans="1:9" s="80" customFormat="1" ht="22.5" x14ac:dyDescent="0.2">
      <c r="A189" s="30" t="s">
        <v>182</v>
      </c>
      <c r="B189" s="25">
        <v>5</v>
      </c>
      <c r="C189" s="25">
        <v>3</v>
      </c>
      <c r="D189" s="26" t="s">
        <v>179</v>
      </c>
      <c r="E189" s="27"/>
      <c r="F189" s="28">
        <f>F190</f>
        <v>2256</v>
      </c>
      <c r="G189" s="28">
        <f t="shared" si="53"/>
        <v>0</v>
      </c>
      <c r="H189" s="28">
        <f t="shared" si="53"/>
        <v>2256</v>
      </c>
    </row>
    <row r="190" spans="1:9" s="80" customFormat="1" ht="22.5" x14ac:dyDescent="0.2">
      <c r="A190" s="30" t="s">
        <v>54</v>
      </c>
      <c r="B190" s="25">
        <v>5</v>
      </c>
      <c r="C190" s="25">
        <v>3</v>
      </c>
      <c r="D190" s="26" t="s">
        <v>181</v>
      </c>
      <c r="E190" s="27"/>
      <c r="F190" s="28">
        <f>F191</f>
        <v>2256</v>
      </c>
      <c r="G190" s="28">
        <f t="shared" si="53"/>
        <v>0</v>
      </c>
      <c r="H190" s="28">
        <f t="shared" si="53"/>
        <v>2256</v>
      </c>
    </row>
    <row r="191" spans="1:9" s="80" customFormat="1" ht="22.5" x14ac:dyDescent="0.2">
      <c r="A191" s="23" t="s">
        <v>74</v>
      </c>
      <c r="B191" s="25">
        <v>5</v>
      </c>
      <c r="C191" s="25">
        <v>3</v>
      </c>
      <c r="D191" s="26" t="s">
        <v>181</v>
      </c>
      <c r="E191" s="27">
        <v>200</v>
      </c>
      <c r="F191" s="28">
        <f>F192</f>
        <v>2256</v>
      </c>
      <c r="G191" s="28">
        <f t="shared" si="53"/>
        <v>0</v>
      </c>
      <c r="H191" s="28">
        <f t="shared" si="53"/>
        <v>2256</v>
      </c>
    </row>
    <row r="192" spans="1:9" s="80" customFormat="1" ht="22.5" x14ac:dyDescent="0.2">
      <c r="A192" s="23" t="s">
        <v>35</v>
      </c>
      <c r="B192" s="25">
        <v>5</v>
      </c>
      <c r="C192" s="25">
        <v>3</v>
      </c>
      <c r="D192" s="26" t="s">
        <v>181</v>
      </c>
      <c r="E192" s="27">
        <v>240</v>
      </c>
      <c r="F192" s="28">
        <f>'расходы по структуре 2021 '!G240</f>
        <v>2256</v>
      </c>
      <c r="G192" s="28">
        <f>'расходы по структуре 2021 '!H240</f>
        <v>0</v>
      </c>
      <c r="H192" s="28">
        <f>'расходы по структуре 2021 '!I240</f>
        <v>2256</v>
      </c>
    </row>
    <row r="193" spans="1:9" ht="22.5" x14ac:dyDescent="0.2">
      <c r="A193" s="31" t="s">
        <v>196</v>
      </c>
      <c r="B193" s="25">
        <v>5</v>
      </c>
      <c r="C193" s="25">
        <v>3</v>
      </c>
      <c r="D193" s="26" t="s">
        <v>121</v>
      </c>
      <c r="E193" s="27" t="s">
        <v>33</v>
      </c>
      <c r="F193" s="28">
        <f>F197+F194+F201</f>
        <v>479.4</v>
      </c>
      <c r="G193" s="28">
        <f t="shared" ref="G193:H193" si="54">G197+G194+G201</f>
        <v>0</v>
      </c>
      <c r="H193" s="28">
        <f t="shared" si="54"/>
        <v>479.4</v>
      </c>
      <c r="I193" s="80"/>
    </row>
    <row r="194" spans="1:9" ht="22.5" x14ac:dyDescent="0.2">
      <c r="A194" s="31" t="s">
        <v>202</v>
      </c>
      <c r="B194" s="25">
        <v>5</v>
      </c>
      <c r="C194" s="25">
        <v>3</v>
      </c>
      <c r="D194" s="26" t="s">
        <v>201</v>
      </c>
      <c r="E194" s="27"/>
      <c r="F194" s="28">
        <f>F195</f>
        <v>27.4</v>
      </c>
      <c r="G194" s="28">
        <f t="shared" ref="G194:H195" si="55">G195</f>
        <v>0</v>
      </c>
      <c r="H194" s="28">
        <f t="shared" si="55"/>
        <v>27.4</v>
      </c>
      <c r="I194" s="80"/>
    </row>
    <row r="195" spans="1:9" ht="22.5" x14ac:dyDescent="0.2">
      <c r="A195" s="23" t="s">
        <v>74</v>
      </c>
      <c r="B195" s="25">
        <v>5</v>
      </c>
      <c r="C195" s="25">
        <v>3</v>
      </c>
      <c r="D195" s="26" t="s">
        <v>200</v>
      </c>
      <c r="E195" s="27">
        <v>200</v>
      </c>
      <c r="F195" s="28">
        <f>F196</f>
        <v>27.4</v>
      </c>
      <c r="G195" s="28">
        <f t="shared" si="55"/>
        <v>0</v>
      </c>
      <c r="H195" s="28">
        <f t="shared" si="55"/>
        <v>27.4</v>
      </c>
      <c r="I195" s="80"/>
    </row>
    <row r="196" spans="1:9" ht="22.5" x14ac:dyDescent="0.2">
      <c r="A196" s="23" t="s">
        <v>35</v>
      </c>
      <c r="B196" s="25">
        <v>5</v>
      </c>
      <c r="C196" s="25">
        <v>3</v>
      </c>
      <c r="D196" s="26" t="s">
        <v>200</v>
      </c>
      <c r="E196" s="27">
        <v>240</v>
      </c>
      <c r="F196" s="28">
        <f>'расходы по структуре 2021 '!G245</f>
        <v>27.4</v>
      </c>
      <c r="G196" s="28">
        <f>'расходы по структуре 2021 '!H245</f>
        <v>0</v>
      </c>
      <c r="H196" s="28">
        <f>'расходы по структуре 2021 '!I245</f>
        <v>27.4</v>
      </c>
      <c r="I196" s="80"/>
    </row>
    <row r="197" spans="1:9" ht="33.75" x14ac:dyDescent="0.2">
      <c r="A197" s="23" t="s">
        <v>76</v>
      </c>
      <c r="B197" s="25">
        <v>5</v>
      </c>
      <c r="C197" s="25">
        <v>3</v>
      </c>
      <c r="D197" s="26" t="s">
        <v>122</v>
      </c>
      <c r="E197" s="27"/>
      <c r="F197" s="28">
        <f t="shared" ref="F197:H199" si="56">F198</f>
        <v>402</v>
      </c>
      <c r="G197" s="28">
        <f t="shared" si="56"/>
        <v>0</v>
      </c>
      <c r="H197" s="28">
        <f t="shared" si="56"/>
        <v>402</v>
      </c>
      <c r="I197" s="80"/>
    </row>
    <row r="198" spans="1:9" ht="22.5" x14ac:dyDescent="0.2">
      <c r="A198" s="23" t="s">
        <v>54</v>
      </c>
      <c r="B198" s="25">
        <v>5</v>
      </c>
      <c r="C198" s="25">
        <v>3</v>
      </c>
      <c r="D198" s="26" t="s">
        <v>215</v>
      </c>
      <c r="E198" s="27"/>
      <c r="F198" s="28">
        <f t="shared" si="56"/>
        <v>402</v>
      </c>
      <c r="G198" s="28">
        <f t="shared" si="56"/>
        <v>0</v>
      </c>
      <c r="H198" s="28">
        <f t="shared" si="56"/>
        <v>402</v>
      </c>
      <c r="I198" s="80"/>
    </row>
    <row r="199" spans="1:9" ht="22.5" x14ac:dyDescent="0.2">
      <c r="A199" s="23" t="s">
        <v>74</v>
      </c>
      <c r="B199" s="25">
        <v>5</v>
      </c>
      <c r="C199" s="25">
        <v>3</v>
      </c>
      <c r="D199" s="26" t="s">
        <v>215</v>
      </c>
      <c r="E199" s="27" t="s">
        <v>34</v>
      </c>
      <c r="F199" s="28">
        <f t="shared" si="56"/>
        <v>402</v>
      </c>
      <c r="G199" s="28">
        <f t="shared" si="56"/>
        <v>0</v>
      </c>
      <c r="H199" s="28">
        <f t="shared" si="56"/>
        <v>402</v>
      </c>
      <c r="I199" s="80"/>
    </row>
    <row r="200" spans="1:9" ht="22.5" x14ac:dyDescent="0.2">
      <c r="A200" s="23" t="s">
        <v>35</v>
      </c>
      <c r="B200" s="25">
        <v>5</v>
      </c>
      <c r="C200" s="25">
        <v>3</v>
      </c>
      <c r="D200" s="26" t="s">
        <v>215</v>
      </c>
      <c r="E200" s="27" t="s">
        <v>36</v>
      </c>
      <c r="F200" s="28">
        <f>'расходы по структуре 2021 '!G250</f>
        <v>402</v>
      </c>
      <c r="G200" s="28">
        <f>'расходы по структуре 2021 '!H250</f>
        <v>0</v>
      </c>
      <c r="H200" s="28">
        <f>'расходы по структуре 2021 '!I250</f>
        <v>402</v>
      </c>
      <c r="I200" s="80"/>
    </row>
    <row r="201" spans="1:9" ht="35.25" customHeight="1" x14ac:dyDescent="0.2">
      <c r="A201" s="23" t="s">
        <v>216</v>
      </c>
      <c r="B201" s="25">
        <v>5</v>
      </c>
      <c r="C201" s="25">
        <v>3</v>
      </c>
      <c r="D201" s="26" t="s">
        <v>213</v>
      </c>
      <c r="E201" s="27"/>
      <c r="F201" s="28">
        <f>F202</f>
        <v>50</v>
      </c>
      <c r="G201" s="28">
        <f t="shared" ref="G201:H203" si="57">G202</f>
        <v>0</v>
      </c>
      <c r="H201" s="28">
        <f t="shared" si="57"/>
        <v>50</v>
      </c>
      <c r="I201" s="80"/>
    </row>
    <row r="202" spans="1:9" ht="22.5" x14ac:dyDescent="0.2">
      <c r="A202" s="23" t="s">
        <v>54</v>
      </c>
      <c r="B202" s="25">
        <v>5</v>
      </c>
      <c r="C202" s="25">
        <v>3</v>
      </c>
      <c r="D202" s="26" t="s">
        <v>218</v>
      </c>
      <c r="E202" s="27"/>
      <c r="F202" s="28">
        <f>F203</f>
        <v>50</v>
      </c>
      <c r="G202" s="28">
        <f t="shared" si="57"/>
        <v>0</v>
      </c>
      <c r="H202" s="28">
        <f t="shared" si="57"/>
        <v>50</v>
      </c>
      <c r="I202" s="80"/>
    </row>
    <row r="203" spans="1:9" ht="22.5" x14ac:dyDescent="0.2">
      <c r="A203" s="23" t="s">
        <v>74</v>
      </c>
      <c r="B203" s="25">
        <v>5</v>
      </c>
      <c r="C203" s="25">
        <v>3</v>
      </c>
      <c r="D203" s="26" t="s">
        <v>218</v>
      </c>
      <c r="E203" s="27" t="s">
        <v>34</v>
      </c>
      <c r="F203" s="28">
        <f>F204</f>
        <v>50</v>
      </c>
      <c r="G203" s="28">
        <f t="shared" si="57"/>
        <v>0</v>
      </c>
      <c r="H203" s="28">
        <f t="shared" si="57"/>
        <v>50</v>
      </c>
      <c r="I203" s="80"/>
    </row>
    <row r="204" spans="1:9" ht="22.5" x14ac:dyDescent="0.2">
      <c r="A204" s="23" t="s">
        <v>35</v>
      </c>
      <c r="B204" s="25">
        <v>5</v>
      </c>
      <c r="C204" s="25">
        <v>3</v>
      </c>
      <c r="D204" s="26" t="s">
        <v>218</v>
      </c>
      <c r="E204" s="27" t="s">
        <v>36</v>
      </c>
      <c r="F204" s="28">
        <f>'расходы по структуре 2021 '!G255</f>
        <v>50</v>
      </c>
      <c r="G204" s="28">
        <f>'расходы по структуре 2021 '!H255</f>
        <v>0</v>
      </c>
      <c r="H204" s="28">
        <f>'расходы по структуре 2021 '!I255</f>
        <v>50</v>
      </c>
      <c r="I204" s="80"/>
    </row>
    <row r="205" spans="1:9" ht="22.5" x14ac:dyDescent="0.2">
      <c r="A205" s="23" t="s">
        <v>204</v>
      </c>
      <c r="B205" s="25">
        <v>5</v>
      </c>
      <c r="C205" s="25">
        <v>3</v>
      </c>
      <c r="D205" s="26" t="s">
        <v>205</v>
      </c>
      <c r="E205" s="27"/>
      <c r="F205" s="28">
        <f>F206</f>
        <v>0</v>
      </c>
      <c r="G205" s="28">
        <f t="shared" ref="G205:H206" si="58">G206</f>
        <v>0</v>
      </c>
      <c r="H205" s="28">
        <f t="shared" si="58"/>
        <v>0</v>
      </c>
      <c r="I205" s="80"/>
    </row>
    <row r="206" spans="1:9" x14ac:dyDescent="0.2">
      <c r="A206" s="23" t="s">
        <v>212</v>
      </c>
      <c r="B206" s="25">
        <v>5</v>
      </c>
      <c r="C206" s="25">
        <v>3</v>
      </c>
      <c r="D206" s="26" t="s">
        <v>211</v>
      </c>
      <c r="E206" s="27"/>
      <c r="F206" s="28">
        <f>F207</f>
        <v>0</v>
      </c>
      <c r="G206" s="28">
        <f t="shared" si="58"/>
        <v>0</v>
      </c>
      <c r="H206" s="28">
        <f t="shared" si="58"/>
        <v>0</v>
      </c>
      <c r="I206" s="80"/>
    </row>
    <row r="207" spans="1:9" ht="33.75" x14ac:dyDescent="0.2">
      <c r="A207" s="23" t="s">
        <v>206</v>
      </c>
      <c r="B207" s="25">
        <v>5</v>
      </c>
      <c r="C207" s="25">
        <v>3</v>
      </c>
      <c r="D207" s="26" t="s">
        <v>207</v>
      </c>
      <c r="E207" s="27"/>
      <c r="F207" s="28">
        <f>F208+F211</f>
        <v>0</v>
      </c>
      <c r="G207" s="28">
        <f t="shared" ref="G207:H207" si="59">G208+G211</f>
        <v>0</v>
      </c>
      <c r="H207" s="28">
        <f t="shared" si="59"/>
        <v>0</v>
      </c>
      <c r="I207" s="80"/>
    </row>
    <row r="208" spans="1:9" ht="22.5" x14ac:dyDescent="0.2">
      <c r="A208" s="23" t="s">
        <v>203</v>
      </c>
      <c r="B208" s="25">
        <v>5</v>
      </c>
      <c r="C208" s="25">
        <v>3</v>
      </c>
      <c r="D208" s="26" t="s">
        <v>208</v>
      </c>
      <c r="E208" s="27"/>
      <c r="F208" s="28">
        <f>F209</f>
        <v>0</v>
      </c>
      <c r="G208" s="28">
        <f t="shared" ref="G208:H209" si="60">G209</f>
        <v>0</v>
      </c>
      <c r="H208" s="28">
        <f t="shared" si="60"/>
        <v>0</v>
      </c>
      <c r="I208" s="80"/>
    </row>
    <row r="209" spans="1:9" ht="45" x14ac:dyDescent="0.2">
      <c r="A209" s="23" t="s">
        <v>37</v>
      </c>
      <c r="B209" s="25">
        <v>5</v>
      </c>
      <c r="C209" s="25">
        <v>3</v>
      </c>
      <c r="D209" s="26" t="s">
        <v>208</v>
      </c>
      <c r="E209" s="27">
        <v>100</v>
      </c>
      <c r="F209" s="28">
        <f>F210</f>
        <v>0</v>
      </c>
      <c r="G209" s="28">
        <f t="shared" si="60"/>
        <v>0</v>
      </c>
      <c r="H209" s="28">
        <f t="shared" si="60"/>
        <v>0</v>
      </c>
      <c r="I209" s="80"/>
    </row>
    <row r="210" spans="1:9" x14ac:dyDescent="0.2">
      <c r="A210" s="23" t="s">
        <v>39</v>
      </c>
      <c r="B210" s="25">
        <v>5</v>
      </c>
      <c r="C210" s="25">
        <v>3</v>
      </c>
      <c r="D210" s="26" t="s">
        <v>208</v>
      </c>
      <c r="E210" s="27">
        <v>110</v>
      </c>
      <c r="F210" s="28">
        <f>'расходы по структуре 2021 '!G262</f>
        <v>0</v>
      </c>
      <c r="G210" s="28">
        <f>'расходы по структуре 2021 '!H262</f>
        <v>0</v>
      </c>
      <c r="H210" s="28">
        <f>'расходы по структуре 2021 '!I262</f>
        <v>0</v>
      </c>
      <c r="I210" s="80"/>
    </row>
    <row r="211" spans="1:9" ht="22.5" x14ac:dyDescent="0.2">
      <c r="A211" s="23" t="s">
        <v>209</v>
      </c>
      <c r="B211" s="25">
        <v>5</v>
      </c>
      <c r="C211" s="25">
        <v>3</v>
      </c>
      <c r="D211" s="26" t="s">
        <v>210</v>
      </c>
      <c r="E211" s="27"/>
      <c r="F211" s="28">
        <f>F212</f>
        <v>0</v>
      </c>
      <c r="G211" s="28">
        <f t="shared" ref="G211:H212" si="61">G212</f>
        <v>0</v>
      </c>
      <c r="H211" s="28">
        <f t="shared" si="61"/>
        <v>0</v>
      </c>
      <c r="I211" s="80"/>
    </row>
    <row r="212" spans="1:9" ht="45" x14ac:dyDescent="0.2">
      <c r="A212" s="23" t="s">
        <v>37</v>
      </c>
      <c r="B212" s="25">
        <v>5</v>
      </c>
      <c r="C212" s="25">
        <v>3</v>
      </c>
      <c r="D212" s="26" t="s">
        <v>210</v>
      </c>
      <c r="E212" s="27">
        <v>100</v>
      </c>
      <c r="F212" s="28">
        <f>F213</f>
        <v>0</v>
      </c>
      <c r="G212" s="28">
        <f t="shared" si="61"/>
        <v>0</v>
      </c>
      <c r="H212" s="28">
        <f t="shared" si="61"/>
        <v>0</v>
      </c>
      <c r="I212" s="80"/>
    </row>
    <row r="213" spans="1:9" x14ac:dyDescent="0.2">
      <c r="A213" s="23" t="s">
        <v>39</v>
      </c>
      <c r="B213" s="25">
        <v>5</v>
      </c>
      <c r="C213" s="25">
        <v>3</v>
      </c>
      <c r="D213" s="26" t="s">
        <v>210</v>
      </c>
      <c r="E213" s="27">
        <v>110</v>
      </c>
      <c r="F213" s="28">
        <f>'расходы по структуре 2021 '!G267</f>
        <v>0</v>
      </c>
      <c r="G213" s="28">
        <f>'расходы по структуре 2021 '!H267</f>
        <v>0</v>
      </c>
      <c r="H213" s="28">
        <f>'расходы по структуре 2021 '!I267</f>
        <v>0</v>
      </c>
      <c r="I213" s="80"/>
    </row>
    <row r="214" spans="1:9" x14ac:dyDescent="0.2">
      <c r="A214" s="39" t="s">
        <v>221</v>
      </c>
      <c r="B214" s="36" t="s">
        <v>223</v>
      </c>
      <c r="C214" s="18">
        <v>5</v>
      </c>
      <c r="D214" s="18"/>
      <c r="E214" s="8"/>
      <c r="F214" s="103">
        <f t="shared" ref="F214:H217" si="62">F215</f>
        <v>0</v>
      </c>
      <c r="G214" s="104">
        <f t="shared" si="62"/>
        <v>0</v>
      </c>
      <c r="H214" s="103">
        <f t="shared" si="62"/>
        <v>0</v>
      </c>
      <c r="I214" s="80"/>
    </row>
    <row r="215" spans="1:9" ht="33.75" x14ac:dyDescent="0.2">
      <c r="A215" s="23" t="s">
        <v>193</v>
      </c>
      <c r="B215" s="74">
        <v>5</v>
      </c>
      <c r="C215" s="74">
        <v>5</v>
      </c>
      <c r="D215" s="75" t="s">
        <v>96</v>
      </c>
      <c r="E215" s="76"/>
      <c r="F215" s="101">
        <f t="shared" si="62"/>
        <v>0</v>
      </c>
      <c r="G215" s="102">
        <f t="shared" si="62"/>
        <v>0</v>
      </c>
      <c r="H215" s="101">
        <f t="shared" si="62"/>
        <v>0</v>
      </c>
      <c r="I215" s="80"/>
    </row>
    <row r="216" spans="1:9" ht="33.75" x14ac:dyDescent="0.2">
      <c r="A216" s="23" t="s">
        <v>73</v>
      </c>
      <c r="B216" s="25">
        <v>5</v>
      </c>
      <c r="C216" s="25">
        <v>5</v>
      </c>
      <c r="D216" s="26" t="s">
        <v>97</v>
      </c>
      <c r="E216" s="27"/>
      <c r="F216" s="101">
        <f t="shared" si="62"/>
        <v>0</v>
      </c>
      <c r="G216" s="102">
        <f t="shared" si="62"/>
        <v>0</v>
      </c>
      <c r="H216" s="101">
        <f t="shared" si="62"/>
        <v>0</v>
      </c>
      <c r="I216" s="80"/>
    </row>
    <row r="217" spans="1:9" x14ac:dyDescent="0.2">
      <c r="A217" s="4" t="s">
        <v>222</v>
      </c>
      <c r="B217" s="25">
        <v>5</v>
      </c>
      <c r="C217" s="25">
        <v>5</v>
      </c>
      <c r="D217" s="26" t="s">
        <v>219</v>
      </c>
      <c r="E217" s="27"/>
      <c r="F217" s="101">
        <f t="shared" si="62"/>
        <v>0</v>
      </c>
      <c r="G217" s="102">
        <f t="shared" si="62"/>
        <v>0</v>
      </c>
      <c r="H217" s="101">
        <f t="shared" si="62"/>
        <v>0</v>
      </c>
      <c r="I217" s="80"/>
    </row>
    <row r="218" spans="1:9" ht="22.5" x14ac:dyDescent="0.2">
      <c r="A218" s="23" t="s">
        <v>220</v>
      </c>
      <c r="B218" s="25">
        <v>5</v>
      </c>
      <c r="C218" s="25">
        <v>5</v>
      </c>
      <c r="D218" s="26" t="s">
        <v>219</v>
      </c>
      <c r="E218" s="27">
        <v>800</v>
      </c>
      <c r="F218" s="101">
        <f>F219</f>
        <v>0</v>
      </c>
      <c r="G218" s="102">
        <f>G219</f>
        <v>0</v>
      </c>
      <c r="H218" s="101">
        <f>H219</f>
        <v>0</v>
      </c>
      <c r="I218" s="80"/>
    </row>
    <row r="219" spans="1:9" ht="45" x14ac:dyDescent="0.2">
      <c r="A219" s="113" t="s">
        <v>254</v>
      </c>
      <c r="B219" s="74">
        <v>5</v>
      </c>
      <c r="C219" s="74">
        <v>5</v>
      </c>
      <c r="D219" s="75" t="s">
        <v>219</v>
      </c>
      <c r="E219" s="76">
        <v>810</v>
      </c>
      <c r="F219" s="101">
        <f>'расходы по структуре 2021 '!G275</f>
        <v>0</v>
      </c>
      <c r="G219" s="102">
        <f>H219-F219</f>
        <v>0</v>
      </c>
      <c r="H219" s="101">
        <f>'расходы по структуре 2021 '!I275</f>
        <v>0</v>
      </c>
      <c r="I219" s="80"/>
    </row>
    <row r="220" spans="1:9" s="80" customFormat="1" ht="67.5" x14ac:dyDescent="0.2">
      <c r="A220" s="113" t="s">
        <v>253</v>
      </c>
      <c r="B220" s="74">
        <v>5</v>
      </c>
      <c r="C220" s="74">
        <v>5</v>
      </c>
      <c r="D220" s="75" t="s">
        <v>219</v>
      </c>
      <c r="E220" s="76">
        <v>813</v>
      </c>
      <c r="F220" s="101">
        <v>0</v>
      </c>
      <c r="G220" s="102">
        <f>'расходы по структуре 2021 '!H276</f>
        <v>0</v>
      </c>
      <c r="H220" s="101">
        <v>0</v>
      </c>
    </row>
    <row r="221" spans="1:9" x14ac:dyDescent="0.2">
      <c r="A221" s="52" t="s">
        <v>165</v>
      </c>
      <c r="B221" s="14">
        <v>6</v>
      </c>
      <c r="C221" s="14"/>
      <c r="D221" s="15"/>
      <c r="E221" s="16"/>
      <c r="F221" s="17">
        <f>F222</f>
        <v>210.1</v>
      </c>
      <c r="G221" s="17">
        <f t="shared" ref="F221:H226" si="63">G222</f>
        <v>0</v>
      </c>
      <c r="H221" s="17">
        <f t="shared" si="63"/>
        <v>210.1</v>
      </c>
      <c r="I221" s="80"/>
    </row>
    <row r="222" spans="1:9" x14ac:dyDescent="0.2">
      <c r="A222" s="39" t="s">
        <v>166</v>
      </c>
      <c r="B222" s="18">
        <v>6</v>
      </c>
      <c r="C222" s="18">
        <v>5</v>
      </c>
      <c r="D222" s="8"/>
      <c r="E222" s="19"/>
      <c r="F222" s="7">
        <f>F223</f>
        <v>210.1</v>
      </c>
      <c r="G222" s="7">
        <f t="shared" si="63"/>
        <v>0</v>
      </c>
      <c r="H222" s="7">
        <f t="shared" si="63"/>
        <v>210.1</v>
      </c>
      <c r="I222" s="80"/>
    </row>
    <row r="223" spans="1:9" ht="22.5" x14ac:dyDescent="0.2">
      <c r="A223" s="30" t="s">
        <v>197</v>
      </c>
      <c r="B223" s="25">
        <v>6</v>
      </c>
      <c r="C223" s="25">
        <v>5</v>
      </c>
      <c r="D223" s="26" t="s">
        <v>158</v>
      </c>
      <c r="E223" s="27"/>
      <c r="F223" s="28">
        <f>F224</f>
        <v>210.1</v>
      </c>
      <c r="G223" s="28">
        <f t="shared" si="63"/>
        <v>0</v>
      </c>
      <c r="H223" s="108">
        <f t="shared" si="63"/>
        <v>210.1</v>
      </c>
      <c r="I223" s="80"/>
    </row>
    <row r="224" spans="1:9" ht="22.5" x14ac:dyDescent="0.2">
      <c r="A224" s="30" t="s">
        <v>184</v>
      </c>
      <c r="B224" s="25">
        <v>6</v>
      </c>
      <c r="C224" s="25">
        <v>5</v>
      </c>
      <c r="D224" s="26" t="s">
        <v>185</v>
      </c>
      <c r="E224" s="27"/>
      <c r="F224" s="28">
        <f>F225+F228</f>
        <v>210.1</v>
      </c>
      <c r="G224" s="28">
        <f t="shared" ref="G224:H224" si="64">G225+G228</f>
        <v>0</v>
      </c>
      <c r="H224" s="28">
        <f t="shared" si="64"/>
        <v>210.1</v>
      </c>
      <c r="I224" s="80"/>
    </row>
    <row r="225" spans="1:9" ht="45" x14ac:dyDescent="0.2">
      <c r="A225" s="30" t="s">
        <v>183</v>
      </c>
      <c r="B225" s="25">
        <v>6</v>
      </c>
      <c r="C225" s="25">
        <v>5</v>
      </c>
      <c r="D225" s="26" t="s">
        <v>160</v>
      </c>
      <c r="E225" s="27"/>
      <c r="F225" s="28">
        <f>F226</f>
        <v>1.5</v>
      </c>
      <c r="G225" s="28">
        <f t="shared" ref="G225:H225" si="65">G226</f>
        <v>0</v>
      </c>
      <c r="H225" s="28">
        <f t="shared" si="65"/>
        <v>1.5</v>
      </c>
      <c r="I225" s="80"/>
    </row>
    <row r="226" spans="1:9" ht="22.5" x14ac:dyDescent="0.2">
      <c r="A226" s="23" t="s">
        <v>74</v>
      </c>
      <c r="B226" s="25">
        <v>6</v>
      </c>
      <c r="C226" s="25">
        <v>5</v>
      </c>
      <c r="D226" s="26" t="s">
        <v>160</v>
      </c>
      <c r="E226" s="27">
        <v>200</v>
      </c>
      <c r="F226" s="28">
        <f t="shared" si="63"/>
        <v>1.5</v>
      </c>
      <c r="G226" s="28">
        <f t="shared" si="63"/>
        <v>0</v>
      </c>
      <c r="H226" s="28">
        <f t="shared" si="63"/>
        <v>1.5</v>
      </c>
      <c r="I226" s="80"/>
    </row>
    <row r="227" spans="1:9" ht="22.5" x14ac:dyDescent="0.2">
      <c r="A227" s="23" t="s">
        <v>35</v>
      </c>
      <c r="B227" s="25">
        <v>6</v>
      </c>
      <c r="C227" s="25">
        <v>5</v>
      </c>
      <c r="D227" s="26" t="s">
        <v>160</v>
      </c>
      <c r="E227" s="27">
        <v>240</v>
      </c>
      <c r="F227" s="28">
        <f>'расходы по структуре 2021 '!G283</f>
        <v>1.5</v>
      </c>
      <c r="G227" s="28">
        <f>'расходы по структуре 2021 '!H283</f>
        <v>0</v>
      </c>
      <c r="H227" s="28">
        <f>'расходы по структуре 2021 '!I283</f>
        <v>1.5</v>
      </c>
      <c r="I227" s="80"/>
    </row>
    <row r="228" spans="1:9" s="80" customFormat="1" ht="22.5" x14ac:dyDescent="0.2">
      <c r="A228" s="23" t="s">
        <v>54</v>
      </c>
      <c r="B228" s="25">
        <v>6</v>
      </c>
      <c r="C228" s="25">
        <v>5</v>
      </c>
      <c r="D228" s="26" t="s">
        <v>231</v>
      </c>
      <c r="E228" s="27"/>
      <c r="F228" s="28">
        <f>F229</f>
        <v>208.6</v>
      </c>
      <c r="G228" s="28">
        <f t="shared" ref="G228:H229" si="66">G229</f>
        <v>0</v>
      </c>
      <c r="H228" s="28">
        <f t="shared" si="66"/>
        <v>208.6</v>
      </c>
    </row>
    <row r="229" spans="1:9" s="80" customFormat="1" ht="22.5" x14ac:dyDescent="0.2">
      <c r="A229" s="23" t="s">
        <v>74</v>
      </c>
      <c r="B229" s="25">
        <v>6</v>
      </c>
      <c r="C229" s="25">
        <v>5</v>
      </c>
      <c r="D229" s="26" t="s">
        <v>231</v>
      </c>
      <c r="E229" s="27">
        <v>200</v>
      </c>
      <c r="F229" s="28">
        <f>F230</f>
        <v>208.6</v>
      </c>
      <c r="G229" s="28">
        <f t="shared" si="66"/>
        <v>0</v>
      </c>
      <c r="H229" s="28">
        <f t="shared" si="66"/>
        <v>208.6</v>
      </c>
    </row>
    <row r="230" spans="1:9" s="80" customFormat="1" ht="22.5" x14ac:dyDescent="0.2">
      <c r="A230" s="23" t="s">
        <v>35</v>
      </c>
      <c r="B230" s="25">
        <v>6</v>
      </c>
      <c r="C230" s="25">
        <v>5</v>
      </c>
      <c r="D230" s="26" t="s">
        <v>231</v>
      </c>
      <c r="E230" s="27">
        <v>240</v>
      </c>
      <c r="F230" s="28">
        <f>'расходы по структуре 2021 '!G287</f>
        <v>208.6</v>
      </c>
      <c r="G230" s="28">
        <f>'расходы по структуре 2021 '!H287</f>
        <v>0</v>
      </c>
      <c r="H230" s="28">
        <f>'расходы по структуре 2021 '!I287</f>
        <v>208.6</v>
      </c>
    </row>
    <row r="231" spans="1:9" x14ac:dyDescent="0.2">
      <c r="A231" s="12" t="s">
        <v>22</v>
      </c>
      <c r="B231" s="14">
        <v>8</v>
      </c>
      <c r="C231" s="14">
        <v>0</v>
      </c>
      <c r="D231" s="15" t="s">
        <v>33</v>
      </c>
      <c r="E231" s="16"/>
      <c r="F231" s="17">
        <f>F232</f>
        <v>1305.5</v>
      </c>
      <c r="G231" s="17">
        <f t="shared" ref="G231:H232" si="67">G232</f>
        <v>117</v>
      </c>
      <c r="H231" s="17">
        <f t="shared" si="67"/>
        <v>1422.5</v>
      </c>
    </row>
    <row r="232" spans="1:9" x14ac:dyDescent="0.2">
      <c r="A232" s="9" t="s">
        <v>18</v>
      </c>
      <c r="B232" s="18">
        <v>8</v>
      </c>
      <c r="C232" s="18">
        <v>1</v>
      </c>
      <c r="D232" s="8" t="s">
        <v>33</v>
      </c>
      <c r="E232" s="19"/>
      <c r="F232" s="7">
        <f>F233</f>
        <v>1305.5</v>
      </c>
      <c r="G232" s="7">
        <f t="shared" si="67"/>
        <v>117</v>
      </c>
      <c r="H232" s="7">
        <f t="shared" si="67"/>
        <v>1422.5</v>
      </c>
    </row>
    <row r="233" spans="1:9" ht="33.75" x14ac:dyDescent="0.2">
      <c r="A233" s="31" t="s">
        <v>198</v>
      </c>
      <c r="B233" s="25">
        <v>8</v>
      </c>
      <c r="C233" s="25">
        <v>1</v>
      </c>
      <c r="D233" s="26" t="s">
        <v>123</v>
      </c>
      <c r="E233" s="27"/>
      <c r="F233" s="28">
        <f>F234+F247</f>
        <v>1305.5</v>
      </c>
      <c r="G233" s="28">
        <f t="shared" ref="G233:H233" si="68">G234+G247</f>
        <v>117</v>
      </c>
      <c r="H233" s="28">
        <f t="shared" si="68"/>
        <v>1422.5</v>
      </c>
    </row>
    <row r="234" spans="1:9" ht="22.5" x14ac:dyDescent="0.2">
      <c r="A234" s="31" t="s">
        <v>125</v>
      </c>
      <c r="B234" s="25">
        <v>8</v>
      </c>
      <c r="C234" s="25">
        <v>1</v>
      </c>
      <c r="D234" s="26" t="s">
        <v>124</v>
      </c>
      <c r="E234" s="27" t="s">
        <v>33</v>
      </c>
      <c r="F234" s="28">
        <f>F235</f>
        <v>1255.5</v>
      </c>
      <c r="G234" s="28">
        <f t="shared" ref="G234:H234" si="69">G235</f>
        <v>0</v>
      </c>
      <c r="H234" s="28">
        <f t="shared" si="69"/>
        <v>1255.5</v>
      </c>
    </row>
    <row r="235" spans="1:9" x14ac:dyDescent="0.2">
      <c r="A235" s="31" t="s">
        <v>57</v>
      </c>
      <c r="B235" s="25">
        <v>8</v>
      </c>
      <c r="C235" s="25">
        <v>1</v>
      </c>
      <c r="D235" s="26" t="s">
        <v>126</v>
      </c>
      <c r="E235" s="27"/>
      <c r="F235" s="28">
        <f>F236+F241+F244</f>
        <v>1255.5</v>
      </c>
      <c r="G235" s="28">
        <f t="shared" ref="G235:H235" si="70">G236+G241+G244</f>
        <v>0</v>
      </c>
      <c r="H235" s="28">
        <f t="shared" si="70"/>
        <v>1255.5</v>
      </c>
    </row>
    <row r="236" spans="1:9" ht="22.5" x14ac:dyDescent="0.2">
      <c r="A236" s="31" t="s">
        <v>128</v>
      </c>
      <c r="B236" s="25">
        <v>8</v>
      </c>
      <c r="C236" s="25">
        <v>1</v>
      </c>
      <c r="D236" s="26" t="s">
        <v>127</v>
      </c>
      <c r="E236" s="27" t="s">
        <v>33</v>
      </c>
      <c r="F236" s="28">
        <f>F237+F239</f>
        <v>1243.5</v>
      </c>
      <c r="G236" s="28">
        <f t="shared" ref="G236:H236" si="71">G237+G239</f>
        <v>0</v>
      </c>
      <c r="H236" s="28">
        <f t="shared" si="71"/>
        <v>1243.5</v>
      </c>
    </row>
    <row r="237" spans="1:9" ht="45" x14ac:dyDescent="0.2">
      <c r="A237" s="23" t="s">
        <v>37</v>
      </c>
      <c r="B237" s="25">
        <v>8</v>
      </c>
      <c r="C237" s="25">
        <v>1</v>
      </c>
      <c r="D237" s="26" t="s">
        <v>127</v>
      </c>
      <c r="E237" s="27" t="s">
        <v>38</v>
      </c>
      <c r="F237" s="32">
        <f>F238</f>
        <v>911</v>
      </c>
      <c r="G237" s="32">
        <f t="shared" ref="G237:H237" si="72">G238</f>
        <v>0</v>
      </c>
      <c r="H237" s="32">
        <f t="shared" si="72"/>
        <v>911</v>
      </c>
    </row>
    <row r="238" spans="1:9" x14ac:dyDescent="0.2">
      <c r="A238" s="23" t="s">
        <v>39</v>
      </c>
      <c r="B238" s="25">
        <v>8</v>
      </c>
      <c r="C238" s="25">
        <v>1</v>
      </c>
      <c r="D238" s="26" t="s">
        <v>127</v>
      </c>
      <c r="E238" s="27" t="s">
        <v>40</v>
      </c>
      <c r="F238" s="32">
        <f>'расходы по структуре 2021 '!G296</f>
        <v>911</v>
      </c>
      <c r="G238" s="32">
        <f>'расходы по структуре 2021 '!H296</f>
        <v>0</v>
      </c>
      <c r="H238" s="32">
        <f>'расходы по структуре 2021 '!I296</f>
        <v>911</v>
      </c>
    </row>
    <row r="239" spans="1:9" ht="22.5" x14ac:dyDescent="0.2">
      <c r="A239" s="23" t="s">
        <v>74</v>
      </c>
      <c r="B239" s="25">
        <v>8</v>
      </c>
      <c r="C239" s="25">
        <v>1</v>
      </c>
      <c r="D239" s="26" t="s">
        <v>127</v>
      </c>
      <c r="E239" s="27" t="s">
        <v>34</v>
      </c>
      <c r="F239" s="28">
        <f>F240</f>
        <v>332.5</v>
      </c>
      <c r="G239" s="28">
        <f t="shared" ref="G239:H239" si="73">G240</f>
        <v>0</v>
      </c>
      <c r="H239" s="28">
        <f t="shared" si="73"/>
        <v>332.5</v>
      </c>
    </row>
    <row r="240" spans="1:9" ht="22.5" x14ac:dyDescent="0.2">
      <c r="A240" s="23" t="s">
        <v>35</v>
      </c>
      <c r="B240" s="25">
        <v>8</v>
      </c>
      <c r="C240" s="25">
        <v>1</v>
      </c>
      <c r="D240" s="26" t="s">
        <v>127</v>
      </c>
      <c r="E240" s="27" t="s">
        <v>36</v>
      </c>
      <c r="F240" s="28">
        <f>'расходы по структуре 2021 '!G300</f>
        <v>332.5</v>
      </c>
      <c r="G240" s="28">
        <f>'расходы по структуре 2021 '!H300</f>
        <v>0</v>
      </c>
      <c r="H240" s="28">
        <f>'расходы по структуре 2021 '!I300</f>
        <v>332.5</v>
      </c>
    </row>
    <row r="241" spans="1:9" ht="22.5" x14ac:dyDescent="0.2">
      <c r="A241" s="23" t="s">
        <v>167</v>
      </c>
      <c r="B241" s="25">
        <v>8</v>
      </c>
      <c r="C241" s="25">
        <v>1</v>
      </c>
      <c r="D241" s="46" t="s">
        <v>168</v>
      </c>
      <c r="E241" s="27"/>
      <c r="F241" s="32">
        <f>F242</f>
        <v>11.4</v>
      </c>
      <c r="G241" s="32">
        <f t="shared" ref="G241:H242" si="74">G242</f>
        <v>0</v>
      </c>
      <c r="H241" s="32">
        <f t="shared" si="74"/>
        <v>11.4</v>
      </c>
      <c r="I241" s="80"/>
    </row>
    <row r="242" spans="1:9" ht="22.5" x14ac:dyDescent="0.2">
      <c r="A242" s="23" t="s">
        <v>74</v>
      </c>
      <c r="B242" s="25">
        <v>8</v>
      </c>
      <c r="C242" s="25">
        <v>1</v>
      </c>
      <c r="D242" s="46" t="s">
        <v>168</v>
      </c>
      <c r="E242" s="27">
        <v>200</v>
      </c>
      <c r="F242" s="32">
        <f>F243</f>
        <v>11.4</v>
      </c>
      <c r="G242" s="32">
        <f t="shared" si="74"/>
        <v>0</v>
      </c>
      <c r="H242" s="32">
        <f t="shared" si="74"/>
        <v>11.4</v>
      </c>
      <c r="I242" s="80"/>
    </row>
    <row r="243" spans="1:9" ht="22.5" x14ac:dyDescent="0.2">
      <c r="A243" s="23" t="s">
        <v>35</v>
      </c>
      <c r="B243" s="25">
        <v>8</v>
      </c>
      <c r="C243" s="25">
        <v>1</v>
      </c>
      <c r="D243" s="46" t="s">
        <v>168</v>
      </c>
      <c r="E243" s="27">
        <v>240</v>
      </c>
      <c r="F243" s="32">
        <f>'расходы по структуре 2021 '!G305</f>
        <v>11.4</v>
      </c>
      <c r="G243" s="32">
        <f>'расходы по структуре 2021 '!H305</f>
        <v>0</v>
      </c>
      <c r="H243" s="32">
        <f>'расходы по структуре 2021 '!I305</f>
        <v>11.4</v>
      </c>
      <c r="I243" s="80"/>
    </row>
    <row r="244" spans="1:9" ht="33.75" x14ac:dyDescent="0.2">
      <c r="A244" s="23" t="s">
        <v>169</v>
      </c>
      <c r="B244" s="25">
        <v>8</v>
      </c>
      <c r="C244" s="25">
        <v>1</v>
      </c>
      <c r="D244" s="46" t="s">
        <v>170</v>
      </c>
      <c r="E244" s="27"/>
      <c r="F244" s="28">
        <f>F245</f>
        <v>0.6</v>
      </c>
      <c r="G244" s="28">
        <f t="shared" ref="G244:H245" si="75">G245</f>
        <v>0</v>
      </c>
      <c r="H244" s="28">
        <f t="shared" si="75"/>
        <v>0.6</v>
      </c>
      <c r="I244" s="80"/>
    </row>
    <row r="245" spans="1:9" ht="22.5" x14ac:dyDescent="0.2">
      <c r="A245" s="23" t="s">
        <v>74</v>
      </c>
      <c r="B245" s="25">
        <v>8</v>
      </c>
      <c r="C245" s="25">
        <v>1</v>
      </c>
      <c r="D245" s="46" t="s">
        <v>170</v>
      </c>
      <c r="E245" s="27">
        <v>200</v>
      </c>
      <c r="F245" s="32">
        <f>F246</f>
        <v>0.6</v>
      </c>
      <c r="G245" s="32">
        <f t="shared" si="75"/>
        <v>0</v>
      </c>
      <c r="H245" s="32">
        <f t="shared" si="75"/>
        <v>0.6</v>
      </c>
      <c r="I245" s="80"/>
    </row>
    <row r="246" spans="1:9" ht="22.5" x14ac:dyDescent="0.2">
      <c r="A246" s="23" t="s">
        <v>35</v>
      </c>
      <c r="B246" s="25">
        <v>8</v>
      </c>
      <c r="C246" s="25">
        <v>1</v>
      </c>
      <c r="D246" s="46" t="s">
        <v>170</v>
      </c>
      <c r="E246" s="27">
        <v>240</v>
      </c>
      <c r="F246" s="32">
        <f>'расходы по структуре 2021 '!G309</f>
        <v>0.6</v>
      </c>
      <c r="G246" s="32">
        <f>'расходы по структуре 2021 '!H309</f>
        <v>0</v>
      </c>
      <c r="H246" s="32">
        <f>'расходы по структуре 2021 '!I309</f>
        <v>0.6</v>
      </c>
      <c r="I246" s="80"/>
    </row>
    <row r="247" spans="1:9" x14ac:dyDescent="0.2">
      <c r="A247" s="31" t="s">
        <v>58</v>
      </c>
      <c r="B247" s="25">
        <v>8</v>
      </c>
      <c r="C247" s="25">
        <v>1</v>
      </c>
      <c r="D247" s="26" t="s">
        <v>130</v>
      </c>
      <c r="E247" s="27" t="s">
        <v>33</v>
      </c>
      <c r="F247" s="32">
        <f>F248</f>
        <v>50</v>
      </c>
      <c r="G247" s="32">
        <f t="shared" ref="G247:H250" si="76">G248</f>
        <v>117</v>
      </c>
      <c r="H247" s="32">
        <f t="shared" si="76"/>
        <v>167</v>
      </c>
      <c r="I247" s="80"/>
    </row>
    <row r="248" spans="1:9" ht="22.5" x14ac:dyDescent="0.2">
      <c r="A248" s="31" t="s">
        <v>131</v>
      </c>
      <c r="B248" s="25">
        <v>8</v>
      </c>
      <c r="C248" s="25">
        <v>1</v>
      </c>
      <c r="D248" s="26" t="s">
        <v>132</v>
      </c>
      <c r="E248" s="27" t="s">
        <v>33</v>
      </c>
      <c r="F248" s="32">
        <f>F249</f>
        <v>50</v>
      </c>
      <c r="G248" s="32">
        <f t="shared" si="76"/>
        <v>117</v>
      </c>
      <c r="H248" s="32">
        <f t="shared" si="76"/>
        <v>167</v>
      </c>
      <c r="I248" s="80"/>
    </row>
    <row r="249" spans="1:9" ht="22.5" x14ac:dyDescent="0.2">
      <c r="A249" s="23" t="s">
        <v>128</v>
      </c>
      <c r="B249" s="25">
        <v>8</v>
      </c>
      <c r="C249" s="25">
        <v>1</v>
      </c>
      <c r="D249" s="35" t="s">
        <v>129</v>
      </c>
      <c r="E249" s="27"/>
      <c r="F249" s="32">
        <f>F250</f>
        <v>50</v>
      </c>
      <c r="G249" s="32">
        <f t="shared" si="76"/>
        <v>117</v>
      </c>
      <c r="H249" s="32">
        <f t="shared" si="76"/>
        <v>167</v>
      </c>
      <c r="I249" s="80"/>
    </row>
    <row r="250" spans="1:9" ht="22.5" x14ac:dyDescent="0.2">
      <c r="A250" s="23" t="s">
        <v>74</v>
      </c>
      <c r="B250" s="25">
        <v>8</v>
      </c>
      <c r="C250" s="25">
        <v>1</v>
      </c>
      <c r="D250" s="35" t="s">
        <v>129</v>
      </c>
      <c r="E250" s="27">
        <v>200</v>
      </c>
      <c r="F250" s="32">
        <f>F251</f>
        <v>50</v>
      </c>
      <c r="G250" s="32">
        <f t="shared" si="76"/>
        <v>117</v>
      </c>
      <c r="H250" s="32">
        <f t="shared" si="76"/>
        <v>167</v>
      </c>
      <c r="I250" s="80"/>
    </row>
    <row r="251" spans="1:9" ht="22.5" x14ac:dyDescent="0.2">
      <c r="A251" s="23" t="s">
        <v>35</v>
      </c>
      <c r="B251" s="25">
        <v>8</v>
      </c>
      <c r="C251" s="25">
        <v>1</v>
      </c>
      <c r="D251" s="35" t="s">
        <v>129</v>
      </c>
      <c r="E251" s="27">
        <v>240</v>
      </c>
      <c r="F251" s="32">
        <f>'расходы по структуре 2021 '!G315</f>
        <v>50</v>
      </c>
      <c r="G251" s="32">
        <f>'расходы по структуре 2021 '!H315</f>
        <v>117</v>
      </c>
      <c r="H251" s="32">
        <f>'расходы по структуре 2021 '!I315</f>
        <v>167</v>
      </c>
      <c r="I251" s="80"/>
    </row>
    <row r="252" spans="1:9" x14ac:dyDescent="0.2">
      <c r="A252" s="12" t="s">
        <v>23</v>
      </c>
      <c r="B252" s="14">
        <v>11</v>
      </c>
      <c r="C252" s="14">
        <v>0</v>
      </c>
      <c r="D252" s="15" t="s">
        <v>33</v>
      </c>
      <c r="E252" s="16" t="s">
        <v>33</v>
      </c>
      <c r="F252" s="17">
        <f>F253</f>
        <v>6895.4000000000005</v>
      </c>
      <c r="G252" s="17">
        <f t="shared" ref="G252:H256" si="77">G253</f>
        <v>33</v>
      </c>
      <c r="H252" s="17">
        <f t="shared" si="77"/>
        <v>6928.4000000000005</v>
      </c>
      <c r="I252" s="80"/>
    </row>
    <row r="253" spans="1:9" x14ac:dyDescent="0.2">
      <c r="A253" s="9" t="s">
        <v>19</v>
      </c>
      <c r="B253" s="18">
        <v>11</v>
      </c>
      <c r="C253" s="18">
        <v>1</v>
      </c>
      <c r="D253" s="8" t="s">
        <v>33</v>
      </c>
      <c r="E253" s="19" t="s">
        <v>33</v>
      </c>
      <c r="F253" s="7">
        <f>F254</f>
        <v>6895.4000000000005</v>
      </c>
      <c r="G253" s="7">
        <f t="shared" si="77"/>
        <v>33</v>
      </c>
      <c r="H253" s="7">
        <f t="shared" si="77"/>
        <v>6928.4000000000005</v>
      </c>
    </row>
    <row r="254" spans="1:9" ht="33.75" x14ac:dyDescent="0.2">
      <c r="A254" s="31" t="s">
        <v>198</v>
      </c>
      <c r="B254" s="25">
        <v>11</v>
      </c>
      <c r="C254" s="25">
        <v>1</v>
      </c>
      <c r="D254" s="26" t="s">
        <v>123</v>
      </c>
      <c r="E254" s="27" t="s">
        <v>33</v>
      </c>
      <c r="F254" s="28">
        <f>F255</f>
        <v>6895.4000000000005</v>
      </c>
      <c r="G254" s="28">
        <f t="shared" si="77"/>
        <v>33</v>
      </c>
      <c r="H254" s="28">
        <f t="shared" si="77"/>
        <v>6928.4000000000005</v>
      </c>
    </row>
    <row r="255" spans="1:9" x14ac:dyDescent="0.2">
      <c r="A255" s="31" t="s">
        <v>133</v>
      </c>
      <c r="B255" s="25">
        <v>11</v>
      </c>
      <c r="C255" s="25">
        <v>1</v>
      </c>
      <c r="D255" s="26" t="s">
        <v>134</v>
      </c>
      <c r="E255" s="27" t="s">
        <v>33</v>
      </c>
      <c r="F255" s="28">
        <f>F256</f>
        <v>6895.4000000000005</v>
      </c>
      <c r="G255" s="28">
        <f t="shared" si="77"/>
        <v>33</v>
      </c>
      <c r="H255" s="28">
        <f t="shared" si="77"/>
        <v>6928.4000000000005</v>
      </c>
    </row>
    <row r="256" spans="1:9" ht="22.5" x14ac:dyDescent="0.2">
      <c r="A256" s="31" t="s">
        <v>177</v>
      </c>
      <c r="B256" s="25">
        <v>11</v>
      </c>
      <c r="C256" s="25">
        <v>1</v>
      </c>
      <c r="D256" s="26" t="s">
        <v>135</v>
      </c>
      <c r="E256" s="27"/>
      <c r="F256" s="28">
        <f>F257</f>
        <v>6895.4000000000005</v>
      </c>
      <c r="G256" s="28">
        <f t="shared" si="77"/>
        <v>33</v>
      </c>
      <c r="H256" s="28">
        <f t="shared" si="77"/>
        <v>6928.4000000000005</v>
      </c>
    </row>
    <row r="257" spans="1:8" ht="22.5" x14ac:dyDescent="0.2">
      <c r="A257" s="31" t="s">
        <v>128</v>
      </c>
      <c r="B257" s="25">
        <v>11</v>
      </c>
      <c r="C257" s="25">
        <v>1</v>
      </c>
      <c r="D257" s="26" t="s">
        <v>136</v>
      </c>
      <c r="E257" s="27" t="s">
        <v>33</v>
      </c>
      <c r="F257" s="28">
        <f>F258+F260+F264+F262</f>
        <v>6895.4000000000005</v>
      </c>
      <c r="G257" s="28">
        <f>H256-F256</f>
        <v>33</v>
      </c>
      <c r="H257" s="28">
        <f t="shared" ref="H257" si="78">H258+H260+H264+H262</f>
        <v>6928.4000000000005</v>
      </c>
    </row>
    <row r="258" spans="1:8" ht="45" x14ac:dyDescent="0.2">
      <c r="A258" s="23" t="s">
        <v>37</v>
      </c>
      <c r="B258" s="25">
        <v>11</v>
      </c>
      <c r="C258" s="25">
        <v>1</v>
      </c>
      <c r="D258" s="26" t="s">
        <v>136</v>
      </c>
      <c r="E258" s="27" t="s">
        <v>38</v>
      </c>
      <c r="F258" s="28">
        <f>F259</f>
        <v>5751.5</v>
      </c>
      <c r="G258" s="28">
        <f t="shared" ref="G258:H258" si="79">G259</f>
        <v>0</v>
      </c>
      <c r="H258" s="28">
        <f t="shared" si="79"/>
        <v>5751.5</v>
      </c>
    </row>
    <row r="259" spans="1:8" x14ac:dyDescent="0.2">
      <c r="A259" s="23" t="s">
        <v>39</v>
      </c>
      <c r="B259" s="25">
        <v>11</v>
      </c>
      <c r="C259" s="25">
        <v>1</v>
      </c>
      <c r="D259" s="26" t="s">
        <v>136</v>
      </c>
      <c r="E259" s="27" t="s">
        <v>40</v>
      </c>
      <c r="F259" s="32">
        <f>'расходы по структуре 2021 '!G324</f>
        <v>5751.5</v>
      </c>
      <c r="G259" s="32">
        <f>'расходы по структуре 2021 '!H324</f>
        <v>0</v>
      </c>
      <c r="H259" s="32">
        <f>'расходы по структуре 2021 '!I324</f>
        <v>5751.5</v>
      </c>
    </row>
    <row r="260" spans="1:8" ht="22.5" x14ac:dyDescent="0.2">
      <c r="A260" s="23" t="s">
        <v>74</v>
      </c>
      <c r="B260" s="25">
        <v>11</v>
      </c>
      <c r="C260" s="25">
        <v>1</v>
      </c>
      <c r="D260" s="26" t="s">
        <v>136</v>
      </c>
      <c r="E260" s="27" t="s">
        <v>34</v>
      </c>
      <c r="F260" s="32">
        <f>F261</f>
        <v>1078.5999999999999</v>
      </c>
      <c r="G260" s="32">
        <f t="shared" ref="G260:H260" si="80">G261</f>
        <v>33</v>
      </c>
      <c r="H260" s="32">
        <f t="shared" si="80"/>
        <v>1111.5999999999999</v>
      </c>
    </row>
    <row r="261" spans="1:8" ht="22.5" x14ac:dyDescent="0.2">
      <c r="A261" s="23" t="s">
        <v>35</v>
      </c>
      <c r="B261" s="25">
        <v>11</v>
      </c>
      <c r="C261" s="25">
        <v>1</v>
      </c>
      <c r="D261" s="26" t="s">
        <v>136</v>
      </c>
      <c r="E261" s="27" t="s">
        <v>36</v>
      </c>
      <c r="F261" s="32">
        <f>'расходы по структуре 2021 '!G329</f>
        <v>1078.5999999999999</v>
      </c>
      <c r="G261" s="32">
        <f>'расходы по структуре 2021 '!H329</f>
        <v>33</v>
      </c>
      <c r="H261" s="32">
        <f>'расходы по структуре 2021 '!I329</f>
        <v>1111.5999999999999</v>
      </c>
    </row>
    <row r="262" spans="1:8" s="80" customFormat="1" x14ac:dyDescent="0.2">
      <c r="A262" s="23" t="s">
        <v>233</v>
      </c>
      <c r="B262" s="25">
        <v>11</v>
      </c>
      <c r="C262" s="25">
        <v>1</v>
      </c>
      <c r="D262" s="26" t="s">
        <v>136</v>
      </c>
      <c r="E262" s="27">
        <v>300</v>
      </c>
      <c r="F262" s="32">
        <f>F263</f>
        <v>60.5</v>
      </c>
      <c r="G262" s="109">
        <f t="shared" ref="G262:H262" si="81">G263</f>
        <v>0</v>
      </c>
      <c r="H262" s="32">
        <f t="shared" si="81"/>
        <v>60.5</v>
      </c>
    </row>
    <row r="263" spans="1:8" s="80" customFormat="1" ht="22.5" x14ac:dyDescent="0.2">
      <c r="A263" s="23" t="s">
        <v>234</v>
      </c>
      <c r="B263" s="25">
        <v>11</v>
      </c>
      <c r="C263" s="25">
        <v>1</v>
      </c>
      <c r="D263" s="26" t="s">
        <v>136</v>
      </c>
      <c r="E263" s="27">
        <v>320</v>
      </c>
      <c r="F263" s="32">
        <v>60.5</v>
      </c>
      <c r="G263" s="109">
        <f>H263-F263</f>
        <v>0</v>
      </c>
      <c r="H263" s="32">
        <f>'расходы по структуре 2021 '!I333</f>
        <v>60.5</v>
      </c>
    </row>
    <row r="264" spans="1:8" x14ac:dyDescent="0.2">
      <c r="A264" s="23" t="s">
        <v>43</v>
      </c>
      <c r="B264" s="25">
        <v>11</v>
      </c>
      <c r="C264" s="25">
        <v>1</v>
      </c>
      <c r="D264" s="26" t="s">
        <v>136</v>
      </c>
      <c r="E264" s="27" t="s">
        <v>44</v>
      </c>
      <c r="F264" s="32">
        <f>F266+F265</f>
        <v>4.8</v>
      </c>
      <c r="G264" s="32">
        <f t="shared" ref="G264:H264" si="82">G266+G265</f>
        <v>0</v>
      </c>
      <c r="H264" s="32">
        <f t="shared" si="82"/>
        <v>4.8</v>
      </c>
    </row>
    <row r="265" spans="1:8" s="80" customFormat="1" x14ac:dyDescent="0.2">
      <c r="A265" s="23" t="s">
        <v>244</v>
      </c>
      <c r="B265" s="25">
        <v>11</v>
      </c>
      <c r="C265" s="25">
        <v>1</v>
      </c>
      <c r="D265" s="26" t="s">
        <v>136</v>
      </c>
      <c r="E265" s="27">
        <v>830</v>
      </c>
      <c r="F265" s="32">
        <f>'расходы по структуре 2021 '!G336</f>
        <v>2.2999999999999998</v>
      </c>
      <c r="G265" s="32">
        <f>'расходы по структуре 2021 '!H336</f>
        <v>0</v>
      </c>
      <c r="H265" s="32">
        <f>'расходы по структуре 2021 '!I336</f>
        <v>2.2999999999999998</v>
      </c>
    </row>
    <row r="266" spans="1:8" x14ac:dyDescent="0.2">
      <c r="A266" s="23" t="s">
        <v>45</v>
      </c>
      <c r="B266" s="25">
        <v>11</v>
      </c>
      <c r="C266" s="25">
        <v>1</v>
      </c>
      <c r="D266" s="26" t="s">
        <v>136</v>
      </c>
      <c r="E266" s="27" t="s">
        <v>46</v>
      </c>
      <c r="F266" s="32">
        <f>'расходы по структуре 2021 '!G338</f>
        <v>2.5</v>
      </c>
      <c r="G266" s="32">
        <f>'расходы по структуре 2021 '!H338</f>
        <v>0</v>
      </c>
      <c r="H266" s="32">
        <f>'расходы по структуре 2021 '!I338</f>
        <v>2.5</v>
      </c>
    </row>
    <row r="267" spans="1:8" x14ac:dyDescent="0.2">
      <c r="A267" s="45" t="s">
        <v>69</v>
      </c>
      <c r="B267" s="47"/>
      <c r="C267" s="47"/>
      <c r="D267" s="48"/>
      <c r="E267" s="47"/>
      <c r="F267" s="37">
        <f>F252+F231+F221+F162+F132+F94+F85+F9</f>
        <v>41025.300000000003</v>
      </c>
      <c r="G267" s="37">
        <f>G252+G231+G221+G162+G132+G94+G85+G9</f>
        <v>150.00000000000003</v>
      </c>
      <c r="H267" s="37">
        <f>H252+H231+H221+H162+H132+H94+H85+H9</f>
        <v>41175.300000000003</v>
      </c>
    </row>
    <row r="269" spans="1:8" x14ac:dyDescent="0.2">
      <c r="F269" s="78">
        <f>'расходы по структуре 2021 '!G340-'расходы 2021'!F267</f>
        <v>0</v>
      </c>
      <c r="G269" s="96"/>
      <c r="H269" s="96"/>
    </row>
    <row r="271" spans="1:8" x14ac:dyDescent="0.2">
      <c r="H271" s="20"/>
    </row>
    <row r="272" spans="1:8" x14ac:dyDescent="0.2">
      <c r="H272" s="96"/>
    </row>
  </sheetData>
  <autoFilter ref="A8:F267"/>
  <mergeCells count="4">
    <mergeCell ref="E4:F4"/>
    <mergeCell ref="A5:H5"/>
    <mergeCell ref="G4:H4"/>
    <mergeCell ref="G1:H1"/>
  </mergeCells>
  <pageMargins left="0" right="0" top="0" bottom="0" header="0" footer="0"/>
  <pageSetup paperSize="9" scale="8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4"/>
  <sheetViews>
    <sheetView zoomScaleNormal="100" workbookViewId="0">
      <selection activeCell="E1" sqref="E1:F1"/>
    </sheetView>
  </sheetViews>
  <sheetFormatPr defaultRowHeight="11.25" x14ac:dyDescent="0.2"/>
  <cols>
    <col min="1" max="1" width="55.140625" style="1" customWidth="1"/>
    <col min="2" max="2" width="18.42578125" style="2" customWidth="1"/>
    <col min="3" max="3" width="7.140625" style="4" customWidth="1"/>
    <col min="4" max="4" width="16.28515625" style="2" customWidth="1"/>
    <col min="5" max="5" width="12.5703125" style="4" customWidth="1"/>
    <col min="6" max="6" width="15.5703125" style="4" customWidth="1"/>
    <col min="7" max="16384" width="9.140625" style="4"/>
  </cols>
  <sheetData>
    <row r="1" spans="1:6" s="80" customFormat="1" ht="48.75" customHeight="1" x14ac:dyDescent="0.25">
      <c r="A1" s="1"/>
      <c r="B1" s="2"/>
      <c r="D1" s="2"/>
      <c r="E1" s="176" t="s">
        <v>355</v>
      </c>
      <c r="F1" s="177"/>
    </row>
    <row r="2" spans="1:6" s="80" customFormat="1" x14ac:dyDescent="0.2">
      <c r="A2" s="1"/>
      <c r="B2" s="2"/>
      <c r="D2" s="2"/>
    </row>
    <row r="3" spans="1:6" s="80" customFormat="1" x14ac:dyDescent="0.2">
      <c r="A3" s="1"/>
      <c r="B3" s="2"/>
      <c r="D3" s="2"/>
    </row>
    <row r="4" spans="1:6" ht="51" customHeight="1" x14ac:dyDescent="0.2">
      <c r="C4" s="169"/>
      <c r="D4" s="169"/>
      <c r="E4" s="169" t="s">
        <v>232</v>
      </c>
      <c r="F4" s="169"/>
    </row>
    <row r="5" spans="1:6" ht="30" customHeight="1" x14ac:dyDescent="0.2">
      <c r="A5" s="171" t="s">
        <v>188</v>
      </c>
      <c r="B5" s="171"/>
      <c r="C5" s="171"/>
      <c r="D5" s="171"/>
      <c r="E5" s="171"/>
      <c r="F5" s="171"/>
    </row>
    <row r="6" spans="1:6" ht="24.75" customHeight="1" x14ac:dyDescent="0.2">
      <c r="A6" s="171"/>
      <c r="B6" s="171"/>
      <c r="C6" s="171"/>
      <c r="D6" s="171"/>
      <c r="E6" s="171"/>
      <c r="F6" s="171"/>
    </row>
    <row r="7" spans="1:6" x14ac:dyDescent="0.2">
      <c r="D7" s="4"/>
      <c r="F7" s="2" t="s">
        <v>171</v>
      </c>
    </row>
    <row r="8" spans="1:6" ht="102.75" customHeight="1" x14ac:dyDescent="0.2">
      <c r="A8" s="49" t="s">
        <v>0</v>
      </c>
      <c r="B8" s="49" t="s">
        <v>3</v>
      </c>
      <c r="C8" s="49" t="s">
        <v>4</v>
      </c>
      <c r="D8" s="107" t="s">
        <v>255</v>
      </c>
      <c r="E8" s="106" t="s">
        <v>228</v>
      </c>
      <c r="F8" s="106" t="s">
        <v>229</v>
      </c>
    </row>
    <row r="9" spans="1:6" ht="18" customHeight="1" x14ac:dyDescent="0.2">
      <c r="A9" s="66" t="s">
        <v>50</v>
      </c>
      <c r="B9" s="54" t="s">
        <v>86</v>
      </c>
      <c r="C9" s="59"/>
      <c r="D9" s="99">
        <f>D10+D19</f>
        <v>533</v>
      </c>
      <c r="E9" s="99">
        <f t="shared" ref="E9:F9" si="0">E10+E19</f>
        <v>4.2632564145606011E-14</v>
      </c>
      <c r="F9" s="99">
        <f t="shared" si="0"/>
        <v>533.00000000000011</v>
      </c>
    </row>
    <row r="10" spans="1:6" ht="24" customHeight="1" x14ac:dyDescent="0.2">
      <c r="A10" s="31" t="s">
        <v>72</v>
      </c>
      <c r="B10" s="26" t="s">
        <v>75</v>
      </c>
      <c r="C10" s="27" t="s">
        <v>33</v>
      </c>
      <c r="D10" s="97">
        <f>D11+D14</f>
        <v>516.4</v>
      </c>
      <c r="E10" s="97">
        <f t="shared" ref="E10:F10" si="1">E11+E14</f>
        <v>4.2632564145606011E-14</v>
      </c>
      <c r="F10" s="97">
        <f t="shared" si="1"/>
        <v>516.40000000000009</v>
      </c>
    </row>
    <row r="11" spans="1:6" ht="18" customHeight="1" x14ac:dyDescent="0.2">
      <c r="A11" s="31" t="s">
        <v>85</v>
      </c>
      <c r="B11" s="26" t="s">
        <v>94</v>
      </c>
      <c r="C11" s="27"/>
      <c r="D11" s="97">
        <f>D12</f>
        <v>50</v>
      </c>
      <c r="E11" s="97">
        <f t="shared" ref="E11:F12" si="2">E12</f>
        <v>0</v>
      </c>
      <c r="F11" s="97">
        <f t="shared" si="2"/>
        <v>50</v>
      </c>
    </row>
    <row r="12" spans="1:6" ht="18" customHeight="1" x14ac:dyDescent="0.2">
      <c r="A12" s="23" t="s">
        <v>43</v>
      </c>
      <c r="B12" s="26" t="s">
        <v>94</v>
      </c>
      <c r="C12" s="27" t="s">
        <v>44</v>
      </c>
      <c r="D12" s="97">
        <f>D13</f>
        <v>50</v>
      </c>
      <c r="E12" s="97">
        <f t="shared" si="2"/>
        <v>0</v>
      </c>
      <c r="F12" s="97">
        <f t="shared" si="2"/>
        <v>50</v>
      </c>
    </row>
    <row r="13" spans="1:6" ht="18" customHeight="1" x14ac:dyDescent="0.2">
      <c r="A13" s="23" t="s">
        <v>27</v>
      </c>
      <c r="B13" s="26" t="s">
        <v>94</v>
      </c>
      <c r="C13" s="27" t="s">
        <v>21</v>
      </c>
      <c r="D13" s="97">
        <f>'расходы по структуре 2021 '!G48</f>
        <v>50</v>
      </c>
      <c r="E13" s="97">
        <f>'расходы по структуре 2021 '!H48</f>
        <v>0</v>
      </c>
      <c r="F13" s="97">
        <f>'расходы по структуре 2021 '!I48</f>
        <v>50</v>
      </c>
    </row>
    <row r="14" spans="1:6" ht="24.75" customHeight="1" x14ac:dyDescent="0.2">
      <c r="A14" s="31" t="s">
        <v>55</v>
      </c>
      <c r="B14" s="26" t="s">
        <v>151</v>
      </c>
      <c r="C14" s="27" t="s">
        <v>33</v>
      </c>
      <c r="D14" s="28">
        <f>D15+D17</f>
        <v>466.4</v>
      </c>
      <c r="E14" s="28">
        <f t="shared" ref="E14:F14" si="3">E15+E17</f>
        <v>4.2632564145606011E-14</v>
      </c>
      <c r="F14" s="28">
        <f t="shared" si="3"/>
        <v>466.40000000000003</v>
      </c>
    </row>
    <row r="15" spans="1:6" ht="48" customHeight="1" x14ac:dyDescent="0.2">
      <c r="A15" s="23" t="s">
        <v>37</v>
      </c>
      <c r="B15" s="26">
        <v>5000151180</v>
      </c>
      <c r="C15" s="27" t="s">
        <v>38</v>
      </c>
      <c r="D15" s="28">
        <f t="shared" ref="D15:F15" si="4">D16</f>
        <v>384.9</v>
      </c>
      <c r="E15" s="28">
        <f t="shared" si="4"/>
        <v>-6.7999999999999545</v>
      </c>
      <c r="F15" s="28">
        <f t="shared" si="4"/>
        <v>378.1</v>
      </c>
    </row>
    <row r="16" spans="1:6" ht="19.5" customHeight="1" x14ac:dyDescent="0.2">
      <c r="A16" s="23" t="s">
        <v>41</v>
      </c>
      <c r="B16" s="26">
        <v>5000151180</v>
      </c>
      <c r="C16" s="27" t="s">
        <v>42</v>
      </c>
      <c r="D16" s="28">
        <f>'расходы по структуре 2021 '!G116</f>
        <v>384.9</v>
      </c>
      <c r="E16" s="28">
        <f>'расходы по структуре 2021 '!H116</f>
        <v>-6.7999999999999545</v>
      </c>
      <c r="F16" s="28">
        <f>'расходы по структуре 2021 '!I116</f>
        <v>378.1</v>
      </c>
    </row>
    <row r="17" spans="1:6" ht="27" customHeight="1" x14ac:dyDescent="0.2">
      <c r="A17" s="23" t="s">
        <v>74</v>
      </c>
      <c r="B17" s="26">
        <v>5000151180</v>
      </c>
      <c r="C17" s="27">
        <v>200</v>
      </c>
      <c r="D17" s="28">
        <f>D18</f>
        <v>81.5</v>
      </c>
      <c r="E17" s="28">
        <f t="shared" ref="E17:F17" si="5">E18</f>
        <v>6.7999999999999972</v>
      </c>
      <c r="F17" s="28">
        <f t="shared" si="5"/>
        <v>88.3</v>
      </c>
    </row>
    <row r="18" spans="1:6" ht="26.25" customHeight="1" x14ac:dyDescent="0.2">
      <c r="A18" s="23" t="s">
        <v>35</v>
      </c>
      <c r="B18" s="26">
        <v>5000151180</v>
      </c>
      <c r="C18" s="27">
        <v>240</v>
      </c>
      <c r="D18" s="28">
        <f>'расходы по структуре 2021 '!G120</f>
        <v>81.5</v>
      </c>
      <c r="E18" s="28">
        <f>'расходы по структуре 2021 '!H120</f>
        <v>6.7999999999999972</v>
      </c>
      <c r="F18" s="28">
        <f>'расходы по структуре 2021 '!I120</f>
        <v>88.3</v>
      </c>
    </row>
    <row r="19" spans="1:6" ht="26.25" customHeight="1" x14ac:dyDescent="0.2">
      <c r="A19" s="31" t="s">
        <v>152</v>
      </c>
      <c r="B19" s="26" t="s">
        <v>91</v>
      </c>
      <c r="C19" s="27"/>
      <c r="D19" s="28">
        <f>D20</f>
        <v>16.600000000000001</v>
      </c>
      <c r="E19" s="28">
        <f t="shared" ref="E19:F19" si="6">E20</f>
        <v>0</v>
      </c>
      <c r="F19" s="28">
        <f t="shared" si="6"/>
        <v>16.600000000000001</v>
      </c>
    </row>
    <row r="20" spans="1:6" ht="52.5" customHeight="1" x14ac:dyDescent="0.2">
      <c r="A20" s="23" t="s">
        <v>60</v>
      </c>
      <c r="B20" s="26" t="s">
        <v>92</v>
      </c>
      <c r="C20" s="27"/>
      <c r="D20" s="28">
        <f t="shared" ref="D20:F21" si="7">D21</f>
        <v>16.600000000000001</v>
      </c>
      <c r="E20" s="28">
        <f t="shared" si="7"/>
        <v>0</v>
      </c>
      <c r="F20" s="28">
        <f t="shared" si="7"/>
        <v>16.600000000000001</v>
      </c>
    </row>
    <row r="21" spans="1:6" ht="12" customHeight="1" x14ac:dyDescent="0.2">
      <c r="A21" s="23" t="s">
        <v>49</v>
      </c>
      <c r="B21" s="26" t="s">
        <v>92</v>
      </c>
      <c r="C21" s="27">
        <v>500</v>
      </c>
      <c r="D21" s="28">
        <f t="shared" si="7"/>
        <v>16.600000000000001</v>
      </c>
      <c r="E21" s="28">
        <f t="shared" si="7"/>
        <v>0</v>
      </c>
      <c r="F21" s="28">
        <f t="shared" si="7"/>
        <v>16.600000000000001</v>
      </c>
    </row>
    <row r="22" spans="1:6" ht="15.75" customHeight="1" x14ac:dyDescent="0.2">
      <c r="A22" s="23" t="s">
        <v>32</v>
      </c>
      <c r="B22" s="26" t="s">
        <v>92</v>
      </c>
      <c r="C22" s="27">
        <v>540</v>
      </c>
      <c r="D22" s="28">
        <f>'расходы по структуре 2021 '!G37</f>
        <v>16.600000000000001</v>
      </c>
      <c r="E22" s="28">
        <f>'расходы по структуре 2021 '!H37</f>
        <v>0</v>
      </c>
      <c r="F22" s="28">
        <f>'расходы по структуре 2021 '!I37</f>
        <v>16.600000000000001</v>
      </c>
    </row>
    <row r="23" spans="1:6" ht="35.25" customHeight="1" x14ac:dyDescent="0.2">
      <c r="A23" s="56" t="s">
        <v>199</v>
      </c>
      <c r="B23" s="60">
        <v>7500000000</v>
      </c>
      <c r="C23" s="55"/>
      <c r="D23" s="51">
        <f>D26+D30</f>
        <v>2</v>
      </c>
      <c r="E23" s="51">
        <f t="shared" ref="E23:F23" si="8">E26+E30</f>
        <v>0</v>
      </c>
      <c r="F23" s="51">
        <f t="shared" si="8"/>
        <v>2</v>
      </c>
    </row>
    <row r="24" spans="1:6" ht="34.5" customHeight="1" x14ac:dyDescent="0.2">
      <c r="A24" s="23" t="s">
        <v>148</v>
      </c>
      <c r="B24" s="35">
        <v>7510000000</v>
      </c>
      <c r="C24" s="27"/>
      <c r="D24" s="28">
        <f>D25</f>
        <v>1</v>
      </c>
      <c r="E24" s="28">
        <f t="shared" ref="E24:F24" si="9">E25</f>
        <v>0</v>
      </c>
      <c r="F24" s="28">
        <f t="shared" si="9"/>
        <v>1</v>
      </c>
    </row>
    <row r="25" spans="1:6" ht="25.5" customHeight="1" x14ac:dyDescent="0.2">
      <c r="A25" s="23" t="s">
        <v>62</v>
      </c>
      <c r="B25" s="35">
        <v>7510100000</v>
      </c>
      <c r="C25" s="27"/>
      <c r="D25" s="28">
        <f>D30</f>
        <v>1</v>
      </c>
      <c r="E25" s="28">
        <f t="shared" ref="E25:F25" si="10">E30</f>
        <v>0</v>
      </c>
      <c r="F25" s="28">
        <f t="shared" si="10"/>
        <v>1</v>
      </c>
    </row>
    <row r="26" spans="1:6" ht="25.5" customHeight="1" x14ac:dyDescent="0.2">
      <c r="A26" s="23" t="s">
        <v>54</v>
      </c>
      <c r="B26" s="35">
        <v>7510199990</v>
      </c>
      <c r="C26" s="27"/>
      <c r="D26" s="28">
        <f>D27</f>
        <v>1</v>
      </c>
      <c r="E26" s="28">
        <f t="shared" ref="E26:F27" si="11">E27</f>
        <v>0</v>
      </c>
      <c r="F26" s="28">
        <f t="shared" si="11"/>
        <v>1</v>
      </c>
    </row>
    <row r="27" spans="1:6" ht="25.5" customHeight="1" x14ac:dyDescent="0.2">
      <c r="A27" s="23" t="s">
        <v>74</v>
      </c>
      <c r="B27" s="35">
        <v>7510199990</v>
      </c>
      <c r="C27" s="27">
        <v>200</v>
      </c>
      <c r="D27" s="28">
        <f>D28</f>
        <v>1</v>
      </c>
      <c r="E27" s="28">
        <f t="shared" si="11"/>
        <v>0</v>
      </c>
      <c r="F27" s="28">
        <f t="shared" si="11"/>
        <v>1</v>
      </c>
    </row>
    <row r="28" spans="1:6" ht="25.5" customHeight="1" x14ac:dyDescent="0.2">
      <c r="A28" s="23" t="s">
        <v>35</v>
      </c>
      <c r="B28" s="35">
        <v>7510199990</v>
      </c>
      <c r="C28" s="27">
        <v>240</v>
      </c>
      <c r="D28" s="28">
        <f>'расходы по структуре 2021 '!G137</f>
        <v>1</v>
      </c>
      <c r="E28" s="28">
        <f>'расходы по структуре 2021 '!H137</f>
        <v>0</v>
      </c>
      <c r="F28" s="28">
        <f>'расходы по структуре 2021 '!I137</f>
        <v>1</v>
      </c>
    </row>
    <row r="29" spans="1:6" ht="18" customHeight="1" x14ac:dyDescent="0.2">
      <c r="A29" s="23" t="s">
        <v>149</v>
      </c>
      <c r="B29" s="35">
        <v>7520000000</v>
      </c>
      <c r="C29" s="27"/>
      <c r="D29" s="28">
        <f>D31</f>
        <v>1</v>
      </c>
      <c r="E29" s="28">
        <f t="shared" ref="E29:F29" si="12">E31</f>
        <v>0</v>
      </c>
      <c r="F29" s="28">
        <f t="shared" si="12"/>
        <v>1</v>
      </c>
    </row>
    <row r="30" spans="1:6" ht="25.5" customHeight="1" x14ac:dyDescent="0.2">
      <c r="A30" s="23" t="s">
        <v>54</v>
      </c>
      <c r="B30" s="35">
        <v>7520199990</v>
      </c>
      <c r="C30" s="27"/>
      <c r="D30" s="28">
        <f>D32</f>
        <v>1</v>
      </c>
      <c r="E30" s="28">
        <f t="shared" ref="E30" si="13">E32</f>
        <v>0</v>
      </c>
      <c r="F30" s="28">
        <f>F32</f>
        <v>1</v>
      </c>
    </row>
    <row r="31" spans="1:6" ht="25.5" customHeight="1" x14ac:dyDescent="0.2">
      <c r="A31" s="23" t="s">
        <v>150</v>
      </c>
      <c r="B31" s="35">
        <v>7520100000</v>
      </c>
      <c r="C31" s="27"/>
      <c r="D31" s="28">
        <f>D32</f>
        <v>1</v>
      </c>
      <c r="E31" s="28">
        <f t="shared" ref="E31:F31" si="14">E32</f>
        <v>0</v>
      </c>
      <c r="F31" s="28">
        <f t="shared" si="14"/>
        <v>1</v>
      </c>
    </row>
    <row r="32" spans="1:6" ht="25.5" customHeight="1" x14ac:dyDescent="0.2">
      <c r="A32" s="23" t="s">
        <v>74</v>
      </c>
      <c r="B32" s="35">
        <v>7520199990</v>
      </c>
      <c r="C32" s="27">
        <v>200</v>
      </c>
      <c r="D32" s="28">
        <f t="shared" ref="D32:E32" si="15">D33</f>
        <v>1</v>
      </c>
      <c r="E32" s="28">
        <f t="shared" si="15"/>
        <v>0</v>
      </c>
      <c r="F32" s="28">
        <f>F33</f>
        <v>1</v>
      </c>
    </row>
    <row r="33" spans="1:6" ht="25.5" customHeight="1" x14ac:dyDescent="0.2">
      <c r="A33" s="23" t="s">
        <v>35</v>
      </c>
      <c r="B33" s="35">
        <v>7520199990</v>
      </c>
      <c r="C33" s="27">
        <v>240</v>
      </c>
      <c r="D33" s="28">
        <f>'расходы по структуре 2021 '!G143</f>
        <v>1</v>
      </c>
      <c r="E33" s="28">
        <f>'расходы по структуре 2021 '!H143</f>
        <v>0</v>
      </c>
      <c r="F33" s="28">
        <f>'расходы по структуре 2021 '!I143</f>
        <v>1</v>
      </c>
    </row>
    <row r="34" spans="1:6" ht="30" customHeight="1" x14ac:dyDescent="0.2">
      <c r="A34" s="53" t="s">
        <v>197</v>
      </c>
      <c r="B34" s="54" t="s">
        <v>158</v>
      </c>
      <c r="C34" s="55"/>
      <c r="D34" s="51">
        <f>D35+D39</f>
        <v>210.1</v>
      </c>
      <c r="E34" s="51">
        <f>E35+E39</f>
        <v>0</v>
      </c>
      <c r="F34" s="51">
        <f>F35+F39</f>
        <v>210.1</v>
      </c>
    </row>
    <row r="35" spans="1:6" ht="30" customHeight="1" x14ac:dyDescent="0.2">
      <c r="A35" s="30" t="s">
        <v>159</v>
      </c>
      <c r="B35" s="26" t="s">
        <v>185</v>
      </c>
      <c r="C35" s="27"/>
      <c r="D35" s="28">
        <f>D36</f>
        <v>1.5</v>
      </c>
      <c r="E35" s="28">
        <f t="shared" ref="E35:F35" si="16">E36</f>
        <v>0</v>
      </c>
      <c r="F35" s="28">
        <f t="shared" si="16"/>
        <v>1.5</v>
      </c>
    </row>
    <row r="36" spans="1:6" ht="36.75" customHeight="1" x14ac:dyDescent="0.2">
      <c r="A36" s="30" t="s">
        <v>183</v>
      </c>
      <c r="B36" s="26" t="s">
        <v>160</v>
      </c>
      <c r="C36" s="27"/>
      <c r="D36" s="28">
        <f>D38</f>
        <v>1.5</v>
      </c>
      <c r="E36" s="28">
        <f t="shared" ref="E36:F36" si="17">E38</f>
        <v>0</v>
      </c>
      <c r="F36" s="28">
        <f t="shared" si="17"/>
        <v>1.5</v>
      </c>
    </row>
    <row r="37" spans="1:6" ht="24" customHeight="1" x14ac:dyDescent="0.2">
      <c r="A37" s="23" t="s">
        <v>74</v>
      </c>
      <c r="B37" s="26" t="s">
        <v>160</v>
      </c>
      <c r="C37" s="27">
        <v>200</v>
      </c>
      <c r="D37" s="28">
        <f>D38</f>
        <v>1.5</v>
      </c>
      <c r="E37" s="28">
        <f t="shared" ref="E37" si="18">E38</f>
        <v>0</v>
      </c>
      <c r="F37" s="28">
        <f>F38</f>
        <v>1.5</v>
      </c>
    </row>
    <row r="38" spans="1:6" ht="24" customHeight="1" x14ac:dyDescent="0.2">
      <c r="A38" s="23" t="s">
        <v>35</v>
      </c>
      <c r="B38" s="26" t="s">
        <v>160</v>
      </c>
      <c r="C38" s="27">
        <v>240</v>
      </c>
      <c r="D38" s="28">
        <f>'расходы по структуре 2021 '!G284</f>
        <v>1.5</v>
      </c>
      <c r="E38" s="28">
        <f>'расходы по структуре 2021 '!H284</f>
        <v>0</v>
      </c>
      <c r="F38" s="28">
        <f>'расходы по структуре 2021 '!I284</f>
        <v>1.5</v>
      </c>
    </row>
    <row r="39" spans="1:6" s="80" customFormat="1" ht="24" customHeight="1" x14ac:dyDescent="0.2">
      <c r="A39" s="23" t="s">
        <v>74</v>
      </c>
      <c r="B39" s="26" t="s">
        <v>231</v>
      </c>
      <c r="C39" s="27">
        <v>200</v>
      </c>
      <c r="D39" s="28">
        <f>D40</f>
        <v>208.6</v>
      </c>
      <c r="E39" s="28">
        <f t="shared" ref="E39:F39" si="19">E40</f>
        <v>0</v>
      </c>
      <c r="F39" s="28">
        <f t="shared" si="19"/>
        <v>208.6</v>
      </c>
    </row>
    <row r="40" spans="1:6" s="80" customFormat="1" ht="24" customHeight="1" x14ac:dyDescent="0.2">
      <c r="A40" s="23" t="s">
        <v>35</v>
      </c>
      <c r="B40" s="26" t="s">
        <v>231</v>
      </c>
      <c r="C40" s="27">
        <v>240</v>
      </c>
      <c r="D40" s="28">
        <f>'расходы по структуре 2021 '!G288</f>
        <v>208.6</v>
      </c>
      <c r="E40" s="28">
        <f>'расходы по структуре 2021 '!H288</f>
        <v>0</v>
      </c>
      <c r="F40" s="28">
        <f>'расходы по структуре 2021 '!I288</f>
        <v>208.6</v>
      </c>
    </row>
    <row r="41" spans="1:6" ht="30" customHeight="1" x14ac:dyDescent="0.2">
      <c r="A41" s="58" t="s">
        <v>192</v>
      </c>
      <c r="B41" s="54" t="s">
        <v>87</v>
      </c>
      <c r="C41" s="59"/>
      <c r="D41" s="100">
        <f>D42+D76+D71</f>
        <v>19302.400000000001</v>
      </c>
      <c r="E41" s="100">
        <f>E42+E76+E71</f>
        <v>34.999999999999972</v>
      </c>
      <c r="F41" s="100">
        <f>F42+F76+F71</f>
        <v>19337.399999999998</v>
      </c>
    </row>
    <row r="42" spans="1:6" ht="34.5" customHeight="1" x14ac:dyDescent="0.2">
      <c r="A42" s="31" t="s">
        <v>71</v>
      </c>
      <c r="B42" s="26" t="s">
        <v>111</v>
      </c>
      <c r="C42" s="27" t="s">
        <v>33</v>
      </c>
      <c r="D42" s="28">
        <f>D43+D50+D53+D68+D56</f>
        <v>18410</v>
      </c>
      <c r="E42" s="28">
        <f>E43+E50+E54+E68+E56</f>
        <v>1</v>
      </c>
      <c r="F42" s="28">
        <f>F43+F50+F53+F68+F56</f>
        <v>18411</v>
      </c>
    </row>
    <row r="43" spans="1:6" ht="24.75" customHeight="1" x14ac:dyDescent="0.2">
      <c r="A43" s="44" t="s">
        <v>128</v>
      </c>
      <c r="B43" s="26" t="s">
        <v>95</v>
      </c>
      <c r="C43" s="27"/>
      <c r="D43" s="28">
        <f>D44+D46+D48</f>
        <v>3132</v>
      </c>
      <c r="E43" s="28">
        <f t="shared" ref="E43" si="20">E44+E46+E48</f>
        <v>0</v>
      </c>
      <c r="F43" s="28">
        <f>F44+F46+F48</f>
        <v>3132</v>
      </c>
    </row>
    <row r="44" spans="1:6" ht="48.75" customHeight="1" x14ac:dyDescent="0.2">
      <c r="A44" s="23" t="s">
        <v>37</v>
      </c>
      <c r="B44" s="26" t="s">
        <v>95</v>
      </c>
      <c r="C44" s="27" t="s">
        <v>38</v>
      </c>
      <c r="D44" s="28">
        <f>D45</f>
        <v>2571</v>
      </c>
      <c r="E44" s="28">
        <f t="shared" ref="E44:F44" si="21">E45</f>
        <v>-137.5</v>
      </c>
      <c r="F44" s="108">
        <f t="shared" si="21"/>
        <v>2433.5</v>
      </c>
    </row>
    <row r="45" spans="1:6" ht="15.75" customHeight="1" x14ac:dyDescent="0.2">
      <c r="A45" s="23" t="s">
        <v>39</v>
      </c>
      <c r="B45" s="26" t="s">
        <v>95</v>
      </c>
      <c r="C45" s="27" t="s">
        <v>40</v>
      </c>
      <c r="D45" s="28">
        <f>'расходы по структуре 2021 '!G54</f>
        <v>2571</v>
      </c>
      <c r="E45" s="28">
        <f>'расходы по структуре 2021 '!H54</f>
        <v>-137.5</v>
      </c>
      <c r="F45" s="108">
        <f>'расходы по структуре 2021 '!I54</f>
        <v>2433.5</v>
      </c>
    </row>
    <row r="46" spans="1:6" ht="23.25" customHeight="1" x14ac:dyDescent="0.2">
      <c r="A46" s="23" t="s">
        <v>74</v>
      </c>
      <c r="B46" s="26" t="s">
        <v>95</v>
      </c>
      <c r="C46" s="27" t="s">
        <v>34</v>
      </c>
      <c r="D46" s="28">
        <f>D47</f>
        <v>537</v>
      </c>
      <c r="E46" s="28">
        <f>F46-D46</f>
        <v>137.5</v>
      </c>
      <c r="F46" s="108">
        <f t="shared" ref="F46" si="22">F47</f>
        <v>674.5</v>
      </c>
    </row>
    <row r="47" spans="1:6" ht="23.25" customHeight="1" x14ac:dyDescent="0.2">
      <c r="A47" s="23" t="s">
        <v>35</v>
      </c>
      <c r="B47" s="26" t="s">
        <v>95</v>
      </c>
      <c r="C47" s="27" t="s">
        <v>36</v>
      </c>
      <c r="D47" s="28">
        <f>'расходы по структуре 2021 '!G59</f>
        <v>537</v>
      </c>
      <c r="E47" s="108">
        <f>'расходы по структуре 2021 '!H59</f>
        <v>137.5</v>
      </c>
      <c r="F47" s="108">
        <f>'расходы по структуре 2021 '!I59</f>
        <v>674.5</v>
      </c>
    </row>
    <row r="48" spans="1:6" ht="13.5" customHeight="1" x14ac:dyDescent="0.2">
      <c r="A48" s="23" t="s">
        <v>43</v>
      </c>
      <c r="B48" s="26" t="s">
        <v>95</v>
      </c>
      <c r="C48" s="27" t="s">
        <v>44</v>
      </c>
      <c r="D48" s="28">
        <f>D49</f>
        <v>24</v>
      </c>
      <c r="E48" s="28">
        <f t="shared" ref="E48:F48" si="23">E49</f>
        <v>0</v>
      </c>
      <c r="F48" s="108">
        <f t="shared" si="23"/>
        <v>24</v>
      </c>
    </row>
    <row r="49" spans="1:7" ht="13.5" customHeight="1" x14ac:dyDescent="0.2">
      <c r="A49" s="23" t="s">
        <v>45</v>
      </c>
      <c r="B49" s="26" t="s">
        <v>95</v>
      </c>
      <c r="C49" s="27" t="s">
        <v>46</v>
      </c>
      <c r="D49" s="28">
        <f>'расходы по структуре 2021 '!G63</f>
        <v>24</v>
      </c>
      <c r="E49" s="28">
        <f>'расходы по структуре 2021 '!H63</f>
        <v>0</v>
      </c>
      <c r="F49" s="108">
        <f>'расходы по структуре 2021 '!I63</f>
        <v>24</v>
      </c>
    </row>
    <row r="50" spans="1:7" ht="13.5" customHeight="1" x14ac:dyDescent="0.2">
      <c r="A50" s="31" t="s">
        <v>51</v>
      </c>
      <c r="B50" s="26" t="s">
        <v>88</v>
      </c>
      <c r="C50" s="27" t="s">
        <v>33</v>
      </c>
      <c r="D50" s="28">
        <f t="shared" ref="D50:F51" si="24">D51</f>
        <v>2374.9</v>
      </c>
      <c r="E50" s="28">
        <f t="shared" si="24"/>
        <v>0</v>
      </c>
      <c r="F50" s="108">
        <f t="shared" si="24"/>
        <v>2374.9</v>
      </c>
    </row>
    <row r="51" spans="1:7" ht="44.25" customHeight="1" x14ac:dyDescent="0.2">
      <c r="A51" s="23" t="s">
        <v>37</v>
      </c>
      <c r="B51" s="26" t="s">
        <v>88</v>
      </c>
      <c r="C51" s="27" t="s">
        <v>38</v>
      </c>
      <c r="D51" s="28">
        <f t="shared" si="24"/>
        <v>2374.9</v>
      </c>
      <c r="E51" s="28">
        <f t="shared" si="24"/>
        <v>0</v>
      </c>
      <c r="F51" s="108">
        <f t="shared" si="24"/>
        <v>2374.9</v>
      </c>
    </row>
    <row r="52" spans="1:7" ht="20.25" customHeight="1" x14ac:dyDescent="0.2">
      <c r="A52" s="23" t="s">
        <v>41</v>
      </c>
      <c r="B52" s="26" t="s">
        <v>88</v>
      </c>
      <c r="C52" s="27" t="s">
        <v>42</v>
      </c>
      <c r="D52" s="28">
        <f>'расходы по структуре 2021 '!G15</f>
        <v>2374.9</v>
      </c>
      <c r="E52" s="28">
        <f>'расходы по структуре 2021 '!H15</f>
        <v>0</v>
      </c>
      <c r="F52" s="108">
        <f>'расходы по структуре 2021 '!I15</f>
        <v>2374.9</v>
      </c>
    </row>
    <row r="53" spans="1:7" ht="20.25" customHeight="1" x14ac:dyDescent="0.2">
      <c r="A53" s="31" t="s">
        <v>24</v>
      </c>
      <c r="B53" s="26" t="s">
        <v>89</v>
      </c>
      <c r="C53" s="27" t="s">
        <v>33</v>
      </c>
      <c r="D53" s="28">
        <f>D54+D61</f>
        <v>12764.5</v>
      </c>
      <c r="E53" s="28">
        <f>F53-D53</f>
        <v>0</v>
      </c>
      <c r="F53" s="108">
        <f>F54+F61</f>
        <v>12764.5</v>
      </c>
    </row>
    <row r="54" spans="1:7" ht="47.25" customHeight="1" x14ac:dyDescent="0.2">
      <c r="A54" s="23" t="s">
        <v>37</v>
      </c>
      <c r="B54" s="26" t="s">
        <v>89</v>
      </c>
      <c r="C54" s="27" t="s">
        <v>38</v>
      </c>
      <c r="D54" s="28">
        <f>D55</f>
        <v>12764.5</v>
      </c>
      <c r="E54" s="28">
        <f>F54-D54</f>
        <v>-6.5</v>
      </c>
      <c r="F54" s="108">
        <f>F55</f>
        <v>12758</v>
      </c>
    </row>
    <row r="55" spans="1:7" s="80" customFormat="1" ht="26.25" customHeight="1" x14ac:dyDescent="0.2">
      <c r="A55" s="23" t="s">
        <v>41</v>
      </c>
      <c r="B55" s="26" t="s">
        <v>89</v>
      </c>
      <c r="C55" s="27" t="s">
        <v>42</v>
      </c>
      <c r="D55" s="28">
        <f>'расходы по структуре 2021 '!G24</f>
        <v>12764.5</v>
      </c>
      <c r="E55" s="28">
        <f>F55-D55</f>
        <v>-6.5</v>
      </c>
      <c r="F55" s="108">
        <f>'расходы по структуре 2021 '!I24</f>
        <v>12758</v>
      </c>
    </row>
    <row r="56" spans="1:7" s="80" customFormat="1" ht="26.25" customHeight="1" x14ac:dyDescent="0.2">
      <c r="A56" s="23" t="s">
        <v>53</v>
      </c>
      <c r="B56" s="26" t="s">
        <v>89</v>
      </c>
      <c r="C56" s="27"/>
      <c r="D56" s="28">
        <f>D64+D57</f>
        <v>111.5</v>
      </c>
      <c r="E56" s="28">
        <f>E59+E64+E61</f>
        <v>7.5</v>
      </c>
      <c r="F56" s="108">
        <f>F57+F64</f>
        <v>112.5</v>
      </c>
    </row>
    <row r="57" spans="1:7" s="80" customFormat="1" ht="26.25" customHeight="1" x14ac:dyDescent="0.2">
      <c r="A57" s="23" t="s">
        <v>250</v>
      </c>
      <c r="B57" s="26" t="s">
        <v>89</v>
      </c>
      <c r="C57" s="27">
        <v>200</v>
      </c>
      <c r="D57" s="28">
        <f t="shared" ref="D57:F58" si="25">D58</f>
        <v>11.5</v>
      </c>
      <c r="E57" s="28">
        <f t="shared" si="25"/>
        <v>1</v>
      </c>
      <c r="F57" s="108">
        <f t="shared" si="25"/>
        <v>12.5</v>
      </c>
    </row>
    <row r="58" spans="1:7" s="80" customFormat="1" ht="16.5" customHeight="1" x14ac:dyDescent="0.2">
      <c r="A58" s="23" t="s">
        <v>251</v>
      </c>
      <c r="B58" s="26" t="s">
        <v>89</v>
      </c>
      <c r="C58" s="27">
        <v>240</v>
      </c>
      <c r="D58" s="28">
        <f t="shared" si="25"/>
        <v>11.5</v>
      </c>
      <c r="E58" s="28">
        <f t="shared" si="25"/>
        <v>1</v>
      </c>
      <c r="F58" s="108">
        <f t="shared" si="25"/>
        <v>12.5</v>
      </c>
    </row>
    <row r="59" spans="1:7" ht="26.25" customHeight="1" x14ac:dyDescent="0.2">
      <c r="A59" s="23" t="s">
        <v>252</v>
      </c>
      <c r="B59" s="26" t="s">
        <v>89</v>
      </c>
      <c r="C59" s="27">
        <v>244</v>
      </c>
      <c r="D59" s="28">
        <v>11.5</v>
      </c>
      <c r="E59" s="28">
        <v>1</v>
      </c>
      <c r="F59" s="108">
        <f>'расходы по структуре 2021 '!I67</f>
        <v>12.5</v>
      </c>
    </row>
    <row r="60" spans="1:7" s="80" customFormat="1" ht="26.25" customHeight="1" x14ac:dyDescent="0.2">
      <c r="A60" s="23" t="s">
        <v>250</v>
      </c>
      <c r="B60" s="26" t="s">
        <v>89</v>
      </c>
      <c r="C60" s="27"/>
      <c r="D60" s="28">
        <f>D61</f>
        <v>0</v>
      </c>
      <c r="E60" s="28">
        <f t="shared" ref="E60:E62" si="26">F60-D60</f>
        <v>6.5</v>
      </c>
      <c r="F60" s="108">
        <f>F61</f>
        <v>6.5</v>
      </c>
    </row>
    <row r="61" spans="1:7" s="80" customFormat="1" ht="26.25" customHeight="1" x14ac:dyDescent="0.2">
      <c r="A61" s="23" t="s">
        <v>233</v>
      </c>
      <c r="B61" s="26" t="s">
        <v>89</v>
      </c>
      <c r="C61" s="27">
        <v>300</v>
      </c>
      <c r="D61" s="28">
        <f>D62</f>
        <v>0</v>
      </c>
      <c r="E61" s="28">
        <f t="shared" si="26"/>
        <v>6.5</v>
      </c>
      <c r="F61" s="108">
        <f>F62</f>
        <v>6.5</v>
      </c>
    </row>
    <row r="62" spans="1:7" s="80" customFormat="1" ht="26.25" customHeight="1" x14ac:dyDescent="0.2">
      <c r="A62" s="23" t="s">
        <v>234</v>
      </c>
      <c r="B62" s="26" t="s">
        <v>89</v>
      </c>
      <c r="C62" s="27">
        <v>320</v>
      </c>
      <c r="D62" s="28">
        <f>D63</f>
        <v>0</v>
      </c>
      <c r="E62" s="28">
        <f t="shared" si="26"/>
        <v>6.5</v>
      </c>
      <c r="F62" s="108">
        <f>F63</f>
        <v>6.5</v>
      </c>
    </row>
    <row r="63" spans="1:7" s="80" customFormat="1" ht="26.25" customHeight="1" x14ac:dyDescent="0.2">
      <c r="A63" s="23" t="s">
        <v>235</v>
      </c>
      <c r="B63" s="26" t="s">
        <v>89</v>
      </c>
      <c r="C63" s="27">
        <v>321</v>
      </c>
      <c r="D63" s="28">
        <f>'расходы по структуре 2021 '!G31</f>
        <v>0</v>
      </c>
      <c r="E63" s="28">
        <f>F63-D63</f>
        <v>6.5</v>
      </c>
      <c r="F63" s="108">
        <f>'расходы по структуре 2021 '!I31</f>
        <v>6.5</v>
      </c>
      <c r="G63" s="80" t="s">
        <v>247</v>
      </c>
    </row>
    <row r="64" spans="1:7" s="80" customFormat="1" ht="18" customHeight="1" x14ac:dyDescent="0.2">
      <c r="A64" s="23" t="s">
        <v>43</v>
      </c>
      <c r="B64" s="26" t="s">
        <v>186</v>
      </c>
      <c r="C64" s="27">
        <v>800</v>
      </c>
      <c r="D64" s="28">
        <f>D65+D67</f>
        <v>100</v>
      </c>
      <c r="E64" s="108">
        <f>E67+E66</f>
        <v>0</v>
      </c>
      <c r="F64" s="108">
        <f>D64+E64</f>
        <v>100</v>
      </c>
    </row>
    <row r="65" spans="1:6" s="80" customFormat="1" ht="18" customHeight="1" x14ac:dyDescent="0.2">
      <c r="A65" s="23" t="s">
        <v>249</v>
      </c>
      <c r="B65" s="26" t="s">
        <v>186</v>
      </c>
      <c r="C65" s="27">
        <v>830</v>
      </c>
      <c r="D65" s="28">
        <f>D66</f>
        <v>97.5</v>
      </c>
      <c r="E65" s="108">
        <f>E66</f>
        <v>0</v>
      </c>
      <c r="F65" s="108">
        <f>F66</f>
        <v>97.5</v>
      </c>
    </row>
    <row r="66" spans="1:6" s="80" customFormat="1" ht="18" customHeight="1" x14ac:dyDescent="0.2">
      <c r="A66" s="23" t="s">
        <v>248</v>
      </c>
      <c r="B66" s="26" t="s">
        <v>186</v>
      </c>
      <c r="C66" s="27">
        <v>831</v>
      </c>
      <c r="D66" s="28">
        <f>'расходы по структуре 2021 '!G72</f>
        <v>97.5</v>
      </c>
      <c r="E66" s="108">
        <f>'расходы по структуре 2021 '!H72</f>
        <v>0</v>
      </c>
      <c r="F66" s="108">
        <f>'расходы по структуре 2021 '!I72</f>
        <v>97.5</v>
      </c>
    </row>
    <row r="67" spans="1:6" ht="18" customHeight="1" x14ac:dyDescent="0.2">
      <c r="A67" s="23" t="s">
        <v>45</v>
      </c>
      <c r="B67" s="26" t="s">
        <v>186</v>
      </c>
      <c r="C67" s="27">
        <v>850</v>
      </c>
      <c r="D67" s="28">
        <f>'расходы по структуре 2021 '!G73</f>
        <v>2.5</v>
      </c>
      <c r="E67" s="108">
        <f>'расходы по структуре 2021 '!H73</f>
        <v>0</v>
      </c>
      <c r="F67" s="108">
        <f>'расходы по структуре 2021 '!I73</f>
        <v>2.5</v>
      </c>
    </row>
    <row r="68" spans="1:6" ht="39" customHeight="1" x14ac:dyDescent="0.2">
      <c r="A68" s="23" t="s">
        <v>80</v>
      </c>
      <c r="B68" s="26" t="s">
        <v>90</v>
      </c>
      <c r="C68" s="27"/>
      <c r="D68" s="28">
        <f t="shared" ref="D68:F69" si="27">D69</f>
        <v>27.1</v>
      </c>
      <c r="E68" s="108">
        <f t="shared" si="27"/>
        <v>0</v>
      </c>
      <c r="F68" s="108">
        <f t="shared" si="27"/>
        <v>27.1</v>
      </c>
    </row>
    <row r="69" spans="1:6" ht="18" customHeight="1" x14ac:dyDescent="0.2">
      <c r="A69" s="23" t="s">
        <v>49</v>
      </c>
      <c r="B69" s="26" t="s">
        <v>90</v>
      </c>
      <c r="C69" s="27">
        <v>500</v>
      </c>
      <c r="D69" s="28">
        <f t="shared" si="27"/>
        <v>27.1</v>
      </c>
      <c r="E69" s="108">
        <f t="shared" si="27"/>
        <v>0</v>
      </c>
      <c r="F69" s="108">
        <f t="shared" si="27"/>
        <v>27.1</v>
      </c>
    </row>
    <row r="70" spans="1:6" ht="12.75" customHeight="1" x14ac:dyDescent="0.2">
      <c r="A70" s="23" t="s">
        <v>32</v>
      </c>
      <c r="B70" s="26" t="s">
        <v>90</v>
      </c>
      <c r="C70" s="27">
        <v>540</v>
      </c>
      <c r="D70" s="108">
        <f>'расходы по структуре 2021 '!G42+'расходы по структуре 2021 '!G204</f>
        <v>27.1</v>
      </c>
      <c r="E70" s="108">
        <f>'расходы по структуре 2021 '!H42+'расходы по структуре 2021 '!H204</f>
        <v>0</v>
      </c>
      <c r="F70" s="108">
        <f>'расходы по структуре 2021 '!I42+'расходы по структуре 2021 '!I204</f>
        <v>27.1</v>
      </c>
    </row>
    <row r="71" spans="1:6" ht="25.5" customHeight="1" x14ac:dyDescent="0.2">
      <c r="A71" s="23" t="s">
        <v>161</v>
      </c>
      <c r="B71" s="26" t="s">
        <v>162</v>
      </c>
      <c r="C71" s="27"/>
      <c r="D71" s="32">
        <f>D72+D74</f>
        <v>273.2</v>
      </c>
      <c r="E71" s="109">
        <f t="shared" ref="E71:F71" si="28">E72+E74</f>
        <v>-19.400000000000006</v>
      </c>
      <c r="F71" s="109">
        <f t="shared" si="28"/>
        <v>253.79999999999998</v>
      </c>
    </row>
    <row r="72" spans="1:6" ht="17.25" customHeight="1" x14ac:dyDescent="0.2">
      <c r="A72" s="23" t="s">
        <v>53</v>
      </c>
      <c r="B72" s="26" t="s">
        <v>163</v>
      </c>
      <c r="C72" s="27">
        <v>200</v>
      </c>
      <c r="D72" s="32">
        <f>D73</f>
        <v>258.2</v>
      </c>
      <c r="E72" s="109">
        <f t="shared" ref="E72:F72" si="29">E73</f>
        <v>-19.400000000000006</v>
      </c>
      <c r="F72" s="109">
        <f t="shared" si="29"/>
        <v>238.79999999999998</v>
      </c>
    </row>
    <row r="73" spans="1:6" ht="30.75" customHeight="1" x14ac:dyDescent="0.2">
      <c r="A73" s="23" t="s">
        <v>35</v>
      </c>
      <c r="B73" s="26" t="s">
        <v>163</v>
      </c>
      <c r="C73" s="27">
        <v>240</v>
      </c>
      <c r="D73" s="32">
        <f>'расходы по структуре 2021 '!G78</f>
        <v>258.2</v>
      </c>
      <c r="E73" s="109">
        <f>'расходы по структуре 2021 '!H78</f>
        <v>-19.400000000000006</v>
      </c>
      <c r="F73" s="109">
        <f>'расходы по структуре 2021 '!I78</f>
        <v>238.79999999999998</v>
      </c>
    </row>
    <row r="74" spans="1:6" ht="15.75" customHeight="1" x14ac:dyDescent="0.2">
      <c r="A74" s="23" t="s">
        <v>43</v>
      </c>
      <c r="B74" s="26" t="s">
        <v>163</v>
      </c>
      <c r="C74" s="27">
        <v>800</v>
      </c>
      <c r="D74" s="32">
        <f>D75</f>
        <v>15</v>
      </c>
      <c r="E74" s="109">
        <f t="shared" ref="E74:F74" si="30">E75</f>
        <v>0</v>
      </c>
      <c r="F74" s="109">
        <f t="shared" si="30"/>
        <v>15</v>
      </c>
    </row>
    <row r="75" spans="1:6" ht="18" customHeight="1" x14ac:dyDescent="0.2">
      <c r="A75" s="23" t="s">
        <v>45</v>
      </c>
      <c r="B75" s="26" t="s">
        <v>163</v>
      </c>
      <c r="C75" s="27">
        <v>850</v>
      </c>
      <c r="D75" s="32">
        <f>'расходы по структуре 2021 '!G81</f>
        <v>15</v>
      </c>
      <c r="E75" s="109">
        <f>'расходы по структуре 2021 '!H81</f>
        <v>0</v>
      </c>
      <c r="F75" s="109">
        <f>'расходы по структуре 2021 '!I81</f>
        <v>15</v>
      </c>
    </row>
    <row r="76" spans="1:6" ht="28.5" customHeight="1" x14ac:dyDescent="0.2">
      <c r="A76" s="31" t="s">
        <v>175</v>
      </c>
      <c r="B76" s="26" t="s">
        <v>109</v>
      </c>
      <c r="C76" s="27" t="s">
        <v>33</v>
      </c>
      <c r="D76" s="98">
        <f t="shared" ref="D76:F78" si="31">D77</f>
        <v>619.20000000000005</v>
      </c>
      <c r="E76" s="98">
        <f t="shared" si="31"/>
        <v>53.399999999999977</v>
      </c>
      <c r="F76" s="98">
        <f t="shared" si="31"/>
        <v>672.6</v>
      </c>
    </row>
    <row r="77" spans="1:6" ht="12" customHeight="1" x14ac:dyDescent="0.2">
      <c r="A77" s="31" t="s">
        <v>29</v>
      </c>
      <c r="B77" s="26" t="s">
        <v>110</v>
      </c>
      <c r="C77" s="27"/>
      <c r="D77" s="28">
        <f t="shared" si="31"/>
        <v>619.20000000000005</v>
      </c>
      <c r="E77" s="28">
        <f t="shared" si="31"/>
        <v>53.399999999999977</v>
      </c>
      <c r="F77" s="28">
        <f t="shared" si="31"/>
        <v>672.6</v>
      </c>
    </row>
    <row r="78" spans="1:6" ht="27.75" customHeight="1" x14ac:dyDescent="0.2">
      <c r="A78" s="23" t="s">
        <v>74</v>
      </c>
      <c r="B78" s="26" t="s">
        <v>110</v>
      </c>
      <c r="C78" s="27" t="s">
        <v>34</v>
      </c>
      <c r="D78" s="28">
        <f t="shared" si="31"/>
        <v>619.20000000000005</v>
      </c>
      <c r="E78" s="28">
        <f t="shared" si="31"/>
        <v>53.399999999999977</v>
      </c>
      <c r="F78" s="108">
        <f t="shared" si="31"/>
        <v>672.6</v>
      </c>
    </row>
    <row r="79" spans="1:6" ht="24" customHeight="1" x14ac:dyDescent="0.2">
      <c r="A79" s="23" t="s">
        <v>35</v>
      </c>
      <c r="B79" s="26" t="s">
        <v>110</v>
      </c>
      <c r="C79" s="27" t="s">
        <v>36</v>
      </c>
      <c r="D79" s="28">
        <f>'расходы по структуре 2021 '!G197</f>
        <v>619.20000000000005</v>
      </c>
      <c r="E79" s="28">
        <f>'расходы по структуре 2021 '!H197</f>
        <v>53.399999999999977</v>
      </c>
      <c r="F79" s="28">
        <f>'расходы по структуре 2021 '!I197</f>
        <v>672.6</v>
      </c>
    </row>
    <row r="80" spans="1:6" ht="22.5" customHeight="1" x14ac:dyDescent="0.2">
      <c r="A80" s="58" t="s">
        <v>198</v>
      </c>
      <c r="B80" s="59">
        <v>7800000000</v>
      </c>
      <c r="C80" s="59"/>
      <c r="D80" s="100">
        <f>D81+D93+D106</f>
        <v>8200.9000000000015</v>
      </c>
      <c r="E80" s="100">
        <f t="shared" ref="E80:F80" si="32">E81+E93+E106</f>
        <v>150</v>
      </c>
      <c r="F80" s="100">
        <f t="shared" si="32"/>
        <v>8350.9000000000015</v>
      </c>
    </row>
    <row r="81" spans="1:6" ht="14.25" customHeight="1" x14ac:dyDescent="0.2">
      <c r="A81" s="31" t="s">
        <v>133</v>
      </c>
      <c r="B81" s="26" t="s">
        <v>134</v>
      </c>
      <c r="C81" s="27" t="s">
        <v>33</v>
      </c>
      <c r="D81" s="28">
        <f>D83</f>
        <v>6895.4000000000005</v>
      </c>
      <c r="E81" s="28">
        <f t="shared" ref="E81:F81" si="33">E83</f>
        <v>33</v>
      </c>
      <c r="F81" s="28">
        <f t="shared" si="33"/>
        <v>6928.4000000000005</v>
      </c>
    </row>
    <row r="82" spans="1:6" ht="23.25" customHeight="1" x14ac:dyDescent="0.2">
      <c r="A82" s="31" t="s">
        <v>177</v>
      </c>
      <c r="B82" s="26" t="s">
        <v>135</v>
      </c>
      <c r="C82" s="27"/>
      <c r="D82" s="28">
        <f>D83</f>
        <v>6895.4000000000005</v>
      </c>
      <c r="E82" s="28">
        <f t="shared" ref="E82:F82" si="34">E83</f>
        <v>33</v>
      </c>
      <c r="F82" s="28">
        <f t="shared" si="34"/>
        <v>6928.4000000000005</v>
      </c>
    </row>
    <row r="83" spans="1:6" ht="22.5" customHeight="1" x14ac:dyDescent="0.2">
      <c r="A83" s="31" t="s">
        <v>128</v>
      </c>
      <c r="B83" s="26" t="s">
        <v>136</v>
      </c>
      <c r="C83" s="27" t="s">
        <v>33</v>
      </c>
      <c r="D83" s="28">
        <f>D84+D86+D90+D88</f>
        <v>6895.4000000000005</v>
      </c>
      <c r="E83" s="28">
        <f>E84+E86+E90+E88</f>
        <v>33</v>
      </c>
      <c r="F83" s="28">
        <f>F84+F86+F90+F88</f>
        <v>6928.4000000000005</v>
      </c>
    </row>
    <row r="84" spans="1:6" ht="46.5" customHeight="1" x14ac:dyDescent="0.2">
      <c r="A84" s="23" t="s">
        <v>37</v>
      </c>
      <c r="B84" s="26" t="s">
        <v>136</v>
      </c>
      <c r="C84" s="27" t="s">
        <v>38</v>
      </c>
      <c r="D84" s="28">
        <f>D85</f>
        <v>5751.5</v>
      </c>
      <c r="E84" s="28">
        <f t="shared" ref="E84:F84" si="35">E85</f>
        <v>0</v>
      </c>
      <c r="F84" s="28">
        <f t="shared" si="35"/>
        <v>5751.5</v>
      </c>
    </row>
    <row r="85" spans="1:6" ht="19.5" customHeight="1" x14ac:dyDescent="0.2">
      <c r="A85" s="23" t="s">
        <v>39</v>
      </c>
      <c r="B85" s="26" t="s">
        <v>136</v>
      </c>
      <c r="C85" s="27" t="s">
        <v>40</v>
      </c>
      <c r="D85" s="28">
        <f>'расходы по структуре 2021 '!G324</f>
        <v>5751.5</v>
      </c>
      <c r="E85" s="28">
        <f>'расходы по структуре 2021 '!H324</f>
        <v>0</v>
      </c>
      <c r="F85" s="28">
        <f>'расходы по структуре 2021 '!I324</f>
        <v>5751.5</v>
      </c>
    </row>
    <row r="86" spans="1:6" ht="26.25" customHeight="1" x14ac:dyDescent="0.2">
      <c r="A86" s="23" t="s">
        <v>74</v>
      </c>
      <c r="B86" s="26" t="s">
        <v>136</v>
      </c>
      <c r="C86" s="27" t="s">
        <v>34</v>
      </c>
      <c r="D86" s="28">
        <f>'расходы по структуре 2021 '!G328</f>
        <v>1078.5999999999999</v>
      </c>
      <c r="E86" s="28">
        <f t="shared" ref="E86:F86" si="36">E87</f>
        <v>33</v>
      </c>
      <c r="F86" s="28">
        <f t="shared" si="36"/>
        <v>1111.5999999999999</v>
      </c>
    </row>
    <row r="87" spans="1:6" ht="30" customHeight="1" x14ac:dyDescent="0.2">
      <c r="A87" s="23" t="s">
        <v>35</v>
      </c>
      <c r="B87" s="26" t="s">
        <v>136</v>
      </c>
      <c r="C87" s="27" t="s">
        <v>36</v>
      </c>
      <c r="D87" s="28">
        <f>'расходы по структуре 2021 '!G329</f>
        <v>1078.5999999999999</v>
      </c>
      <c r="E87" s="28">
        <f>'расходы по структуре 2021 '!H329</f>
        <v>33</v>
      </c>
      <c r="F87" s="28">
        <f>'расходы по структуре 2021 '!I329</f>
        <v>1111.5999999999999</v>
      </c>
    </row>
    <row r="88" spans="1:6" s="80" customFormat="1" ht="30" customHeight="1" x14ac:dyDescent="0.2">
      <c r="A88" s="23" t="s">
        <v>233</v>
      </c>
      <c r="B88" s="26" t="s">
        <v>136</v>
      </c>
      <c r="C88" s="27">
        <v>300</v>
      </c>
      <c r="D88" s="28">
        <f>D89</f>
        <v>60.5</v>
      </c>
      <c r="E88" s="28">
        <f t="shared" ref="E88:F88" si="37">E89</f>
        <v>0</v>
      </c>
      <c r="F88" s="28">
        <f t="shared" si="37"/>
        <v>60.5</v>
      </c>
    </row>
    <row r="89" spans="1:6" s="80" customFormat="1" ht="30" customHeight="1" x14ac:dyDescent="0.2">
      <c r="A89" s="23" t="s">
        <v>234</v>
      </c>
      <c r="B89" s="26" t="s">
        <v>136</v>
      </c>
      <c r="C89" s="27">
        <v>320</v>
      </c>
      <c r="D89" s="28">
        <f>'расходы по структуре 2021 '!G333</f>
        <v>60.5</v>
      </c>
      <c r="E89" s="28">
        <f>'расходы по структуре 2021 '!H333</f>
        <v>0</v>
      </c>
      <c r="F89" s="28">
        <f>'расходы по структуре 2021 '!I333</f>
        <v>60.5</v>
      </c>
    </row>
    <row r="90" spans="1:6" ht="15" customHeight="1" x14ac:dyDescent="0.2">
      <c r="A90" s="23" t="s">
        <v>43</v>
      </c>
      <c r="B90" s="26" t="s">
        <v>136</v>
      </c>
      <c r="C90" s="27" t="s">
        <v>44</v>
      </c>
      <c r="D90" s="28">
        <f>D92+D91</f>
        <v>4.8</v>
      </c>
      <c r="E90" s="28">
        <f t="shared" ref="E90:F90" si="38">E92+E91</f>
        <v>0</v>
      </c>
      <c r="F90" s="28">
        <f t="shared" si="38"/>
        <v>4.8</v>
      </c>
    </row>
    <row r="91" spans="1:6" s="80" customFormat="1" ht="15" customHeight="1" x14ac:dyDescent="0.2">
      <c r="A91" s="23" t="s">
        <v>244</v>
      </c>
      <c r="B91" s="26" t="s">
        <v>136</v>
      </c>
      <c r="C91" s="27">
        <v>830</v>
      </c>
      <c r="D91" s="28">
        <f>'расходы по структуре 2021 '!G336</f>
        <v>2.2999999999999998</v>
      </c>
      <c r="E91" s="28">
        <f>'расходы по структуре 2021 '!H336</f>
        <v>0</v>
      </c>
      <c r="F91" s="28">
        <f>'расходы по структуре 2021 '!I336</f>
        <v>2.2999999999999998</v>
      </c>
    </row>
    <row r="92" spans="1:6" ht="21" customHeight="1" x14ac:dyDescent="0.2">
      <c r="A92" s="23" t="s">
        <v>45</v>
      </c>
      <c r="B92" s="26" t="s">
        <v>136</v>
      </c>
      <c r="C92" s="27" t="s">
        <v>46</v>
      </c>
      <c r="D92" s="28">
        <f>'расходы по структуре 2021 '!G338</f>
        <v>2.5</v>
      </c>
      <c r="E92" s="28">
        <f>'расходы по структуре 2021 '!H338</f>
        <v>0</v>
      </c>
      <c r="F92" s="28">
        <f>'расходы по структуре 2021 '!I338</f>
        <v>2.5</v>
      </c>
    </row>
    <row r="93" spans="1:6" ht="25.5" customHeight="1" x14ac:dyDescent="0.2">
      <c r="A93" s="31" t="s">
        <v>125</v>
      </c>
      <c r="B93" s="26" t="s">
        <v>124</v>
      </c>
      <c r="C93" s="27" t="s">
        <v>33</v>
      </c>
      <c r="D93" s="28">
        <f>D94</f>
        <v>1255.5</v>
      </c>
      <c r="E93" s="28">
        <f t="shared" ref="E93:F93" si="39">E94</f>
        <v>0</v>
      </c>
      <c r="F93" s="28">
        <f t="shared" si="39"/>
        <v>1255.5</v>
      </c>
    </row>
    <row r="94" spans="1:6" ht="21" customHeight="1" x14ac:dyDescent="0.2">
      <c r="A94" s="31" t="s">
        <v>57</v>
      </c>
      <c r="B94" s="26" t="s">
        <v>126</v>
      </c>
      <c r="C94" s="27"/>
      <c r="D94" s="28">
        <f>D95+D100+D103</f>
        <v>1255.5</v>
      </c>
      <c r="E94" s="28">
        <f t="shared" ref="E94:F94" si="40">E95+E100+E103</f>
        <v>0</v>
      </c>
      <c r="F94" s="28">
        <f t="shared" si="40"/>
        <v>1255.5</v>
      </c>
    </row>
    <row r="95" spans="1:6" ht="21" customHeight="1" x14ac:dyDescent="0.2">
      <c r="A95" s="31" t="s">
        <v>52</v>
      </c>
      <c r="B95" s="26" t="s">
        <v>127</v>
      </c>
      <c r="C95" s="27"/>
      <c r="D95" s="28">
        <f>D96+D98</f>
        <v>1243.5</v>
      </c>
      <c r="E95" s="28">
        <f t="shared" ref="E95:F95" si="41">E96+E98</f>
        <v>0</v>
      </c>
      <c r="F95" s="28">
        <f t="shared" si="41"/>
        <v>1243.5</v>
      </c>
    </row>
    <row r="96" spans="1:6" ht="46.5" customHeight="1" x14ac:dyDescent="0.2">
      <c r="A96" s="23" t="s">
        <v>37</v>
      </c>
      <c r="B96" s="26" t="s">
        <v>127</v>
      </c>
      <c r="C96" s="27" t="s">
        <v>38</v>
      </c>
      <c r="D96" s="28">
        <f>D97</f>
        <v>911</v>
      </c>
      <c r="E96" s="28">
        <f t="shared" ref="E96:F96" si="42">E97</f>
        <v>0</v>
      </c>
      <c r="F96" s="28">
        <f t="shared" si="42"/>
        <v>911</v>
      </c>
    </row>
    <row r="97" spans="1:6" ht="21" customHeight="1" x14ac:dyDescent="0.2">
      <c r="A97" s="23" t="s">
        <v>39</v>
      </c>
      <c r="B97" s="26" t="s">
        <v>127</v>
      </c>
      <c r="C97" s="27" t="s">
        <v>40</v>
      </c>
      <c r="D97" s="28">
        <f>'расходы по структуре 2021 '!G296</f>
        <v>911</v>
      </c>
      <c r="E97" s="28">
        <f>'расходы по структуре 2021 '!H296</f>
        <v>0</v>
      </c>
      <c r="F97" s="28">
        <f>'расходы по структуре 2021 '!I296</f>
        <v>911</v>
      </c>
    </row>
    <row r="98" spans="1:6" ht="27" customHeight="1" x14ac:dyDescent="0.2">
      <c r="A98" s="23" t="s">
        <v>74</v>
      </c>
      <c r="B98" s="26" t="s">
        <v>127</v>
      </c>
      <c r="C98" s="27" t="s">
        <v>34</v>
      </c>
      <c r="D98" s="28">
        <f>D99</f>
        <v>332.5</v>
      </c>
      <c r="E98" s="28">
        <f t="shared" ref="E98:F98" si="43">E99</f>
        <v>0</v>
      </c>
      <c r="F98" s="28">
        <f t="shared" si="43"/>
        <v>332.5</v>
      </c>
    </row>
    <row r="99" spans="1:6" ht="26.25" customHeight="1" x14ac:dyDescent="0.2">
      <c r="A99" s="23" t="s">
        <v>35</v>
      </c>
      <c r="B99" s="26" t="s">
        <v>127</v>
      </c>
      <c r="C99" s="27" t="s">
        <v>36</v>
      </c>
      <c r="D99" s="28">
        <f>'расходы по структуре 2021 '!G300</f>
        <v>332.5</v>
      </c>
      <c r="E99" s="28">
        <f>'расходы по структуре 2021 '!H300</f>
        <v>0</v>
      </c>
      <c r="F99" s="28">
        <f>'расходы по структуре 2021 '!I300</f>
        <v>332.5</v>
      </c>
    </row>
    <row r="100" spans="1:6" ht="31.5" customHeight="1" x14ac:dyDescent="0.2">
      <c r="A100" s="23" t="s">
        <v>169</v>
      </c>
      <c r="B100" s="46" t="s">
        <v>170</v>
      </c>
      <c r="C100" s="27"/>
      <c r="D100" s="28">
        <f t="shared" ref="D100:F101" si="44">D101</f>
        <v>0.6</v>
      </c>
      <c r="E100" s="28">
        <f t="shared" si="44"/>
        <v>0</v>
      </c>
      <c r="F100" s="28">
        <f t="shared" si="44"/>
        <v>0.6</v>
      </c>
    </row>
    <row r="101" spans="1:6" ht="29.25" customHeight="1" x14ac:dyDescent="0.2">
      <c r="A101" s="23" t="s">
        <v>74</v>
      </c>
      <c r="B101" s="35" t="s">
        <v>172</v>
      </c>
      <c r="C101" s="27" t="s">
        <v>34</v>
      </c>
      <c r="D101" s="28">
        <f>D102</f>
        <v>0.6</v>
      </c>
      <c r="E101" s="28">
        <f t="shared" si="44"/>
        <v>0</v>
      </c>
      <c r="F101" s="28">
        <f t="shared" si="44"/>
        <v>0.6</v>
      </c>
    </row>
    <row r="102" spans="1:6" ht="29.25" customHeight="1" x14ac:dyDescent="0.2">
      <c r="A102" s="23" t="s">
        <v>35</v>
      </c>
      <c r="B102" s="35" t="s">
        <v>172</v>
      </c>
      <c r="C102" s="27" t="s">
        <v>36</v>
      </c>
      <c r="D102" s="28">
        <f>'расходы по структуре 2021 '!G309</f>
        <v>0.6</v>
      </c>
      <c r="E102" s="28">
        <f>'расходы по структуре 2021 '!H309</f>
        <v>0</v>
      </c>
      <c r="F102" s="28">
        <f>'расходы по структуре 2021 '!I309</f>
        <v>0.6</v>
      </c>
    </row>
    <row r="103" spans="1:6" ht="29.25" customHeight="1" x14ac:dyDescent="0.2">
      <c r="A103" s="23" t="s">
        <v>173</v>
      </c>
      <c r="B103" s="67">
        <v>7820182520</v>
      </c>
      <c r="C103" s="27"/>
      <c r="D103" s="28">
        <f>D104</f>
        <v>11.4</v>
      </c>
      <c r="E103" s="28">
        <f t="shared" ref="E103:F104" si="45">E104</f>
        <v>0</v>
      </c>
      <c r="F103" s="28">
        <f t="shared" si="45"/>
        <v>11.4</v>
      </c>
    </row>
    <row r="104" spans="1:6" ht="26.25" customHeight="1" x14ac:dyDescent="0.2">
      <c r="A104" s="23" t="s">
        <v>74</v>
      </c>
      <c r="B104" s="67" t="s">
        <v>168</v>
      </c>
      <c r="C104" s="27">
        <v>200</v>
      </c>
      <c r="D104" s="28">
        <f>D105</f>
        <v>11.4</v>
      </c>
      <c r="E104" s="28">
        <f t="shared" si="45"/>
        <v>0</v>
      </c>
      <c r="F104" s="28">
        <f t="shared" si="45"/>
        <v>11.4</v>
      </c>
    </row>
    <row r="105" spans="1:6" ht="29.25" customHeight="1" x14ac:dyDescent="0.2">
      <c r="A105" s="23" t="s">
        <v>35</v>
      </c>
      <c r="B105" s="67" t="s">
        <v>168</v>
      </c>
      <c r="C105" s="27">
        <v>240</v>
      </c>
      <c r="D105" s="32">
        <f>'расходы по структуре 2021 '!G305</f>
        <v>11.4</v>
      </c>
      <c r="E105" s="32">
        <f>'расходы по структуре 2021 '!H305</f>
        <v>0</v>
      </c>
      <c r="F105" s="32">
        <f>'расходы по структуре 2021 '!I305</f>
        <v>11.4</v>
      </c>
    </row>
    <row r="106" spans="1:6" ht="14.25" customHeight="1" x14ac:dyDescent="0.2">
      <c r="A106" s="31" t="s">
        <v>58</v>
      </c>
      <c r="B106" s="26" t="s">
        <v>130</v>
      </c>
      <c r="C106" s="27" t="s">
        <v>33</v>
      </c>
      <c r="D106" s="28">
        <f>D107</f>
        <v>50</v>
      </c>
      <c r="E106" s="28">
        <f t="shared" ref="E106:F109" si="46">E107</f>
        <v>117</v>
      </c>
      <c r="F106" s="28">
        <f t="shared" si="46"/>
        <v>167</v>
      </c>
    </row>
    <row r="107" spans="1:6" ht="25.5" customHeight="1" x14ac:dyDescent="0.2">
      <c r="A107" s="31" t="s">
        <v>131</v>
      </c>
      <c r="B107" s="26" t="s">
        <v>132</v>
      </c>
      <c r="C107" s="27" t="s">
        <v>33</v>
      </c>
      <c r="D107" s="28">
        <f>D108</f>
        <v>50</v>
      </c>
      <c r="E107" s="28">
        <f t="shared" si="46"/>
        <v>117</v>
      </c>
      <c r="F107" s="28">
        <f t="shared" si="46"/>
        <v>167</v>
      </c>
    </row>
    <row r="108" spans="1:6" ht="24" customHeight="1" x14ac:dyDescent="0.2">
      <c r="A108" s="23" t="s">
        <v>128</v>
      </c>
      <c r="B108" s="35" t="s">
        <v>129</v>
      </c>
      <c r="C108" s="27"/>
      <c r="D108" s="28">
        <f>D109</f>
        <v>50</v>
      </c>
      <c r="E108" s="28">
        <f t="shared" si="46"/>
        <v>117</v>
      </c>
      <c r="F108" s="28">
        <f t="shared" si="46"/>
        <v>167</v>
      </c>
    </row>
    <row r="109" spans="1:6" ht="21" customHeight="1" x14ac:dyDescent="0.2">
      <c r="A109" s="23" t="s">
        <v>74</v>
      </c>
      <c r="B109" s="35" t="s">
        <v>129</v>
      </c>
      <c r="C109" s="27">
        <v>200</v>
      </c>
      <c r="D109" s="28">
        <f>D110</f>
        <v>50</v>
      </c>
      <c r="E109" s="28">
        <f t="shared" si="46"/>
        <v>117</v>
      </c>
      <c r="F109" s="28">
        <f t="shared" si="46"/>
        <v>167</v>
      </c>
    </row>
    <row r="110" spans="1:6" ht="24" customHeight="1" x14ac:dyDescent="0.2">
      <c r="A110" s="23" t="s">
        <v>35</v>
      </c>
      <c r="B110" s="35" t="s">
        <v>129</v>
      </c>
      <c r="C110" s="27">
        <v>240</v>
      </c>
      <c r="D110" s="28">
        <f>'расходы по структуре 2021 '!G315</f>
        <v>50</v>
      </c>
      <c r="E110" s="28">
        <f>'расходы по структуре 2021 '!H315</f>
        <v>117</v>
      </c>
      <c r="F110" s="28">
        <f>'расходы по структуре 2021 '!I315</f>
        <v>167</v>
      </c>
    </row>
    <row r="111" spans="1:6" ht="26.25" customHeight="1" x14ac:dyDescent="0.2">
      <c r="A111" s="56" t="s">
        <v>193</v>
      </c>
      <c r="B111" s="54" t="s">
        <v>96</v>
      </c>
      <c r="C111" s="55"/>
      <c r="D111" s="51">
        <f>D112+D121</f>
        <v>4245.3</v>
      </c>
      <c r="E111" s="51">
        <f>E112+E121</f>
        <v>-35</v>
      </c>
      <c r="F111" s="51">
        <f t="shared" ref="F111" si="47">F112+F121</f>
        <v>4210.3</v>
      </c>
    </row>
    <row r="112" spans="1:6" ht="24.75" customHeight="1" x14ac:dyDescent="0.2">
      <c r="A112" s="23" t="s">
        <v>73</v>
      </c>
      <c r="B112" s="26" t="s">
        <v>97</v>
      </c>
      <c r="C112" s="27"/>
      <c r="D112" s="28">
        <f>D113+D118</f>
        <v>1931.8000000000002</v>
      </c>
      <c r="E112" s="28">
        <f>E113+E118</f>
        <v>-34.6</v>
      </c>
      <c r="F112" s="28">
        <f>F113+F118</f>
        <v>1897.2</v>
      </c>
    </row>
    <row r="113" spans="1:7" ht="24.75" customHeight="1" x14ac:dyDescent="0.2">
      <c r="A113" s="23" t="s">
        <v>54</v>
      </c>
      <c r="B113" s="26" t="s">
        <v>98</v>
      </c>
      <c r="C113" s="27"/>
      <c r="D113" s="28">
        <f>D114+D116</f>
        <v>1931.8000000000002</v>
      </c>
      <c r="E113" s="108">
        <f>E114+E116</f>
        <v>-34.6</v>
      </c>
      <c r="F113" s="28">
        <f t="shared" ref="F113" si="48">F114+F116</f>
        <v>1897.2</v>
      </c>
    </row>
    <row r="114" spans="1:7" ht="24.75" customHeight="1" x14ac:dyDescent="0.2">
      <c r="A114" s="23" t="s">
        <v>74</v>
      </c>
      <c r="B114" s="26" t="s">
        <v>98</v>
      </c>
      <c r="C114" s="27" t="s">
        <v>34</v>
      </c>
      <c r="D114" s="28">
        <f>D115</f>
        <v>1899.9</v>
      </c>
      <c r="E114" s="108">
        <f t="shared" ref="E114:F114" si="49">E115</f>
        <v>-35</v>
      </c>
      <c r="F114" s="28">
        <f t="shared" si="49"/>
        <v>1864.9</v>
      </c>
    </row>
    <row r="115" spans="1:7" ht="24.75" customHeight="1" x14ac:dyDescent="0.2">
      <c r="A115" s="23" t="s">
        <v>35</v>
      </c>
      <c r="B115" s="26" t="s">
        <v>98</v>
      </c>
      <c r="C115" s="27" t="s">
        <v>36</v>
      </c>
      <c r="D115" s="28">
        <f>'расходы по структуре 2021 '!G87</f>
        <v>1899.9</v>
      </c>
      <c r="E115" s="108">
        <f>'расходы по структуре 2021 '!H87</f>
        <v>-35</v>
      </c>
      <c r="F115" s="28">
        <f>'расходы по структуре 2021 '!I87</f>
        <v>1864.9</v>
      </c>
    </row>
    <row r="116" spans="1:7" s="80" customFormat="1" ht="24.75" customHeight="1" x14ac:dyDescent="0.2">
      <c r="A116" s="23" t="s">
        <v>43</v>
      </c>
      <c r="B116" s="26" t="s">
        <v>98</v>
      </c>
      <c r="C116" s="27">
        <v>800</v>
      </c>
      <c r="D116" s="28">
        <f>D117</f>
        <v>31.9</v>
      </c>
      <c r="E116" s="108">
        <f t="shared" ref="E116:F116" si="50">E117</f>
        <v>0.4</v>
      </c>
      <c r="F116" s="28">
        <f t="shared" si="50"/>
        <v>32.299999999999997</v>
      </c>
    </row>
    <row r="117" spans="1:7" s="80" customFormat="1" ht="24.75" customHeight="1" x14ac:dyDescent="0.2">
      <c r="A117" s="23" t="s">
        <v>45</v>
      </c>
      <c r="B117" s="26" t="s">
        <v>98</v>
      </c>
      <c r="C117" s="27">
        <v>850</v>
      </c>
      <c r="D117" s="28">
        <f>'расходы по структуре 2021 '!G92</f>
        <v>31.9</v>
      </c>
      <c r="E117" s="108">
        <f>'расходы по структуре 2021 '!H92</f>
        <v>0.4</v>
      </c>
      <c r="F117" s="28">
        <f>'расходы по структуре 2021 '!I92</f>
        <v>32.299999999999997</v>
      </c>
    </row>
    <row r="118" spans="1:7" ht="14.25" customHeight="1" x14ac:dyDescent="0.2">
      <c r="A118" s="4" t="s">
        <v>222</v>
      </c>
      <c r="B118" s="26" t="s">
        <v>219</v>
      </c>
      <c r="C118" s="27"/>
      <c r="D118" s="28">
        <f>D119</f>
        <v>0</v>
      </c>
      <c r="E118" s="108">
        <f t="shared" ref="E118:F119" si="51">E119</f>
        <v>0</v>
      </c>
      <c r="F118" s="28">
        <f t="shared" si="51"/>
        <v>0</v>
      </c>
    </row>
    <row r="119" spans="1:7" ht="24.75" customHeight="1" x14ac:dyDescent="0.2">
      <c r="A119" s="23" t="s">
        <v>220</v>
      </c>
      <c r="B119" s="26" t="s">
        <v>219</v>
      </c>
      <c r="C119" s="27">
        <v>800</v>
      </c>
      <c r="D119" s="28">
        <f>D120</f>
        <v>0</v>
      </c>
      <c r="E119" s="108">
        <f t="shared" si="51"/>
        <v>0</v>
      </c>
      <c r="F119" s="28">
        <f t="shared" si="51"/>
        <v>0</v>
      </c>
    </row>
    <row r="120" spans="1:7" ht="48.75" customHeight="1" x14ac:dyDescent="0.2">
      <c r="A120" s="113" t="s">
        <v>254</v>
      </c>
      <c r="B120" s="26" t="s">
        <v>219</v>
      </c>
      <c r="C120" s="76">
        <v>810</v>
      </c>
      <c r="D120" s="28">
        <f>'расходы по структуре 2021 '!G275</f>
        <v>0</v>
      </c>
      <c r="E120" s="108">
        <f>'расходы по структуре 2021 '!H275</f>
        <v>0</v>
      </c>
      <c r="F120" s="28">
        <f>'расходы по структуре 2021 '!I275</f>
        <v>0</v>
      </c>
    </row>
    <row r="121" spans="1:7" ht="25.5" customHeight="1" x14ac:dyDescent="0.2">
      <c r="A121" s="23" t="s">
        <v>182</v>
      </c>
      <c r="B121" s="26" t="s">
        <v>179</v>
      </c>
      <c r="C121" s="27"/>
      <c r="D121" s="28">
        <f>D122</f>
        <v>2313.5</v>
      </c>
      <c r="E121" s="108">
        <f t="shared" ref="E121:F123" si="52">E122</f>
        <v>-0.39999999999999858</v>
      </c>
      <c r="F121" s="28">
        <f t="shared" si="52"/>
        <v>2313.1</v>
      </c>
    </row>
    <row r="122" spans="1:7" ht="25.5" customHeight="1" x14ac:dyDescent="0.2">
      <c r="A122" s="23" t="s">
        <v>54</v>
      </c>
      <c r="B122" s="26" t="s">
        <v>181</v>
      </c>
      <c r="C122" s="27"/>
      <c r="D122" s="28">
        <f>D123</f>
        <v>2313.5</v>
      </c>
      <c r="E122" s="108">
        <f t="shared" si="52"/>
        <v>-0.39999999999999858</v>
      </c>
      <c r="F122" s="28">
        <f t="shared" si="52"/>
        <v>2313.1</v>
      </c>
    </row>
    <row r="123" spans="1:7" ht="24" customHeight="1" x14ac:dyDescent="0.2">
      <c r="A123" s="23" t="s">
        <v>74</v>
      </c>
      <c r="B123" s="26" t="s">
        <v>181</v>
      </c>
      <c r="C123" s="27" t="s">
        <v>34</v>
      </c>
      <c r="D123" s="28">
        <f>D124</f>
        <v>2313.5</v>
      </c>
      <c r="E123" s="108">
        <f t="shared" si="52"/>
        <v>-0.39999999999999858</v>
      </c>
      <c r="F123" s="28">
        <f t="shared" si="52"/>
        <v>2313.1</v>
      </c>
      <c r="G123" s="119">
        <v>0</v>
      </c>
    </row>
    <row r="124" spans="1:7" ht="24.75" customHeight="1" x14ac:dyDescent="0.2">
      <c r="A124" s="23" t="s">
        <v>35</v>
      </c>
      <c r="B124" s="26" t="s">
        <v>181</v>
      </c>
      <c r="C124" s="27" t="s">
        <v>36</v>
      </c>
      <c r="D124" s="28">
        <f>'расходы по структуре 2021 '!G95+'расходы по структуре 2021 '!G240</f>
        <v>2313.5</v>
      </c>
      <c r="E124" s="108">
        <f>'расходы по структуре 2021 '!H95+'расходы по структуре 2021 '!H240</f>
        <v>-0.39999999999999858</v>
      </c>
      <c r="F124" s="28">
        <f>'расходы по структуре 2021 '!I95+'расходы по структуре 2021 '!I240</f>
        <v>2313.1</v>
      </c>
    </row>
    <row r="125" spans="1:7" ht="21" customHeight="1" x14ac:dyDescent="0.2">
      <c r="A125" s="61" t="s">
        <v>196</v>
      </c>
      <c r="B125" s="62" t="s">
        <v>121</v>
      </c>
      <c r="C125" s="63" t="s">
        <v>33</v>
      </c>
      <c r="D125" s="51">
        <f>D129+D126+D133</f>
        <v>479.4</v>
      </c>
      <c r="E125" s="51">
        <f t="shared" ref="E125:F125" si="53">E129+E126+E133</f>
        <v>0</v>
      </c>
      <c r="F125" s="51">
        <f t="shared" si="53"/>
        <v>479.4</v>
      </c>
    </row>
    <row r="126" spans="1:7" ht="21" customHeight="1" x14ac:dyDescent="0.2">
      <c r="A126" s="31" t="s">
        <v>202</v>
      </c>
      <c r="B126" s="26" t="s">
        <v>201</v>
      </c>
      <c r="C126" s="27"/>
      <c r="D126" s="28">
        <f>D127</f>
        <v>27.4</v>
      </c>
      <c r="E126" s="28">
        <f t="shared" ref="E126:F127" si="54">E127</f>
        <v>0</v>
      </c>
      <c r="F126" s="28">
        <f t="shared" si="54"/>
        <v>27.4</v>
      </c>
    </row>
    <row r="127" spans="1:7" ht="21" customHeight="1" x14ac:dyDescent="0.2">
      <c r="A127" s="23" t="s">
        <v>74</v>
      </c>
      <c r="B127" s="26" t="s">
        <v>200</v>
      </c>
      <c r="C127" s="27">
        <v>200</v>
      </c>
      <c r="D127" s="28">
        <f>D128</f>
        <v>27.4</v>
      </c>
      <c r="E127" s="28">
        <f t="shared" si="54"/>
        <v>0</v>
      </c>
      <c r="F127" s="28">
        <f t="shared" si="54"/>
        <v>27.4</v>
      </c>
    </row>
    <row r="128" spans="1:7" ht="21" customHeight="1" x14ac:dyDescent="0.2">
      <c r="A128" s="23" t="s">
        <v>35</v>
      </c>
      <c r="B128" s="26" t="s">
        <v>200</v>
      </c>
      <c r="C128" s="27">
        <v>240</v>
      </c>
      <c r="D128" s="28">
        <f>'расходы по структуре 2021 '!G245</f>
        <v>27.4</v>
      </c>
      <c r="E128" s="28">
        <f>'расходы по структуре 2021 '!H245</f>
        <v>0</v>
      </c>
      <c r="F128" s="28">
        <f>'расходы по структуре 2021 '!I245</f>
        <v>27.4</v>
      </c>
    </row>
    <row r="129" spans="1:6" ht="26.25" customHeight="1" x14ac:dyDescent="0.2">
      <c r="A129" s="23" t="s">
        <v>76</v>
      </c>
      <c r="B129" s="26" t="s">
        <v>122</v>
      </c>
      <c r="C129" s="27"/>
      <c r="D129" s="28">
        <f t="shared" ref="D129:F131" si="55">D130</f>
        <v>402</v>
      </c>
      <c r="E129" s="28">
        <f t="shared" si="55"/>
        <v>0</v>
      </c>
      <c r="F129" s="28">
        <f t="shared" si="55"/>
        <v>402</v>
      </c>
    </row>
    <row r="130" spans="1:6" ht="26.25" customHeight="1" x14ac:dyDescent="0.2">
      <c r="A130" s="23" t="s">
        <v>54</v>
      </c>
      <c r="B130" s="26" t="s">
        <v>215</v>
      </c>
      <c r="C130" s="27"/>
      <c r="D130" s="28">
        <f t="shared" si="55"/>
        <v>402</v>
      </c>
      <c r="E130" s="28">
        <f t="shared" si="55"/>
        <v>0</v>
      </c>
      <c r="F130" s="28">
        <f t="shared" si="55"/>
        <v>402</v>
      </c>
    </row>
    <row r="131" spans="1:6" ht="26.25" customHeight="1" x14ac:dyDescent="0.2">
      <c r="A131" s="23" t="s">
        <v>74</v>
      </c>
      <c r="B131" s="26" t="s">
        <v>215</v>
      </c>
      <c r="C131" s="27" t="s">
        <v>34</v>
      </c>
      <c r="D131" s="28">
        <f t="shared" si="55"/>
        <v>402</v>
      </c>
      <c r="E131" s="28">
        <f t="shared" si="55"/>
        <v>0</v>
      </c>
      <c r="F131" s="28">
        <f t="shared" si="55"/>
        <v>402</v>
      </c>
    </row>
    <row r="132" spans="1:6" ht="26.25" customHeight="1" x14ac:dyDescent="0.2">
      <c r="A132" s="23" t="s">
        <v>35</v>
      </c>
      <c r="B132" s="26" t="s">
        <v>215</v>
      </c>
      <c r="C132" s="27" t="s">
        <v>36</v>
      </c>
      <c r="D132" s="28">
        <f>'расходы по структуре 2021 '!G250</f>
        <v>402</v>
      </c>
      <c r="E132" s="28">
        <f>'расходы по структуре 2021 '!H250</f>
        <v>0</v>
      </c>
      <c r="F132" s="28">
        <f>'расходы по структуре 2021 '!I250</f>
        <v>402</v>
      </c>
    </row>
    <row r="133" spans="1:6" ht="32.25" customHeight="1" x14ac:dyDescent="0.2">
      <c r="A133" s="23" t="s">
        <v>217</v>
      </c>
      <c r="B133" s="26" t="s">
        <v>213</v>
      </c>
      <c r="C133" s="27"/>
      <c r="D133" s="28">
        <f>D134</f>
        <v>50</v>
      </c>
      <c r="E133" s="28">
        <f t="shared" ref="E133:F135" si="56">E134</f>
        <v>0</v>
      </c>
      <c r="F133" s="28">
        <f t="shared" si="56"/>
        <v>50</v>
      </c>
    </row>
    <row r="134" spans="1:6" ht="26.25" customHeight="1" x14ac:dyDescent="0.2">
      <c r="A134" s="23" t="s">
        <v>54</v>
      </c>
      <c r="B134" s="26" t="s">
        <v>218</v>
      </c>
      <c r="C134" s="27"/>
      <c r="D134" s="28">
        <f>D135</f>
        <v>50</v>
      </c>
      <c r="E134" s="28">
        <f t="shared" si="56"/>
        <v>0</v>
      </c>
      <c r="F134" s="28">
        <f t="shared" si="56"/>
        <v>50</v>
      </c>
    </row>
    <row r="135" spans="1:6" ht="26.25" customHeight="1" x14ac:dyDescent="0.2">
      <c r="A135" s="23" t="s">
        <v>74</v>
      </c>
      <c r="B135" s="26" t="s">
        <v>218</v>
      </c>
      <c r="C135" s="27" t="s">
        <v>34</v>
      </c>
      <c r="D135" s="28">
        <f>D136</f>
        <v>50</v>
      </c>
      <c r="E135" s="28">
        <f t="shared" si="56"/>
        <v>0</v>
      </c>
      <c r="F135" s="28">
        <f t="shared" si="56"/>
        <v>50</v>
      </c>
    </row>
    <row r="136" spans="1:6" ht="26.25" customHeight="1" x14ac:dyDescent="0.2">
      <c r="A136" s="23" t="s">
        <v>35</v>
      </c>
      <c r="B136" s="26" t="s">
        <v>218</v>
      </c>
      <c r="C136" s="27" t="s">
        <v>36</v>
      </c>
      <c r="D136" s="28">
        <f>'расходы по структуре 2021 '!G255</f>
        <v>50</v>
      </c>
      <c r="E136" s="28">
        <f>'расходы по структуре 2021 '!H255</f>
        <v>0</v>
      </c>
      <c r="F136" s="28">
        <f>'расходы по структуре 2021 '!I255</f>
        <v>50</v>
      </c>
    </row>
    <row r="137" spans="1:6" ht="26.25" customHeight="1" x14ac:dyDescent="0.2">
      <c r="A137" s="56" t="s">
        <v>204</v>
      </c>
      <c r="B137" s="54" t="s">
        <v>205</v>
      </c>
      <c r="C137" s="55"/>
      <c r="D137" s="51">
        <f>D138</f>
        <v>221.2</v>
      </c>
      <c r="E137" s="51">
        <f t="shared" ref="E137:F138" si="57">E138</f>
        <v>0</v>
      </c>
      <c r="F137" s="51">
        <f t="shared" si="57"/>
        <v>221.2</v>
      </c>
    </row>
    <row r="138" spans="1:6" ht="18" customHeight="1" x14ac:dyDescent="0.2">
      <c r="A138" s="23" t="s">
        <v>212</v>
      </c>
      <c r="B138" s="26" t="s">
        <v>211</v>
      </c>
      <c r="C138" s="27"/>
      <c r="D138" s="28">
        <f>D139</f>
        <v>221.2</v>
      </c>
      <c r="E138" s="28">
        <f t="shared" si="57"/>
        <v>0</v>
      </c>
      <c r="F138" s="28">
        <f t="shared" si="57"/>
        <v>221.2</v>
      </c>
    </row>
    <row r="139" spans="1:6" ht="26.25" customHeight="1" x14ac:dyDescent="0.2">
      <c r="A139" s="23" t="s">
        <v>206</v>
      </c>
      <c r="B139" s="26" t="s">
        <v>207</v>
      </c>
      <c r="C139" s="27"/>
      <c r="D139" s="28">
        <f>D143+D140</f>
        <v>221.2</v>
      </c>
      <c r="E139" s="28">
        <f t="shared" ref="E139:F139" si="58">E143+E140</f>
        <v>0</v>
      </c>
      <c r="F139" s="28">
        <f t="shared" si="58"/>
        <v>221.2</v>
      </c>
    </row>
    <row r="140" spans="1:6" ht="26.25" customHeight="1" x14ac:dyDescent="0.2">
      <c r="A140" s="23" t="s">
        <v>203</v>
      </c>
      <c r="B140" s="26" t="s">
        <v>208</v>
      </c>
      <c r="C140" s="27"/>
      <c r="D140" s="28">
        <f>D141</f>
        <v>84.2</v>
      </c>
      <c r="E140" s="28">
        <f t="shared" ref="E140:F141" si="59">E141</f>
        <v>0</v>
      </c>
      <c r="F140" s="28">
        <f t="shared" si="59"/>
        <v>84.2</v>
      </c>
    </row>
    <row r="141" spans="1:6" ht="45.75" customHeight="1" x14ac:dyDescent="0.2">
      <c r="A141" s="23" t="s">
        <v>37</v>
      </c>
      <c r="B141" s="26" t="s">
        <v>208</v>
      </c>
      <c r="C141" s="27">
        <v>100</v>
      </c>
      <c r="D141" s="28">
        <f>D142</f>
        <v>84.2</v>
      </c>
      <c r="E141" s="28">
        <f t="shared" si="59"/>
        <v>0</v>
      </c>
      <c r="F141" s="28">
        <f t="shared" si="59"/>
        <v>84.2</v>
      </c>
    </row>
    <row r="142" spans="1:6" ht="15" customHeight="1" x14ac:dyDescent="0.2">
      <c r="A142" s="23" t="s">
        <v>39</v>
      </c>
      <c r="B142" s="26" t="s">
        <v>208</v>
      </c>
      <c r="C142" s="27">
        <v>110</v>
      </c>
      <c r="D142" s="28">
        <f>'расходы по структуре 2021 '!G175</f>
        <v>84.2</v>
      </c>
      <c r="E142" s="28">
        <f>'расходы по структуре 2021 '!H175</f>
        <v>0</v>
      </c>
      <c r="F142" s="28">
        <f>'расходы по структуре 2021 '!I175</f>
        <v>84.2</v>
      </c>
    </row>
    <row r="143" spans="1:6" ht="31.5" customHeight="1" x14ac:dyDescent="0.2">
      <c r="A143" s="23" t="s">
        <v>209</v>
      </c>
      <c r="B143" s="26" t="s">
        <v>210</v>
      </c>
      <c r="C143" s="27"/>
      <c r="D143" s="28">
        <f>D144</f>
        <v>137</v>
      </c>
      <c r="E143" s="28">
        <f t="shared" ref="E143:F144" si="60">E144</f>
        <v>0</v>
      </c>
      <c r="F143" s="28">
        <f t="shared" si="60"/>
        <v>137</v>
      </c>
    </row>
    <row r="144" spans="1:6" ht="45.75" customHeight="1" x14ac:dyDescent="0.2">
      <c r="A144" s="23" t="s">
        <v>37</v>
      </c>
      <c r="B144" s="26" t="s">
        <v>210</v>
      </c>
      <c r="C144" s="27">
        <v>100</v>
      </c>
      <c r="D144" s="28">
        <f>D145</f>
        <v>137</v>
      </c>
      <c r="E144" s="28">
        <f t="shared" si="60"/>
        <v>0</v>
      </c>
      <c r="F144" s="28">
        <f t="shared" si="60"/>
        <v>137</v>
      </c>
    </row>
    <row r="145" spans="1:7" ht="17.25" customHeight="1" x14ac:dyDescent="0.2">
      <c r="A145" s="23" t="s">
        <v>39</v>
      </c>
      <c r="B145" s="26" t="s">
        <v>210</v>
      </c>
      <c r="C145" s="27">
        <v>110</v>
      </c>
      <c r="D145" s="28">
        <f>'расходы по структуре 2021 '!G181</f>
        <v>137</v>
      </c>
      <c r="E145" s="28">
        <f>'расходы по структуре 2021 '!H181</f>
        <v>0</v>
      </c>
      <c r="F145" s="28">
        <f>'расходы по структуре 2021 '!I181</f>
        <v>137</v>
      </c>
    </row>
    <row r="146" spans="1:7" ht="38.25" customHeight="1" x14ac:dyDescent="0.2">
      <c r="A146" s="56" t="s">
        <v>194</v>
      </c>
      <c r="B146" s="54" t="s">
        <v>138</v>
      </c>
      <c r="C146" s="59"/>
      <c r="D146" s="100">
        <f>D147+D169+D174</f>
        <v>60.3</v>
      </c>
      <c r="E146" s="100">
        <f>E147+E169+E174</f>
        <v>0</v>
      </c>
      <c r="F146" s="100">
        <f>F147+F169+F174</f>
        <v>60.3</v>
      </c>
    </row>
    <row r="147" spans="1:7" ht="21" customHeight="1" x14ac:dyDescent="0.2">
      <c r="A147" s="30" t="s">
        <v>48</v>
      </c>
      <c r="B147" s="26" t="s">
        <v>100</v>
      </c>
      <c r="C147" s="6"/>
      <c r="D147" s="98">
        <f>D148+D165</f>
        <v>58.3</v>
      </c>
      <c r="E147" s="98">
        <f>E148+E165</f>
        <v>0</v>
      </c>
      <c r="F147" s="98">
        <f>F148+F165</f>
        <v>58.3</v>
      </c>
      <c r="G147" s="80"/>
    </row>
    <row r="148" spans="1:7" ht="21" customHeight="1" x14ac:dyDescent="0.2">
      <c r="A148" s="23" t="s">
        <v>105</v>
      </c>
      <c r="B148" s="26" t="s">
        <v>106</v>
      </c>
      <c r="C148" s="27"/>
      <c r="D148" s="28">
        <f>D153+D161+D149+D157</f>
        <v>31.3</v>
      </c>
      <c r="E148" s="28">
        <f>E153+E161+E149+E157</f>
        <v>0</v>
      </c>
      <c r="F148" s="28">
        <f>F153+F161+F149+F157</f>
        <v>31.3</v>
      </c>
    </row>
    <row r="149" spans="1:7" s="80" customFormat="1" ht="21" customHeight="1" x14ac:dyDescent="0.2">
      <c r="A149" s="23" t="s">
        <v>54</v>
      </c>
      <c r="B149" s="26" t="s">
        <v>107</v>
      </c>
      <c r="C149" s="27"/>
      <c r="D149" s="28">
        <f t="shared" ref="D149:F151" si="61">D150</f>
        <v>0</v>
      </c>
      <c r="E149" s="28">
        <f t="shared" si="61"/>
        <v>2.1</v>
      </c>
      <c r="F149" s="28">
        <f t="shared" si="61"/>
        <v>2.1</v>
      </c>
    </row>
    <row r="150" spans="1:7" s="80" customFormat="1" ht="21" customHeight="1" x14ac:dyDescent="0.2">
      <c r="A150" s="23" t="s">
        <v>74</v>
      </c>
      <c r="B150" s="26" t="s">
        <v>107</v>
      </c>
      <c r="C150" s="27">
        <v>200</v>
      </c>
      <c r="D150" s="28">
        <f t="shared" si="61"/>
        <v>0</v>
      </c>
      <c r="E150" s="28">
        <f t="shared" si="61"/>
        <v>2.1</v>
      </c>
      <c r="F150" s="28">
        <f t="shared" si="61"/>
        <v>2.1</v>
      </c>
    </row>
    <row r="151" spans="1:7" s="80" customFormat="1" ht="21" customHeight="1" x14ac:dyDescent="0.2">
      <c r="A151" s="23" t="s">
        <v>35</v>
      </c>
      <c r="B151" s="26" t="s">
        <v>107</v>
      </c>
      <c r="C151" s="27">
        <v>240</v>
      </c>
      <c r="D151" s="28">
        <f t="shared" si="61"/>
        <v>0</v>
      </c>
      <c r="E151" s="28">
        <f t="shared" si="61"/>
        <v>2.1</v>
      </c>
      <c r="F151" s="28">
        <f t="shared" si="61"/>
        <v>2.1</v>
      </c>
    </row>
    <row r="152" spans="1:7" s="80" customFormat="1" ht="21" customHeight="1" x14ac:dyDescent="0.2">
      <c r="A152" s="23" t="s">
        <v>26</v>
      </c>
      <c r="B152" s="26" t="s">
        <v>107</v>
      </c>
      <c r="C152" s="27">
        <v>244</v>
      </c>
      <c r="D152" s="28">
        <f>'расходы по структуре 2021 '!G152</f>
        <v>0</v>
      </c>
      <c r="E152" s="28">
        <f>F152-D152</f>
        <v>2.1</v>
      </c>
      <c r="F152" s="28">
        <f>'расходы по структуре 2021 '!I152</f>
        <v>2.1</v>
      </c>
      <c r="G152" s="80" t="s">
        <v>247</v>
      </c>
    </row>
    <row r="153" spans="1:7" ht="27.75" customHeight="1" x14ac:dyDescent="0.2">
      <c r="A153" s="23" t="s">
        <v>82</v>
      </c>
      <c r="B153" s="26" t="s">
        <v>107</v>
      </c>
      <c r="C153" s="27"/>
      <c r="D153" s="28">
        <f>D154</f>
        <v>25</v>
      </c>
      <c r="E153" s="28">
        <f>F153-D153</f>
        <v>-2.1000000000000014</v>
      </c>
      <c r="F153" s="28">
        <f t="shared" ref="F153" si="62">F154</f>
        <v>22.9</v>
      </c>
    </row>
    <row r="154" spans="1:7" ht="50.25" customHeight="1" x14ac:dyDescent="0.2">
      <c r="A154" s="23" t="s">
        <v>37</v>
      </c>
      <c r="B154" s="26" t="s">
        <v>107</v>
      </c>
      <c r="C154" s="27">
        <v>100</v>
      </c>
      <c r="D154" s="28">
        <f>D155+D156</f>
        <v>25</v>
      </c>
      <c r="E154" s="28">
        <f>E155+E156</f>
        <v>0</v>
      </c>
      <c r="F154" s="28">
        <f>F155+F156</f>
        <v>22.9</v>
      </c>
    </row>
    <row r="155" spans="1:7" ht="21" customHeight="1" x14ac:dyDescent="0.2">
      <c r="A155" s="23" t="s">
        <v>39</v>
      </c>
      <c r="B155" s="26" t="s">
        <v>107</v>
      </c>
      <c r="C155" s="27">
        <v>110</v>
      </c>
      <c r="D155" s="28">
        <f>'расходы по структуре 2021 '!G155</f>
        <v>0</v>
      </c>
      <c r="E155" s="28">
        <f>'расходы по структуре 2021 '!H155</f>
        <v>0</v>
      </c>
      <c r="F155" s="28">
        <v>0</v>
      </c>
    </row>
    <row r="156" spans="1:7" s="80" customFormat="1" ht="21" customHeight="1" x14ac:dyDescent="0.2">
      <c r="A156" s="23" t="s">
        <v>41</v>
      </c>
      <c r="B156" s="26" t="s">
        <v>107</v>
      </c>
      <c r="C156" s="27">
        <v>120</v>
      </c>
      <c r="D156" s="28">
        <f>'расходы по структуре 2021 '!G157</f>
        <v>25</v>
      </c>
      <c r="E156" s="28">
        <f>'расходы по структуре 2021 '!H156</f>
        <v>0</v>
      </c>
      <c r="F156" s="28">
        <f>'расходы по структуре 2021 '!I157</f>
        <v>22.9</v>
      </c>
    </row>
    <row r="157" spans="1:7" s="80" customFormat="1" ht="21" customHeight="1" x14ac:dyDescent="0.2">
      <c r="A157" s="23" t="s">
        <v>54</v>
      </c>
      <c r="B157" s="26" t="s">
        <v>108</v>
      </c>
      <c r="C157" s="27"/>
      <c r="D157" s="28">
        <f t="shared" ref="D157:F159" si="63">D158</f>
        <v>0</v>
      </c>
      <c r="E157" s="28">
        <f t="shared" si="63"/>
        <v>6.3</v>
      </c>
      <c r="F157" s="28">
        <f t="shared" si="63"/>
        <v>6.3</v>
      </c>
    </row>
    <row r="158" spans="1:7" s="80" customFormat="1" ht="21" customHeight="1" x14ac:dyDescent="0.2">
      <c r="A158" s="23" t="s">
        <v>74</v>
      </c>
      <c r="B158" s="26" t="s">
        <v>108</v>
      </c>
      <c r="C158" s="27">
        <v>200</v>
      </c>
      <c r="D158" s="28">
        <f t="shared" si="63"/>
        <v>0</v>
      </c>
      <c r="E158" s="28">
        <f t="shared" si="63"/>
        <v>6.3</v>
      </c>
      <c r="F158" s="28">
        <f t="shared" si="63"/>
        <v>6.3</v>
      </c>
    </row>
    <row r="159" spans="1:7" s="80" customFormat="1" ht="21" customHeight="1" x14ac:dyDescent="0.2">
      <c r="A159" s="23" t="s">
        <v>35</v>
      </c>
      <c r="B159" s="26" t="s">
        <v>108</v>
      </c>
      <c r="C159" s="27">
        <v>240</v>
      </c>
      <c r="D159" s="28">
        <f t="shared" si="63"/>
        <v>0</v>
      </c>
      <c r="E159" s="28">
        <f t="shared" si="63"/>
        <v>6.3</v>
      </c>
      <c r="F159" s="28">
        <f t="shared" si="63"/>
        <v>6.3</v>
      </c>
    </row>
    <row r="160" spans="1:7" s="80" customFormat="1" ht="21" customHeight="1" x14ac:dyDescent="0.2">
      <c r="A160" s="23" t="s">
        <v>82</v>
      </c>
      <c r="B160" s="26" t="s">
        <v>108</v>
      </c>
      <c r="C160" s="27">
        <v>244</v>
      </c>
      <c r="D160" s="28">
        <f>'расходы по структуре 2021 '!G162</f>
        <v>0</v>
      </c>
      <c r="E160" s="28">
        <f>F160-D160</f>
        <v>6.3</v>
      </c>
      <c r="F160" s="28">
        <f>'расходы по структуре 2021 '!I162</f>
        <v>6.3</v>
      </c>
      <c r="G160" s="80" t="s">
        <v>247</v>
      </c>
    </row>
    <row r="161" spans="1:7" ht="26.25" customHeight="1" x14ac:dyDescent="0.2">
      <c r="A161" s="23" t="s">
        <v>83</v>
      </c>
      <c r="B161" s="26" t="s">
        <v>108</v>
      </c>
      <c r="C161" s="27"/>
      <c r="D161" s="32">
        <f>D162</f>
        <v>6.3</v>
      </c>
      <c r="E161" s="32">
        <f>E162</f>
        <v>-6.3</v>
      </c>
      <c r="F161" s="32">
        <f t="shared" ref="F161" si="64">+F162</f>
        <v>0</v>
      </c>
    </row>
    <row r="162" spans="1:7" ht="42.75" customHeight="1" x14ac:dyDescent="0.2">
      <c r="A162" s="23" t="s">
        <v>37</v>
      </c>
      <c r="B162" s="26" t="s">
        <v>108</v>
      </c>
      <c r="C162" s="27">
        <v>100</v>
      </c>
      <c r="D162" s="32">
        <f>D163+D164</f>
        <v>6.3</v>
      </c>
      <c r="E162" s="32">
        <f>E163+E164</f>
        <v>-6.3</v>
      </c>
      <c r="F162" s="32">
        <f t="shared" ref="F162" si="65">F163+F164</f>
        <v>0</v>
      </c>
    </row>
    <row r="163" spans="1:7" ht="21" customHeight="1" x14ac:dyDescent="0.2">
      <c r="A163" s="23" t="s">
        <v>39</v>
      </c>
      <c r="B163" s="26" t="s">
        <v>108</v>
      </c>
      <c r="C163" s="27">
        <v>110</v>
      </c>
      <c r="D163" s="28">
        <f>'расходы по структуре 2021 '!G165</f>
        <v>0</v>
      </c>
      <c r="E163" s="28">
        <f>'расходы по структуре 2021 '!H165</f>
        <v>0</v>
      </c>
      <c r="F163" s="28">
        <v>0</v>
      </c>
    </row>
    <row r="164" spans="1:7" s="80" customFormat="1" ht="21" customHeight="1" x14ac:dyDescent="0.2">
      <c r="A164" s="23" t="s">
        <v>41</v>
      </c>
      <c r="B164" s="26" t="s">
        <v>108</v>
      </c>
      <c r="C164" s="27">
        <v>120</v>
      </c>
      <c r="D164" s="28">
        <f>'расходы по структуре 2021 '!G167</f>
        <v>6.3</v>
      </c>
      <c r="E164" s="28">
        <f>'расходы по структуре 2021 '!H167</f>
        <v>-6.3</v>
      </c>
      <c r="F164" s="28">
        <f>'расходы по структуре 2021 '!I167</f>
        <v>0</v>
      </c>
    </row>
    <row r="165" spans="1:7" ht="39" customHeight="1" x14ac:dyDescent="0.2">
      <c r="A165" s="23" t="s">
        <v>103</v>
      </c>
      <c r="B165" s="26" t="s">
        <v>102</v>
      </c>
      <c r="C165" s="27"/>
      <c r="D165" s="28">
        <f>D166</f>
        <v>27</v>
      </c>
      <c r="E165" s="28">
        <f t="shared" ref="E165:F167" si="66">E166</f>
        <v>0</v>
      </c>
      <c r="F165" s="28">
        <f t="shared" si="66"/>
        <v>27</v>
      </c>
    </row>
    <row r="166" spans="1:7" ht="86.25" customHeight="1" x14ac:dyDescent="0.2">
      <c r="A166" s="23" t="s">
        <v>104</v>
      </c>
      <c r="B166" s="35" t="s">
        <v>101</v>
      </c>
      <c r="C166" s="27"/>
      <c r="D166" s="28">
        <f>D167</f>
        <v>27</v>
      </c>
      <c r="E166" s="28">
        <f t="shared" si="66"/>
        <v>0</v>
      </c>
      <c r="F166" s="28">
        <f t="shared" si="66"/>
        <v>27</v>
      </c>
    </row>
    <row r="167" spans="1:7" ht="25.5" customHeight="1" x14ac:dyDescent="0.2">
      <c r="A167" s="23" t="s">
        <v>74</v>
      </c>
      <c r="B167" s="35" t="s">
        <v>101</v>
      </c>
      <c r="C167" s="27">
        <v>200</v>
      </c>
      <c r="D167" s="28">
        <f>D168</f>
        <v>27</v>
      </c>
      <c r="E167" s="28">
        <f t="shared" si="66"/>
        <v>0</v>
      </c>
      <c r="F167" s="28">
        <f t="shared" si="66"/>
        <v>27</v>
      </c>
      <c r="G167" s="119">
        <v>0</v>
      </c>
    </row>
    <row r="168" spans="1:7" ht="25.5" customHeight="1" x14ac:dyDescent="0.2">
      <c r="A168" s="23" t="s">
        <v>35</v>
      </c>
      <c r="B168" s="35" t="s">
        <v>101</v>
      </c>
      <c r="C168" s="27">
        <v>240</v>
      </c>
      <c r="D168" s="28">
        <f>'расходы по структуре 2021 '!G130</f>
        <v>27</v>
      </c>
      <c r="E168" s="28">
        <f>'расходы по структуре 2021 '!H130</f>
        <v>0</v>
      </c>
      <c r="F168" s="28">
        <f>'расходы по структуре 2021 '!I130</f>
        <v>27</v>
      </c>
    </row>
    <row r="169" spans="1:7" ht="25.5" customHeight="1" x14ac:dyDescent="0.2">
      <c r="A169" s="23" t="s">
        <v>139</v>
      </c>
      <c r="B169" s="26" t="s">
        <v>140</v>
      </c>
      <c r="C169" s="27"/>
      <c r="D169" s="28">
        <f>D170</f>
        <v>2</v>
      </c>
      <c r="E169" s="28">
        <f t="shared" ref="E169:F170" si="67">E170</f>
        <v>0</v>
      </c>
      <c r="F169" s="28">
        <f t="shared" si="67"/>
        <v>2</v>
      </c>
    </row>
    <row r="170" spans="1:7" ht="41.25" customHeight="1" x14ac:dyDescent="0.2">
      <c r="A170" s="23" t="s">
        <v>178</v>
      </c>
      <c r="B170" s="26" t="s">
        <v>141</v>
      </c>
      <c r="C170" s="27"/>
      <c r="D170" s="28">
        <f>D171</f>
        <v>2</v>
      </c>
      <c r="E170" s="28">
        <f t="shared" si="67"/>
        <v>0</v>
      </c>
      <c r="F170" s="28">
        <f t="shared" si="67"/>
        <v>2</v>
      </c>
    </row>
    <row r="171" spans="1:7" ht="26.25" customHeight="1" x14ac:dyDescent="0.2">
      <c r="A171" s="23" t="s">
        <v>54</v>
      </c>
      <c r="B171" s="26" t="s">
        <v>142</v>
      </c>
      <c r="C171" s="27"/>
      <c r="D171" s="28">
        <f t="shared" ref="D171:F172" si="68">D172</f>
        <v>2</v>
      </c>
      <c r="E171" s="28">
        <f t="shared" si="68"/>
        <v>0</v>
      </c>
      <c r="F171" s="28">
        <f t="shared" si="68"/>
        <v>2</v>
      </c>
    </row>
    <row r="172" spans="1:7" ht="26.25" customHeight="1" x14ac:dyDescent="0.2">
      <c r="A172" s="23" t="s">
        <v>74</v>
      </c>
      <c r="B172" s="26" t="s">
        <v>142</v>
      </c>
      <c r="C172" s="27">
        <v>200</v>
      </c>
      <c r="D172" s="28">
        <f t="shared" si="68"/>
        <v>2</v>
      </c>
      <c r="E172" s="28">
        <f t="shared" si="68"/>
        <v>0</v>
      </c>
      <c r="F172" s="28">
        <f t="shared" si="68"/>
        <v>2</v>
      </c>
    </row>
    <row r="173" spans="1:7" ht="26.25" customHeight="1" x14ac:dyDescent="0.2">
      <c r="A173" s="23" t="s">
        <v>35</v>
      </c>
      <c r="B173" s="26" t="s">
        <v>142</v>
      </c>
      <c r="C173" s="27">
        <v>240</v>
      </c>
      <c r="D173" s="28">
        <f>'расходы по структуре 2021 '!G103</f>
        <v>2</v>
      </c>
      <c r="E173" s="28">
        <f>'расходы по структуре 2021 '!H103</f>
        <v>0</v>
      </c>
      <c r="F173" s="28">
        <f>'расходы по структуре 2021 '!I103</f>
        <v>2</v>
      </c>
    </row>
    <row r="174" spans="1:7" ht="16.5" customHeight="1" x14ac:dyDescent="0.2">
      <c r="A174" s="23" t="s">
        <v>144</v>
      </c>
      <c r="B174" s="26" t="s">
        <v>143</v>
      </c>
      <c r="C174" s="27"/>
      <c r="D174" s="28">
        <f>'расходы по структуре 2021 '!G104</f>
        <v>0</v>
      </c>
      <c r="E174" s="28">
        <f>E175</f>
        <v>0</v>
      </c>
      <c r="F174" s="108">
        <f>D174+E174</f>
        <v>0</v>
      </c>
    </row>
    <row r="175" spans="1:7" ht="35.25" customHeight="1" x14ac:dyDescent="0.2">
      <c r="A175" s="23" t="s">
        <v>145</v>
      </c>
      <c r="B175" s="26" t="s">
        <v>146</v>
      </c>
      <c r="C175" s="27"/>
      <c r="D175" s="28">
        <f>D176</f>
        <v>0</v>
      </c>
      <c r="E175" s="28">
        <f t="shared" ref="E175:F177" si="69">E176</f>
        <v>0</v>
      </c>
      <c r="F175" s="28">
        <f t="shared" si="69"/>
        <v>0</v>
      </c>
    </row>
    <row r="176" spans="1:7" ht="27.75" customHeight="1" x14ac:dyDescent="0.2">
      <c r="A176" s="23" t="s">
        <v>54</v>
      </c>
      <c r="B176" s="26" t="s">
        <v>147</v>
      </c>
      <c r="C176" s="27"/>
      <c r="D176" s="28">
        <f>D177</f>
        <v>0</v>
      </c>
      <c r="E176" s="28">
        <f t="shared" si="69"/>
        <v>0</v>
      </c>
      <c r="F176" s="28">
        <f t="shared" si="69"/>
        <v>0</v>
      </c>
    </row>
    <row r="177" spans="1:9" ht="28.5" customHeight="1" x14ac:dyDescent="0.2">
      <c r="A177" s="23" t="s">
        <v>74</v>
      </c>
      <c r="B177" s="26" t="s">
        <v>147</v>
      </c>
      <c r="C177" s="27">
        <v>200</v>
      </c>
      <c r="D177" s="28">
        <f>D178</f>
        <v>0</v>
      </c>
      <c r="E177" s="28">
        <f t="shared" si="69"/>
        <v>0</v>
      </c>
      <c r="F177" s="28">
        <f t="shared" si="69"/>
        <v>0</v>
      </c>
    </row>
    <row r="178" spans="1:9" ht="24.75" customHeight="1" x14ac:dyDescent="0.2">
      <c r="A178" s="23" t="s">
        <v>35</v>
      </c>
      <c r="B178" s="26" t="s">
        <v>147</v>
      </c>
      <c r="C178" s="27">
        <v>240</v>
      </c>
      <c r="D178" s="28">
        <f>'расходы по структуре 2021 '!G108</f>
        <v>0</v>
      </c>
      <c r="E178" s="28">
        <f>'расходы по структуре 2021 '!H108</f>
        <v>0</v>
      </c>
      <c r="F178" s="28">
        <f>'расходы по структуре 2021 '!I108</f>
        <v>0</v>
      </c>
    </row>
    <row r="179" spans="1:9" ht="41.25" customHeight="1" x14ac:dyDescent="0.2">
      <c r="A179" s="58" t="s">
        <v>195</v>
      </c>
      <c r="B179" s="54" t="s">
        <v>112</v>
      </c>
      <c r="C179" s="59"/>
      <c r="D179" s="100">
        <f>D180+D191+D196</f>
        <v>3419.1</v>
      </c>
      <c r="E179" s="100">
        <f t="shared" ref="E179:F179" si="70">E180+E191+E196</f>
        <v>0</v>
      </c>
      <c r="F179" s="100">
        <f t="shared" si="70"/>
        <v>3419.1</v>
      </c>
      <c r="I179" s="20"/>
    </row>
    <row r="180" spans="1:9" ht="28.5" customHeight="1" x14ac:dyDescent="0.2">
      <c r="A180" s="31" t="s">
        <v>47</v>
      </c>
      <c r="B180" s="26" t="s">
        <v>116</v>
      </c>
      <c r="C180" s="27" t="s">
        <v>33</v>
      </c>
      <c r="D180" s="28">
        <f>D181</f>
        <v>3028</v>
      </c>
      <c r="E180" s="28">
        <f t="shared" ref="E180:F180" si="71">E181</f>
        <v>0</v>
      </c>
      <c r="F180" s="28">
        <f t="shared" si="71"/>
        <v>3028</v>
      </c>
    </row>
    <row r="181" spans="1:9" ht="26.25" customHeight="1" x14ac:dyDescent="0.2">
      <c r="A181" s="31" t="s">
        <v>118</v>
      </c>
      <c r="B181" s="26" t="s">
        <v>117</v>
      </c>
      <c r="C181" s="27" t="s">
        <v>33</v>
      </c>
      <c r="D181" s="28">
        <f>D182+D188+D185</f>
        <v>3028</v>
      </c>
      <c r="E181" s="28">
        <f t="shared" ref="E181:F181" si="72">E182+E188+E185</f>
        <v>0</v>
      </c>
      <c r="F181" s="28">
        <f t="shared" si="72"/>
        <v>3028</v>
      </c>
    </row>
    <row r="182" spans="1:9" ht="54.75" customHeight="1" x14ac:dyDescent="0.2">
      <c r="A182" s="31" t="s">
        <v>119</v>
      </c>
      <c r="B182" s="26" t="s">
        <v>153</v>
      </c>
      <c r="C182" s="27"/>
      <c r="D182" s="28">
        <f>D183</f>
        <v>2636.5</v>
      </c>
      <c r="E182" s="28">
        <f t="shared" ref="E182:F183" si="73">E183</f>
        <v>0</v>
      </c>
      <c r="F182" s="28">
        <f t="shared" si="73"/>
        <v>2636.5</v>
      </c>
    </row>
    <row r="183" spans="1:9" ht="25.5" customHeight="1" x14ac:dyDescent="0.2">
      <c r="A183" s="23" t="s">
        <v>74</v>
      </c>
      <c r="B183" s="26" t="s">
        <v>153</v>
      </c>
      <c r="C183" s="27" t="s">
        <v>34</v>
      </c>
      <c r="D183" s="28">
        <f>D184</f>
        <v>2636.5</v>
      </c>
      <c r="E183" s="28">
        <f t="shared" si="73"/>
        <v>0</v>
      </c>
      <c r="F183" s="28">
        <f t="shared" si="73"/>
        <v>2636.5</v>
      </c>
    </row>
    <row r="184" spans="1:9" ht="25.5" customHeight="1" x14ac:dyDescent="0.2">
      <c r="A184" s="23" t="s">
        <v>35</v>
      </c>
      <c r="B184" s="26" t="s">
        <v>153</v>
      </c>
      <c r="C184" s="27" t="s">
        <v>36</v>
      </c>
      <c r="D184" s="28">
        <f>'расходы по структуре 2021 '!G220</f>
        <v>2636.5</v>
      </c>
      <c r="E184" s="28">
        <f>'расходы по структуре 2021 '!H220</f>
        <v>0</v>
      </c>
      <c r="F184" s="28">
        <f>'расходы по структуре 2021 '!I220</f>
        <v>2636.5</v>
      </c>
    </row>
    <row r="185" spans="1:9" ht="30.75" customHeight="1" x14ac:dyDescent="0.2">
      <c r="A185" s="23" t="s">
        <v>54</v>
      </c>
      <c r="B185" s="26" t="s">
        <v>164</v>
      </c>
      <c r="C185" s="27"/>
      <c r="D185" s="28">
        <f>D186</f>
        <v>98.5</v>
      </c>
      <c r="E185" s="28">
        <f t="shared" ref="E185:F186" si="74">E186</f>
        <v>0</v>
      </c>
      <c r="F185" s="28">
        <f t="shared" si="74"/>
        <v>98.5</v>
      </c>
    </row>
    <row r="186" spans="1:9" ht="29.25" customHeight="1" x14ac:dyDescent="0.2">
      <c r="A186" s="23" t="s">
        <v>74</v>
      </c>
      <c r="B186" s="26" t="s">
        <v>164</v>
      </c>
      <c r="C186" s="27">
        <v>200</v>
      </c>
      <c r="D186" s="28">
        <f>D187</f>
        <v>98.5</v>
      </c>
      <c r="E186" s="28">
        <f t="shared" si="74"/>
        <v>0</v>
      </c>
      <c r="F186" s="28">
        <f t="shared" si="74"/>
        <v>98.5</v>
      </c>
    </row>
    <row r="187" spans="1:9" ht="27" customHeight="1" x14ac:dyDescent="0.2">
      <c r="A187" s="23" t="s">
        <v>35</v>
      </c>
      <c r="B187" s="26" t="s">
        <v>164</v>
      </c>
      <c r="C187" s="27">
        <v>240</v>
      </c>
      <c r="D187" s="28">
        <f>'расходы по структуре 2021 '!G223</f>
        <v>98.5</v>
      </c>
      <c r="E187" s="28">
        <f>'расходы по структуре 2021 '!H223</f>
        <v>0</v>
      </c>
      <c r="F187" s="28">
        <f>'расходы по структуре 2021 '!I223</f>
        <v>98.5</v>
      </c>
    </row>
    <row r="188" spans="1:9" ht="48.75" customHeight="1" x14ac:dyDescent="0.2">
      <c r="A188" s="23" t="s">
        <v>120</v>
      </c>
      <c r="B188" s="26" t="s">
        <v>154</v>
      </c>
      <c r="C188" s="27"/>
      <c r="D188" s="28">
        <f t="shared" ref="D188:F189" si="75">D189</f>
        <v>293</v>
      </c>
      <c r="E188" s="28">
        <f t="shared" si="75"/>
        <v>0</v>
      </c>
      <c r="F188" s="28">
        <f t="shared" si="75"/>
        <v>293</v>
      </c>
    </row>
    <row r="189" spans="1:9" ht="22.5" x14ac:dyDescent="0.2">
      <c r="A189" s="23" t="s">
        <v>74</v>
      </c>
      <c r="B189" s="26" t="s">
        <v>154</v>
      </c>
      <c r="C189" s="27">
        <v>200</v>
      </c>
      <c r="D189" s="28">
        <f t="shared" si="75"/>
        <v>293</v>
      </c>
      <c r="E189" s="28">
        <f t="shared" si="75"/>
        <v>0</v>
      </c>
      <c r="F189" s="28">
        <f t="shared" si="75"/>
        <v>293</v>
      </c>
    </row>
    <row r="190" spans="1:9" ht="22.5" x14ac:dyDescent="0.2">
      <c r="A190" s="23" t="s">
        <v>35</v>
      </c>
      <c r="B190" s="26" t="s">
        <v>154</v>
      </c>
      <c r="C190" s="27">
        <v>240</v>
      </c>
      <c r="D190" s="28">
        <f>'расходы по структуре 2021 '!G227</f>
        <v>293</v>
      </c>
      <c r="E190" s="28">
        <f>'расходы по структуре 2021 '!H227</f>
        <v>0</v>
      </c>
      <c r="F190" s="28">
        <f>'расходы по структуре 2021 '!I227</f>
        <v>293</v>
      </c>
    </row>
    <row r="191" spans="1:9" ht="26.25" customHeight="1" x14ac:dyDescent="0.2">
      <c r="A191" s="31" t="s">
        <v>113</v>
      </c>
      <c r="B191" s="26" t="s">
        <v>114</v>
      </c>
      <c r="C191" s="27" t="s">
        <v>33</v>
      </c>
      <c r="D191" s="28">
        <f>D192</f>
        <v>238.6</v>
      </c>
      <c r="E191" s="28">
        <f t="shared" ref="E191:F192" si="76">E192</f>
        <v>0</v>
      </c>
      <c r="F191" s="28">
        <f t="shared" si="76"/>
        <v>238.6</v>
      </c>
    </row>
    <row r="192" spans="1:9" ht="26.25" customHeight="1" x14ac:dyDescent="0.2">
      <c r="A192" s="31" t="s">
        <v>59</v>
      </c>
      <c r="B192" s="26" t="s">
        <v>115</v>
      </c>
      <c r="C192" s="27"/>
      <c r="D192" s="28">
        <f>D193</f>
        <v>238.6</v>
      </c>
      <c r="E192" s="28">
        <f t="shared" si="76"/>
        <v>0</v>
      </c>
      <c r="F192" s="28">
        <f t="shared" si="76"/>
        <v>238.6</v>
      </c>
    </row>
    <row r="193" spans="1:6" ht="22.5" x14ac:dyDescent="0.2">
      <c r="A193" s="31" t="s">
        <v>54</v>
      </c>
      <c r="B193" s="26" t="s">
        <v>137</v>
      </c>
      <c r="C193" s="27"/>
      <c r="D193" s="28">
        <f t="shared" ref="D193:F194" si="77">D194</f>
        <v>238.6</v>
      </c>
      <c r="E193" s="28">
        <f t="shared" si="77"/>
        <v>0</v>
      </c>
      <c r="F193" s="28">
        <f t="shared" si="77"/>
        <v>238.6</v>
      </c>
    </row>
    <row r="194" spans="1:6" ht="30" customHeight="1" x14ac:dyDescent="0.2">
      <c r="A194" s="23" t="s">
        <v>74</v>
      </c>
      <c r="B194" s="26" t="s">
        <v>137</v>
      </c>
      <c r="C194" s="27" t="s">
        <v>34</v>
      </c>
      <c r="D194" s="28">
        <f t="shared" si="77"/>
        <v>238.6</v>
      </c>
      <c r="E194" s="28">
        <f t="shared" si="77"/>
        <v>0</v>
      </c>
      <c r="F194" s="28">
        <f t="shared" si="77"/>
        <v>238.6</v>
      </c>
    </row>
    <row r="195" spans="1:6" ht="28.5" customHeight="1" x14ac:dyDescent="0.2">
      <c r="A195" s="23" t="s">
        <v>35</v>
      </c>
      <c r="B195" s="26" t="s">
        <v>137</v>
      </c>
      <c r="C195" s="27" t="s">
        <v>36</v>
      </c>
      <c r="D195" s="28">
        <f>'расходы по структуре 2021 '!G212</f>
        <v>238.6</v>
      </c>
      <c r="E195" s="28">
        <f>'расходы по структуре 2021 '!H212</f>
        <v>0</v>
      </c>
      <c r="F195" s="28">
        <f>'расходы по структуре 2021 '!I212</f>
        <v>238.6</v>
      </c>
    </row>
    <row r="196" spans="1:6" s="80" customFormat="1" ht="28.5" customHeight="1" x14ac:dyDescent="0.2">
      <c r="A196" s="23" t="s">
        <v>239</v>
      </c>
      <c r="B196" s="26" t="s">
        <v>238</v>
      </c>
      <c r="C196" s="27"/>
      <c r="D196" s="32">
        <f>D197</f>
        <v>152.5</v>
      </c>
      <c r="E196" s="32">
        <f t="shared" ref="E196:F200" si="78">E197</f>
        <v>0</v>
      </c>
      <c r="F196" s="32">
        <f t="shared" si="78"/>
        <v>152.5</v>
      </c>
    </row>
    <row r="197" spans="1:6" s="80" customFormat="1" ht="28.5" customHeight="1" x14ac:dyDescent="0.2">
      <c r="A197" s="23" t="s">
        <v>241</v>
      </c>
      <c r="B197" s="26" t="s">
        <v>240</v>
      </c>
      <c r="C197" s="27"/>
      <c r="D197" s="32">
        <f>D198</f>
        <v>152.5</v>
      </c>
      <c r="E197" s="32">
        <f t="shared" si="78"/>
        <v>0</v>
      </c>
      <c r="F197" s="32">
        <f t="shared" si="78"/>
        <v>152.5</v>
      </c>
    </row>
    <row r="198" spans="1:6" s="80" customFormat="1" ht="28.5" customHeight="1" x14ac:dyDescent="0.2">
      <c r="A198" s="23" t="s">
        <v>54</v>
      </c>
      <c r="B198" s="26" t="s">
        <v>237</v>
      </c>
      <c r="C198" s="27"/>
      <c r="D198" s="32">
        <f>D199</f>
        <v>152.5</v>
      </c>
      <c r="E198" s="32">
        <f t="shared" si="78"/>
        <v>0</v>
      </c>
      <c r="F198" s="32">
        <f t="shared" si="78"/>
        <v>152.5</v>
      </c>
    </row>
    <row r="199" spans="1:6" s="80" customFormat="1" ht="28.5" customHeight="1" x14ac:dyDescent="0.2">
      <c r="A199" s="23" t="s">
        <v>74</v>
      </c>
      <c r="B199" s="26" t="s">
        <v>237</v>
      </c>
      <c r="C199" s="27">
        <v>200</v>
      </c>
      <c r="D199" s="32">
        <f>D200</f>
        <v>152.5</v>
      </c>
      <c r="E199" s="32">
        <f t="shared" si="78"/>
        <v>0</v>
      </c>
      <c r="F199" s="32">
        <f t="shared" si="78"/>
        <v>152.5</v>
      </c>
    </row>
    <row r="200" spans="1:6" s="80" customFormat="1" ht="28.5" customHeight="1" x14ac:dyDescent="0.2">
      <c r="A200" s="23" t="s">
        <v>35</v>
      </c>
      <c r="B200" s="26" t="s">
        <v>237</v>
      </c>
      <c r="C200" s="27">
        <v>240</v>
      </c>
      <c r="D200" s="32">
        <f>D201</f>
        <v>152.5</v>
      </c>
      <c r="E200" s="32">
        <f t="shared" si="78"/>
        <v>0</v>
      </c>
      <c r="F200" s="32">
        <f t="shared" si="78"/>
        <v>152.5</v>
      </c>
    </row>
    <row r="201" spans="1:6" s="80" customFormat="1" ht="28.5" customHeight="1" x14ac:dyDescent="0.2">
      <c r="A201" s="23" t="s">
        <v>26</v>
      </c>
      <c r="B201" s="26" t="s">
        <v>237</v>
      </c>
      <c r="C201" s="27">
        <v>244</v>
      </c>
      <c r="D201" s="32">
        <f>'расходы по структуре 2021 '!G234</f>
        <v>152.5</v>
      </c>
      <c r="E201" s="32">
        <f>F201-D201</f>
        <v>0</v>
      </c>
      <c r="F201" s="32">
        <f>'расходы по структуре 2021 '!I234</f>
        <v>152.5</v>
      </c>
    </row>
    <row r="202" spans="1:6" ht="31.5" customHeight="1" x14ac:dyDescent="0.2">
      <c r="A202" s="56" t="s">
        <v>190</v>
      </c>
      <c r="B202" s="57">
        <v>8400000000</v>
      </c>
      <c r="C202" s="55"/>
      <c r="D202" s="51">
        <f t="shared" ref="D202:F206" si="79">D203</f>
        <v>4351.6000000000004</v>
      </c>
      <c r="E202" s="51">
        <f t="shared" si="79"/>
        <v>0</v>
      </c>
      <c r="F202" s="51">
        <f t="shared" si="79"/>
        <v>4351.6000000000004</v>
      </c>
    </row>
    <row r="203" spans="1:6" ht="21" customHeight="1" x14ac:dyDescent="0.2">
      <c r="A203" s="23" t="s">
        <v>77</v>
      </c>
      <c r="B203" s="29">
        <v>8410000000</v>
      </c>
      <c r="C203" s="27"/>
      <c r="D203" s="28">
        <f t="shared" si="79"/>
        <v>4351.6000000000004</v>
      </c>
      <c r="E203" s="28">
        <f t="shared" si="79"/>
        <v>0</v>
      </c>
      <c r="F203" s="28">
        <f t="shared" si="79"/>
        <v>4351.6000000000004</v>
      </c>
    </row>
    <row r="204" spans="1:6" ht="22.5" x14ac:dyDescent="0.2">
      <c r="A204" s="23" t="s">
        <v>78</v>
      </c>
      <c r="B204" s="29">
        <v>8410100000</v>
      </c>
      <c r="C204" s="27"/>
      <c r="D204" s="28">
        <f t="shared" si="79"/>
        <v>4351.6000000000004</v>
      </c>
      <c r="E204" s="28">
        <f t="shared" si="79"/>
        <v>0</v>
      </c>
      <c r="F204" s="28">
        <f t="shared" si="79"/>
        <v>4351.6000000000004</v>
      </c>
    </row>
    <row r="205" spans="1:6" ht="22.5" x14ac:dyDescent="0.2">
      <c r="A205" s="23" t="s">
        <v>54</v>
      </c>
      <c r="B205" s="29">
        <v>8410199990</v>
      </c>
      <c r="C205" s="27"/>
      <c r="D205" s="28">
        <f t="shared" si="79"/>
        <v>4351.6000000000004</v>
      </c>
      <c r="E205" s="28">
        <f t="shared" si="79"/>
        <v>0</v>
      </c>
      <c r="F205" s="28">
        <f t="shared" si="79"/>
        <v>4351.6000000000004</v>
      </c>
    </row>
    <row r="206" spans="1:6" ht="22.5" x14ac:dyDescent="0.2">
      <c r="A206" s="23" t="s">
        <v>74</v>
      </c>
      <c r="B206" s="29">
        <v>8410199990</v>
      </c>
      <c r="C206" s="27">
        <v>200</v>
      </c>
      <c r="D206" s="28">
        <f t="shared" si="79"/>
        <v>4351.6000000000004</v>
      </c>
      <c r="E206" s="28">
        <f t="shared" si="79"/>
        <v>0</v>
      </c>
      <c r="F206" s="28">
        <f t="shared" si="79"/>
        <v>4351.6000000000004</v>
      </c>
    </row>
    <row r="207" spans="1:6" ht="22.5" x14ac:dyDescent="0.2">
      <c r="A207" s="23" t="s">
        <v>35</v>
      </c>
      <c r="B207" s="29">
        <v>8410199990</v>
      </c>
      <c r="C207" s="27">
        <v>240</v>
      </c>
      <c r="D207" s="28">
        <f>'расходы по структуре 2021 '!G190</f>
        <v>4351.6000000000004</v>
      </c>
      <c r="E207" s="28">
        <f>'расходы по структуре 2021 '!H190</f>
        <v>0</v>
      </c>
      <c r="F207" s="28">
        <f>'расходы по структуре 2021 '!I190</f>
        <v>4351.6000000000004</v>
      </c>
    </row>
    <row r="208" spans="1:6" x14ac:dyDescent="0.2">
      <c r="A208" s="68" t="s">
        <v>69</v>
      </c>
      <c r="B208" s="69"/>
      <c r="C208" s="70"/>
      <c r="D208" s="71">
        <f>+D146+D23+D80+D111+D125+D179+D202+D41+D34+D9+D137</f>
        <v>41025.299999999996</v>
      </c>
      <c r="E208" s="71">
        <f>+E146+E23+E80+E111+E125+E179+E202+E41+E34+E9+E137</f>
        <v>150</v>
      </c>
      <c r="F208" s="71">
        <f>+F146+F23+F80+F111+F125+F179+F202+F41+F34+F9+F137</f>
        <v>41175.299999999996</v>
      </c>
    </row>
    <row r="209" spans="4:6" x14ac:dyDescent="0.2">
      <c r="D209" s="93"/>
    </row>
    <row r="210" spans="4:6" x14ac:dyDescent="0.2">
      <c r="D210" s="65"/>
    </row>
    <row r="211" spans="4:6" x14ac:dyDescent="0.2">
      <c r="D211" s="112"/>
      <c r="F211" s="96"/>
    </row>
    <row r="212" spans="4:6" x14ac:dyDescent="0.2">
      <c r="D212" s="64"/>
    </row>
    <row r="213" spans="4:6" x14ac:dyDescent="0.2">
      <c r="D213" s="65"/>
    </row>
    <row r="214" spans="4:6" x14ac:dyDescent="0.2">
      <c r="D214" s="64"/>
    </row>
  </sheetData>
  <autoFilter ref="A8:D208"/>
  <mergeCells count="4">
    <mergeCell ref="C4:D4"/>
    <mergeCell ref="E4:F4"/>
    <mergeCell ref="A5:F6"/>
    <mergeCell ref="E1:F1"/>
  </mergeCells>
  <pageMargins left="0" right="0" top="0" bottom="0" header="0" footer="0"/>
  <pageSetup paperSize="9"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workbookViewId="0">
      <selection activeCell="E1" sqref="E1:F1"/>
    </sheetView>
  </sheetViews>
  <sheetFormatPr defaultRowHeight="15" x14ac:dyDescent="0.25"/>
  <cols>
    <col min="1" max="1" width="52.5703125" customWidth="1"/>
    <col min="2" max="2" width="8.42578125" customWidth="1"/>
    <col min="4" max="4" width="15.140625" customWidth="1"/>
    <col min="5" max="5" width="11.7109375" customWidth="1"/>
    <col min="6" max="6" width="18.5703125" customWidth="1"/>
  </cols>
  <sheetData>
    <row r="1" spans="1:6" ht="68.25" customHeight="1" x14ac:dyDescent="0.25">
      <c r="E1" s="177" t="s">
        <v>356</v>
      </c>
      <c r="F1" s="177"/>
    </row>
    <row r="3" spans="1:6" x14ac:dyDescent="0.25">
      <c r="A3" s="82"/>
      <c r="B3" s="83"/>
      <c r="C3" s="83"/>
      <c r="D3" s="83"/>
      <c r="E3" s="84"/>
      <c r="F3" s="82"/>
    </row>
    <row r="4" spans="1:6" ht="64.5" customHeight="1" x14ac:dyDescent="0.25">
      <c r="A4" s="82"/>
      <c r="B4" s="85"/>
      <c r="C4" s="85"/>
      <c r="D4" s="84"/>
      <c r="E4" s="172" t="s">
        <v>226</v>
      </c>
      <c r="F4" s="172"/>
    </row>
    <row r="5" spans="1:6" x14ac:dyDescent="0.25">
      <c r="A5" s="82"/>
      <c r="B5" s="83"/>
      <c r="C5" s="83"/>
      <c r="D5" s="83"/>
      <c r="E5" s="82"/>
      <c r="F5" s="82"/>
    </row>
    <row r="6" spans="1:6" ht="38.25" customHeight="1" x14ac:dyDescent="0.25">
      <c r="A6" s="173" t="s">
        <v>242</v>
      </c>
      <c r="B6" s="173"/>
      <c r="C6" s="173"/>
      <c r="D6" s="173"/>
      <c r="E6" s="173"/>
      <c r="F6" s="173"/>
    </row>
    <row r="7" spans="1:6" x14ac:dyDescent="0.25">
      <c r="A7" s="82"/>
      <c r="B7" s="83"/>
      <c r="C7" s="83"/>
      <c r="D7" s="83"/>
      <c r="E7" s="82"/>
      <c r="F7" s="82"/>
    </row>
    <row r="8" spans="1:6" x14ac:dyDescent="0.25">
      <c r="A8" s="82"/>
      <c r="B8" s="83"/>
      <c r="C8" s="83"/>
      <c r="E8" s="82"/>
      <c r="F8" s="83" t="s">
        <v>157</v>
      </c>
    </row>
    <row r="9" spans="1:6" ht="101.25" customHeight="1" x14ac:dyDescent="0.25">
      <c r="A9" s="86" t="s">
        <v>0</v>
      </c>
      <c r="B9" s="86" t="s">
        <v>1</v>
      </c>
      <c r="C9" s="86" t="s">
        <v>2</v>
      </c>
      <c r="D9" s="110" t="s">
        <v>255</v>
      </c>
      <c r="E9" s="81" t="s">
        <v>228</v>
      </c>
      <c r="F9" s="81" t="s">
        <v>229</v>
      </c>
    </row>
    <row r="10" spans="1:6" x14ac:dyDescent="0.25">
      <c r="A10" s="33" t="s">
        <v>5</v>
      </c>
      <c r="B10" s="34">
        <v>1</v>
      </c>
      <c r="C10" s="34">
        <v>0</v>
      </c>
      <c r="D10" s="95">
        <f>D11+D12+D13+D14+D15</f>
        <v>20733.8</v>
      </c>
      <c r="E10" s="95">
        <f>E11+E12+E13+E14+E15</f>
        <v>-53.399999999999864</v>
      </c>
      <c r="F10" s="95">
        <f t="shared" ref="F10" si="0">F11+F12+F13+F14+F15</f>
        <v>20680.400000000001</v>
      </c>
    </row>
    <row r="11" spans="1:6" ht="30" customHeight="1" x14ac:dyDescent="0.25">
      <c r="A11" s="33" t="s">
        <v>6</v>
      </c>
      <c r="B11" s="34">
        <v>1</v>
      </c>
      <c r="C11" s="34">
        <v>2</v>
      </c>
      <c r="D11" s="95">
        <f>'расходы по структуре 2021 '!G12</f>
        <v>2374.9</v>
      </c>
      <c r="E11" s="95">
        <f>'расходы по структуре 2021 '!H12</f>
        <v>0</v>
      </c>
      <c r="F11" s="95">
        <f>'расходы по структуре 2021 '!I12</f>
        <v>2374.9</v>
      </c>
    </row>
    <row r="12" spans="1:6" ht="33" customHeight="1" x14ac:dyDescent="0.25">
      <c r="A12" s="33" t="s">
        <v>7</v>
      </c>
      <c r="B12" s="34">
        <v>1</v>
      </c>
      <c r="C12" s="34">
        <v>4</v>
      </c>
      <c r="D12" s="95">
        <f>'расходы по структуре 2021 '!G21</f>
        <v>12764.5</v>
      </c>
      <c r="E12" s="95">
        <f>'расходы по структуре 2021 '!H21</f>
        <v>0</v>
      </c>
      <c r="F12" s="95">
        <f>'расходы по структуре 2021 '!I21</f>
        <v>12764.5</v>
      </c>
    </row>
    <row r="13" spans="1:6" ht="27" customHeight="1" x14ac:dyDescent="0.25">
      <c r="A13" s="23" t="s">
        <v>61</v>
      </c>
      <c r="B13" s="34">
        <v>1</v>
      </c>
      <c r="C13" s="34">
        <v>6</v>
      </c>
      <c r="D13" s="95">
        <f>'расходы по структуре 2021 '!G32</f>
        <v>36.400000000000006</v>
      </c>
      <c r="E13" s="95">
        <f>'расходы по структуре 2021 '!H32</f>
        <v>0</v>
      </c>
      <c r="F13" s="95">
        <f>'расходы по структуре 2021 '!I32</f>
        <v>36.400000000000006</v>
      </c>
    </row>
    <row r="14" spans="1:6" x14ac:dyDescent="0.25">
      <c r="A14" s="33" t="s">
        <v>8</v>
      </c>
      <c r="B14" s="34">
        <v>1</v>
      </c>
      <c r="C14" s="34">
        <v>11</v>
      </c>
      <c r="D14" s="95">
        <f>'расходы по структуре 2021 '!G45</f>
        <v>50</v>
      </c>
      <c r="E14" s="95">
        <f>'расходы по структуре 2021 '!H45</f>
        <v>0</v>
      </c>
      <c r="F14" s="95">
        <f>'расходы по структуре 2021 '!I45</f>
        <v>50</v>
      </c>
    </row>
    <row r="15" spans="1:6" x14ac:dyDescent="0.25">
      <c r="A15" s="33" t="s">
        <v>9</v>
      </c>
      <c r="B15" s="34">
        <v>1</v>
      </c>
      <c r="C15" s="34">
        <v>13</v>
      </c>
      <c r="D15" s="95">
        <f>'расходы по структуре 2021 '!G49</f>
        <v>5508</v>
      </c>
      <c r="E15" s="95">
        <f>'расходы по структуре 2021 '!H49</f>
        <v>-53.399999999999864</v>
      </c>
      <c r="F15" s="95">
        <f>'расходы по структуре 2021 '!I49</f>
        <v>5454.6</v>
      </c>
    </row>
    <row r="16" spans="1:6" x14ac:dyDescent="0.25">
      <c r="A16" s="33" t="s">
        <v>10</v>
      </c>
      <c r="B16" s="34">
        <v>2</v>
      </c>
      <c r="C16" s="34">
        <v>0</v>
      </c>
      <c r="D16" s="95">
        <f>D17</f>
        <v>466.4</v>
      </c>
      <c r="E16" s="95">
        <f t="shared" ref="E16:F16" si="1">E17</f>
        <v>0</v>
      </c>
      <c r="F16" s="95">
        <f t="shared" si="1"/>
        <v>466.40000000000003</v>
      </c>
    </row>
    <row r="17" spans="1:6" x14ac:dyDescent="0.25">
      <c r="A17" s="33" t="s">
        <v>11</v>
      </c>
      <c r="B17" s="34">
        <v>2</v>
      </c>
      <c r="C17" s="34">
        <v>3</v>
      </c>
      <c r="D17" s="95">
        <f>'расходы по структуре 2021 '!G113</f>
        <v>466.4</v>
      </c>
      <c r="E17" s="95">
        <f>'расходы по структуре 2021 '!H113</f>
        <v>0</v>
      </c>
      <c r="F17" s="95">
        <f>'расходы по структуре 2021 '!I113</f>
        <v>466.40000000000003</v>
      </c>
    </row>
    <row r="18" spans="1:6" ht="16.5" customHeight="1" x14ac:dyDescent="0.25">
      <c r="A18" s="33" t="s">
        <v>12</v>
      </c>
      <c r="B18" s="34">
        <v>3</v>
      </c>
      <c r="C18" s="34">
        <v>0</v>
      </c>
      <c r="D18" s="95">
        <f>D19+D20+D21</f>
        <v>60.3</v>
      </c>
      <c r="E18" s="95">
        <f>E19+E20+E21</f>
        <v>0</v>
      </c>
      <c r="F18" s="95">
        <f t="shared" ref="F18" si="2">F19+F20+F21</f>
        <v>60.3</v>
      </c>
    </row>
    <row r="19" spans="1:6" x14ac:dyDescent="0.25">
      <c r="A19" s="33" t="s">
        <v>13</v>
      </c>
      <c r="B19" s="34">
        <v>3</v>
      </c>
      <c r="C19" s="34">
        <v>4</v>
      </c>
      <c r="D19" s="95">
        <f>'расходы по структуре 2021 '!G125</f>
        <v>27</v>
      </c>
      <c r="E19" s="95">
        <f>'расходы по структуре 2021 '!H125</f>
        <v>0</v>
      </c>
      <c r="F19" s="95">
        <f>'расходы по структуре 2021 '!I125</f>
        <v>27</v>
      </c>
    </row>
    <row r="20" spans="1:6" x14ac:dyDescent="0.25">
      <c r="A20" s="33" t="s">
        <v>224</v>
      </c>
      <c r="B20" s="34">
        <v>3</v>
      </c>
      <c r="C20" s="34">
        <v>9</v>
      </c>
      <c r="D20" s="95">
        <f>'расходы по структуре 2021 '!G131</f>
        <v>2</v>
      </c>
      <c r="E20" s="95">
        <f>'расходы по структуре 2021 '!H131</f>
        <v>0</v>
      </c>
      <c r="F20" s="95">
        <f>'расходы по структуре 2021 '!I131</f>
        <v>2</v>
      </c>
    </row>
    <row r="21" spans="1:6" ht="22.5" x14ac:dyDescent="0.25">
      <c r="A21" s="23" t="s">
        <v>56</v>
      </c>
      <c r="B21" s="34">
        <v>3</v>
      </c>
      <c r="C21" s="34">
        <v>14</v>
      </c>
      <c r="D21" s="95">
        <f>'расходы по структуре 2021 '!G147</f>
        <v>31.3</v>
      </c>
      <c r="E21" s="95">
        <f>'расходы по структуре 2021 '!H147</f>
        <v>0</v>
      </c>
      <c r="F21" s="95">
        <f>'расходы по структуре 2021 '!I147</f>
        <v>31.3</v>
      </c>
    </row>
    <row r="22" spans="1:6" x14ac:dyDescent="0.25">
      <c r="A22" s="33" t="s">
        <v>14</v>
      </c>
      <c r="B22" s="34">
        <v>4</v>
      </c>
      <c r="C22" s="34">
        <v>0</v>
      </c>
      <c r="D22" s="95">
        <f>D24+D25+D26+D23</f>
        <v>5199.3</v>
      </c>
      <c r="E22" s="95">
        <f>E24+E25+E26+E23</f>
        <v>53.399999999999977</v>
      </c>
      <c r="F22" s="95">
        <f t="shared" ref="F22" si="3">F24+F25+F26+F23</f>
        <v>5252.7000000000007</v>
      </c>
    </row>
    <row r="23" spans="1:6" x14ac:dyDescent="0.25">
      <c r="A23" s="33" t="s">
        <v>236</v>
      </c>
      <c r="B23" s="34">
        <v>4</v>
      </c>
      <c r="C23" s="34">
        <v>1</v>
      </c>
      <c r="D23" s="95">
        <f>'расходы по структуре 2021 '!G170</f>
        <v>221.2</v>
      </c>
      <c r="E23" s="95">
        <f>'расходы по структуре 2021 '!H170</f>
        <v>0</v>
      </c>
      <c r="F23" s="95">
        <f>'расходы по структуре 2021 '!I170</f>
        <v>221.2</v>
      </c>
    </row>
    <row r="24" spans="1:6" x14ac:dyDescent="0.25">
      <c r="A24" s="33" t="s">
        <v>79</v>
      </c>
      <c r="B24" s="34">
        <v>4</v>
      </c>
      <c r="C24" s="34">
        <v>9</v>
      </c>
      <c r="D24" s="95">
        <f>'расходы по структуре 2021 '!G186</f>
        <v>4351.6000000000004</v>
      </c>
      <c r="E24" s="95">
        <f>'расходы по структуре 2021 '!H186</f>
        <v>0</v>
      </c>
      <c r="F24" s="95">
        <f>'расходы по структуре 2021 '!I186</f>
        <v>4351.6000000000004</v>
      </c>
    </row>
    <row r="25" spans="1:6" x14ac:dyDescent="0.25">
      <c r="A25" s="33" t="s">
        <v>15</v>
      </c>
      <c r="B25" s="34">
        <v>4</v>
      </c>
      <c r="C25" s="34">
        <v>10</v>
      </c>
      <c r="D25" s="95">
        <f>'расходы по структуре 2021 '!G194</f>
        <v>619.20000000000005</v>
      </c>
      <c r="E25" s="95">
        <f>'расходы по структуре 2021 '!H194</f>
        <v>53.399999999999977</v>
      </c>
      <c r="F25" s="95">
        <f>'расходы по структуре 2021 '!I194</f>
        <v>672.6</v>
      </c>
    </row>
    <row r="26" spans="1:6" x14ac:dyDescent="0.25">
      <c r="A26" s="33" t="s">
        <v>81</v>
      </c>
      <c r="B26" s="34">
        <v>4</v>
      </c>
      <c r="C26" s="34">
        <v>12</v>
      </c>
      <c r="D26" s="95">
        <f>'расходы по структуре 2021 '!G201</f>
        <v>7.3</v>
      </c>
      <c r="E26" s="95">
        <f>'расходы по структуре 2021 '!H201</f>
        <v>0</v>
      </c>
      <c r="F26" s="95">
        <f>'расходы по структуре 2021 '!I201</f>
        <v>7.3</v>
      </c>
    </row>
    <row r="27" spans="1:6" x14ac:dyDescent="0.25">
      <c r="A27" s="33" t="s">
        <v>16</v>
      </c>
      <c r="B27" s="34">
        <v>5</v>
      </c>
      <c r="C27" s="34">
        <v>0</v>
      </c>
      <c r="D27" s="95">
        <f>D28+D29+D30+D31</f>
        <v>6154.5</v>
      </c>
      <c r="E27" s="95">
        <f>E28+E29+E30+E31</f>
        <v>0</v>
      </c>
      <c r="F27" s="95">
        <f t="shared" ref="F27" si="4">F28+F29+F30+F31</f>
        <v>6154.5</v>
      </c>
    </row>
    <row r="28" spans="1:6" x14ac:dyDescent="0.25">
      <c r="A28" s="33" t="s">
        <v>30</v>
      </c>
      <c r="B28" s="34">
        <v>5</v>
      </c>
      <c r="C28" s="34">
        <v>1</v>
      </c>
      <c r="D28" s="95">
        <f>'расходы по структуре 2021 '!G208</f>
        <v>238.6</v>
      </c>
      <c r="E28" s="95">
        <f>'расходы по структуре 2021 '!H208</f>
        <v>0</v>
      </c>
      <c r="F28" s="95">
        <f>'расходы по структуре 2021 '!I208</f>
        <v>238.6</v>
      </c>
    </row>
    <row r="29" spans="1:6" x14ac:dyDescent="0.25">
      <c r="A29" s="33" t="s">
        <v>20</v>
      </c>
      <c r="B29" s="34">
        <v>5</v>
      </c>
      <c r="C29" s="34">
        <v>2</v>
      </c>
      <c r="D29" s="95">
        <f>'расходы по структуре 2021 '!G214</f>
        <v>3180.5</v>
      </c>
      <c r="E29" s="95">
        <f>'расходы по структуре 2021 '!H214</f>
        <v>0</v>
      </c>
      <c r="F29" s="95">
        <f>'расходы по структуре 2021 '!I214</f>
        <v>3180.5</v>
      </c>
    </row>
    <row r="30" spans="1:6" x14ac:dyDescent="0.25">
      <c r="A30" s="33" t="s">
        <v>17</v>
      </c>
      <c r="B30" s="34">
        <v>5</v>
      </c>
      <c r="C30" s="34">
        <v>3</v>
      </c>
      <c r="D30" s="95">
        <f>'расходы по структуре 2021 '!G235</f>
        <v>2735.4</v>
      </c>
      <c r="E30" s="95">
        <f>'расходы по структуре 2021 '!H235</f>
        <v>0</v>
      </c>
      <c r="F30" s="95">
        <f>'расходы по структуре 2021 '!I235</f>
        <v>2735.4</v>
      </c>
    </row>
    <row r="31" spans="1:6" ht="14.25" customHeight="1" x14ac:dyDescent="0.25">
      <c r="A31" s="33" t="s">
        <v>221</v>
      </c>
      <c r="B31" s="34">
        <v>5</v>
      </c>
      <c r="C31" s="34">
        <v>5</v>
      </c>
      <c r="D31" s="95">
        <f>'расходы по структуре 2021 '!G272</f>
        <v>0</v>
      </c>
      <c r="E31" s="95">
        <f>'расходы по структуре 2021 '!H272</f>
        <v>0</v>
      </c>
      <c r="F31" s="95">
        <f>'расходы по структуре 2021 '!I272</f>
        <v>0</v>
      </c>
    </row>
    <row r="32" spans="1:6" x14ac:dyDescent="0.25">
      <c r="A32" s="33" t="s">
        <v>214</v>
      </c>
      <c r="B32" s="34">
        <v>6</v>
      </c>
      <c r="C32" s="34">
        <v>0</v>
      </c>
      <c r="D32" s="95">
        <f>D33</f>
        <v>210.1</v>
      </c>
      <c r="E32" s="95">
        <f t="shared" ref="E32:F32" si="5">E33</f>
        <v>0</v>
      </c>
      <c r="F32" s="95">
        <f t="shared" si="5"/>
        <v>210.1</v>
      </c>
    </row>
    <row r="33" spans="1:6" x14ac:dyDescent="0.25">
      <c r="A33" s="33" t="s">
        <v>166</v>
      </c>
      <c r="B33" s="34">
        <v>6</v>
      </c>
      <c r="C33" s="34">
        <v>5</v>
      </c>
      <c r="D33" s="95">
        <f>'расходы по структуре 2021 '!G278</f>
        <v>210.1</v>
      </c>
      <c r="E33" s="95">
        <f>'расходы по структуре 2021 '!H278</f>
        <v>0</v>
      </c>
      <c r="F33" s="95">
        <f>'расходы по структуре 2021 '!I278</f>
        <v>210.1</v>
      </c>
    </row>
    <row r="34" spans="1:6" x14ac:dyDescent="0.25">
      <c r="A34" s="33" t="s">
        <v>22</v>
      </c>
      <c r="B34" s="34">
        <v>8</v>
      </c>
      <c r="C34" s="34">
        <v>0</v>
      </c>
      <c r="D34" s="95">
        <f>D35</f>
        <v>1305.5</v>
      </c>
      <c r="E34" s="95">
        <f t="shared" ref="E34:F34" si="6">E35</f>
        <v>117</v>
      </c>
      <c r="F34" s="95">
        <f t="shared" si="6"/>
        <v>1422.5</v>
      </c>
    </row>
    <row r="35" spans="1:6" x14ac:dyDescent="0.25">
      <c r="A35" s="33" t="s">
        <v>18</v>
      </c>
      <c r="B35" s="34">
        <v>8</v>
      </c>
      <c r="C35" s="34">
        <v>1</v>
      </c>
      <c r="D35" s="95">
        <f>'расходы по структуре 2021 '!G290</f>
        <v>1305.5</v>
      </c>
      <c r="E35" s="95">
        <f>'расходы по структуре 2021 '!H290</f>
        <v>117</v>
      </c>
      <c r="F35" s="95">
        <f>'расходы по структуре 2021 '!I290</f>
        <v>1422.5</v>
      </c>
    </row>
    <row r="36" spans="1:6" x14ac:dyDescent="0.25">
      <c r="A36" s="33" t="s">
        <v>23</v>
      </c>
      <c r="B36" s="34">
        <v>11</v>
      </c>
      <c r="C36" s="34">
        <v>0</v>
      </c>
      <c r="D36" s="95">
        <f>D37</f>
        <v>6895.4000000000005</v>
      </c>
      <c r="E36" s="95">
        <f t="shared" ref="E36:F36" si="7">E37</f>
        <v>33</v>
      </c>
      <c r="F36" s="95">
        <f t="shared" si="7"/>
        <v>6928.4000000000005</v>
      </c>
    </row>
    <row r="37" spans="1:6" x14ac:dyDescent="0.25">
      <c r="A37" s="33" t="s">
        <v>19</v>
      </c>
      <c r="B37" s="34">
        <v>11</v>
      </c>
      <c r="C37" s="34">
        <v>1</v>
      </c>
      <c r="D37" s="95">
        <f>'расходы по структуре 2021 '!G320</f>
        <v>6895.4000000000005</v>
      </c>
      <c r="E37" s="95">
        <f>'расходы по структуре 2021 '!H320</f>
        <v>33</v>
      </c>
      <c r="F37" s="95">
        <f>'расходы по структуре 2021 '!I320</f>
        <v>6928.4000000000005</v>
      </c>
    </row>
    <row r="38" spans="1:6" x14ac:dyDescent="0.25">
      <c r="A38" s="105" t="s">
        <v>69</v>
      </c>
      <c r="B38" s="87"/>
      <c r="C38" s="88"/>
      <c r="D38" s="89">
        <f>D36+D34+D32+D27+D22+D18+D16+D10</f>
        <v>41025.300000000003</v>
      </c>
      <c r="E38" s="89">
        <f t="shared" ref="E38:F38" si="8">E36+E34+E32+E27+E22+E18+E16+E10</f>
        <v>150.00000000000011</v>
      </c>
      <c r="F38" s="89">
        <f t="shared" si="8"/>
        <v>41175.300000000003</v>
      </c>
    </row>
    <row r="41" spans="1:6" x14ac:dyDescent="0.25">
      <c r="F41" s="94"/>
    </row>
  </sheetData>
  <mergeCells count="3">
    <mergeCell ref="E4:F4"/>
    <mergeCell ref="A6:F6"/>
    <mergeCell ref="E1:F1"/>
  </mergeCells>
  <pageMargins left="0.7" right="0.7" top="0.75" bottom="0.75" header="0.3" footer="0.3"/>
  <pageSetup paperSize="9" scale="7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4"/>
  <sheetViews>
    <sheetView zoomScaleNormal="100" workbookViewId="0">
      <selection activeCell="H1" sqref="H1:I1"/>
    </sheetView>
  </sheetViews>
  <sheetFormatPr defaultRowHeight="11.25" x14ac:dyDescent="0.2"/>
  <cols>
    <col min="1" max="1" width="44.42578125" style="1" customWidth="1"/>
    <col min="2" max="2" width="9.42578125" style="1" customWidth="1"/>
    <col min="3" max="3" width="5.42578125" style="2" customWidth="1"/>
    <col min="4" max="4" width="5.28515625" style="2" customWidth="1"/>
    <col min="5" max="5" width="10.5703125" style="3" customWidth="1"/>
    <col min="6" max="6" width="7.140625" style="4" customWidth="1"/>
    <col min="7" max="7" width="19" style="2" customWidth="1"/>
    <col min="8" max="8" width="12.28515625" style="4" customWidth="1"/>
    <col min="9" max="9" width="11.7109375" style="4" customWidth="1"/>
    <col min="10" max="16384" width="9.140625" style="4"/>
  </cols>
  <sheetData>
    <row r="1" spans="1:9" s="80" customFormat="1" ht="61.5" customHeight="1" x14ac:dyDescent="0.25">
      <c r="A1" s="1"/>
      <c r="B1" s="1"/>
      <c r="C1" s="2"/>
      <c r="D1" s="2"/>
      <c r="E1" s="3"/>
      <c r="G1" s="2"/>
      <c r="H1" s="176" t="s">
        <v>357</v>
      </c>
      <c r="I1" s="177"/>
    </row>
    <row r="2" spans="1:9" s="80" customFormat="1" x14ac:dyDescent="0.2">
      <c r="A2" s="1"/>
      <c r="B2" s="1"/>
      <c r="C2" s="2"/>
      <c r="D2" s="2"/>
      <c r="E2" s="3"/>
      <c r="G2" s="2"/>
    </row>
    <row r="3" spans="1:9" s="80" customFormat="1" x14ac:dyDescent="0.2">
      <c r="A3" s="1"/>
      <c r="B3" s="1"/>
      <c r="C3" s="2"/>
      <c r="D3" s="2"/>
      <c r="E3" s="3"/>
      <c r="G3" s="2"/>
    </row>
    <row r="4" spans="1:9" ht="44.25" customHeight="1" x14ac:dyDescent="0.2">
      <c r="G4" s="4"/>
      <c r="H4" s="169" t="s">
        <v>227</v>
      </c>
      <c r="I4" s="169"/>
    </row>
    <row r="5" spans="1:9" ht="22.5" customHeight="1" x14ac:dyDescent="0.2">
      <c r="A5" s="170" t="s">
        <v>187</v>
      </c>
      <c r="B5" s="170"/>
      <c r="C5" s="170"/>
      <c r="D5" s="170"/>
      <c r="E5" s="170"/>
      <c r="F5" s="170"/>
      <c r="G5" s="170"/>
    </row>
    <row r="6" spans="1:9" ht="21" customHeight="1" x14ac:dyDescent="0.2"/>
    <row r="7" spans="1:9" x14ac:dyDescent="0.2">
      <c r="G7" s="2" t="s">
        <v>157</v>
      </c>
    </row>
    <row r="8" spans="1:9" ht="81" customHeight="1" x14ac:dyDescent="0.2">
      <c r="A8" s="21" t="s">
        <v>0</v>
      </c>
      <c r="B8" s="21" t="s">
        <v>156</v>
      </c>
      <c r="C8" s="21" t="s">
        <v>1</v>
      </c>
      <c r="D8" s="21" t="s">
        <v>2</v>
      </c>
      <c r="E8" s="22" t="s">
        <v>3</v>
      </c>
      <c r="F8" s="21" t="s">
        <v>4</v>
      </c>
      <c r="G8" s="110" t="s">
        <v>255</v>
      </c>
      <c r="H8" s="79" t="s">
        <v>228</v>
      </c>
      <c r="I8" s="79" t="s">
        <v>229</v>
      </c>
    </row>
    <row r="9" spans="1:9" s="11" customFormat="1" ht="22.5" customHeight="1" x14ac:dyDescent="0.2">
      <c r="A9" s="12" t="s">
        <v>5</v>
      </c>
      <c r="B9" s="13">
        <v>650</v>
      </c>
      <c r="C9" s="14">
        <v>1</v>
      </c>
      <c r="D9" s="14">
        <v>0</v>
      </c>
      <c r="E9" s="15" t="s">
        <v>33</v>
      </c>
      <c r="F9" s="16" t="s">
        <v>33</v>
      </c>
      <c r="G9" s="17">
        <f>G10+G19+G32+G43+G49</f>
        <v>20733.8</v>
      </c>
      <c r="H9" s="17">
        <f>H10+H19+H32+H43+H49</f>
        <v>-53.399999999999864</v>
      </c>
      <c r="I9" s="17">
        <f>I10+I19+I32+I43+I49</f>
        <v>20680.400000000001</v>
      </c>
    </row>
    <row r="10" spans="1:9" ht="30.75" customHeight="1" x14ac:dyDescent="0.2">
      <c r="A10" s="9" t="s">
        <v>6</v>
      </c>
      <c r="B10" s="36">
        <v>650</v>
      </c>
      <c r="C10" s="18">
        <v>1</v>
      </c>
      <c r="D10" s="18">
        <v>2</v>
      </c>
      <c r="E10" s="8" t="s">
        <v>33</v>
      </c>
      <c r="F10" s="19" t="s">
        <v>33</v>
      </c>
      <c r="G10" s="7">
        <f t="shared" ref="G10:I14" si="0">G11</f>
        <v>2374.9</v>
      </c>
      <c r="H10" s="7">
        <f t="shared" si="0"/>
        <v>0</v>
      </c>
      <c r="I10" s="7">
        <f t="shared" si="0"/>
        <v>2374.9</v>
      </c>
    </row>
    <row r="11" spans="1:9" ht="26.25" customHeight="1" x14ac:dyDescent="0.2">
      <c r="A11" s="31" t="s">
        <v>192</v>
      </c>
      <c r="B11" s="24">
        <v>650</v>
      </c>
      <c r="C11" s="25">
        <v>1</v>
      </c>
      <c r="D11" s="25">
        <v>2</v>
      </c>
      <c r="E11" s="26" t="s">
        <v>87</v>
      </c>
      <c r="F11" s="27" t="s">
        <v>33</v>
      </c>
      <c r="G11" s="28">
        <f>G12</f>
        <v>2374.9</v>
      </c>
      <c r="H11" s="28">
        <f t="shared" si="0"/>
        <v>0</v>
      </c>
      <c r="I11" s="28">
        <f t="shared" si="0"/>
        <v>2374.9</v>
      </c>
    </row>
    <row r="12" spans="1:9" ht="40.5" customHeight="1" x14ac:dyDescent="0.2">
      <c r="A12" s="31" t="s">
        <v>71</v>
      </c>
      <c r="B12" s="24">
        <v>650</v>
      </c>
      <c r="C12" s="25">
        <v>1</v>
      </c>
      <c r="D12" s="25">
        <v>2</v>
      </c>
      <c r="E12" s="26" t="s">
        <v>111</v>
      </c>
      <c r="F12" s="27"/>
      <c r="G12" s="28">
        <f t="shared" si="0"/>
        <v>2374.9</v>
      </c>
      <c r="H12" s="28">
        <f t="shared" si="0"/>
        <v>0</v>
      </c>
      <c r="I12" s="28">
        <f t="shared" si="0"/>
        <v>2374.9</v>
      </c>
    </row>
    <row r="13" spans="1:9" ht="19.5" customHeight="1" x14ac:dyDescent="0.2">
      <c r="A13" s="31" t="s">
        <v>51</v>
      </c>
      <c r="B13" s="24">
        <v>650</v>
      </c>
      <c r="C13" s="25">
        <v>1</v>
      </c>
      <c r="D13" s="25">
        <v>2</v>
      </c>
      <c r="E13" s="26" t="s">
        <v>88</v>
      </c>
      <c r="F13" s="27" t="s">
        <v>33</v>
      </c>
      <c r="G13" s="28">
        <f t="shared" si="0"/>
        <v>2374.9</v>
      </c>
      <c r="H13" s="28">
        <f t="shared" si="0"/>
        <v>0</v>
      </c>
      <c r="I13" s="28">
        <f t="shared" si="0"/>
        <v>2374.9</v>
      </c>
    </row>
    <row r="14" spans="1:9" ht="48.75" customHeight="1" x14ac:dyDescent="0.2">
      <c r="A14" s="23" t="s">
        <v>37</v>
      </c>
      <c r="B14" s="24">
        <v>650</v>
      </c>
      <c r="C14" s="25">
        <v>1</v>
      </c>
      <c r="D14" s="25">
        <v>2</v>
      </c>
      <c r="E14" s="26" t="s">
        <v>88</v>
      </c>
      <c r="F14" s="27" t="s">
        <v>38</v>
      </c>
      <c r="G14" s="28">
        <f t="shared" si="0"/>
        <v>2374.9</v>
      </c>
      <c r="H14" s="28">
        <f t="shared" si="0"/>
        <v>0</v>
      </c>
      <c r="I14" s="28">
        <f t="shared" si="0"/>
        <v>2374.9</v>
      </c>
    </row>
    <row r="15" spans="1:9" ht="25.5" customHeight="1" x14ac:dyDescent="0.2">
      <c r="A15" s="23" t="s">
        <v>41</v>
      </c>
      <c r="B15" s="24">
        <v>650</v>
      </c>
      <c r="C15" s="25">
        <v>1</v>
      </c>
      <c r="D15" s="25">
        <v>2</v>
      </c>
      <c r="E15" s="26" t="s">
        <v>88</v>
      </c>
      <c r="F15" s="27" t="s">
        <v>42</v>
      </c>
      <c r="G15" s="28">
        <f>G16+G18+G17</f>
        <v>2374.9</v>
      </c>
      <c r="H15" s="28">
        <f>H16+H18+H17</f>
        <v>0</v>
      </c>
      <c r="I15" s="28">
        <f>I16+I18+I17</f>
        <v>2374.9</v>
      </c>
    </row>
    <row r="16" spans="1:9" ht="24.75" customHeight="1" x14ac:dyDescent="0.2">
      <c r="A16" s="23" t="s">
        <v>63</v>
      </c>
      <c r="B16" s="24">
        <v>650</v>
      </c>
      <c r="C16" s="25">
        <v>1</v>
      </c>
      <c r="D16" s="25">
        <v>2</v>
      </c>
      <c r="E16" s="26" t="s">
        <v>88</v>
      </c>
      <c r="F16" s="27">
        <v>121</v>
      </c>
      <c r="G16" s="28">
        <v>1900.7</v>
      </c>
      <c r="H16" s="28">
        <v>0</v>
      </c>
      <c r="I16" s="108">
        <f>G16+H16</f>
        <v>1900.7</v>
      </c>
    </row>
    <row r="17" spans="1:10" ht="33" customHeight="1" x14ac:dyDescent="0.2">
      <c r="A17" s="23" t="s">
        <v>25</v>
      </c>
      <c r="B17" s="24" t="s">
        <v>180</v>
      </c>
      <c r="C17" s="25">
        <v>1</v>
      </c>
      <c r="D17" s="25">
        <v>2</v>
      </c>
      <c r="E17" s="26" t="s">
        <v>88</v>
      </c>
      <c r="F17" s="27">
        <v>122</v>
      </c>
      <c r="G17" s="28">
        <v>0</v>
      </c>
      <c r="H17" s="28">
        <v>0</v>
      </c>
      <c r="I17" s="108">
        <f t="shared" ref="I17:I18" si="1">G17+H17</f>
        <v>0</v>
      </c>
      <c r="J17" s="80"/>
    </row>
    <row r="18" spans="1:10" ht="38.25" customHeight="1" x14ac:dyDescent="0.2">
      <c r="A18" s="23" t="s">
        <v>64</v>
      </c>
      <c r="B18" s="24">
        <v>650</v>
      </c>
      <c r="C18" s="25">
        <v>1</v>
      </c>
      <c r="D18" s="25">
        <v>2</v>
      </c>
      <c r="E18" s="26" t="s">
        <v>88</v>
      </c>
      <c r="F18" s="27">
        <v>129</v>
      </c>
      <c r="G18" s="28">
        <v>474.2</v>
      </c>
      <c r="H18" s="28"/>
      <c r="I18" s="108">
        <f t="shared" si="1"/>
        <v>474.2</v>
      </c>
      <c r="J18" s="80"/>
    </row>
    <row r="19" spans="1:10" ht="39.75" customHeight="1" x14ac:dyDescent="0.2">
      <c r="A19" s="39" t="s">
        <v>7</v>
      </c>
      <c r="B19" s="36">
        <v>650</v>
      </c>
      <c r="C19" s="18">
        <v>1</v>
      </c>
      <c r="D19" s="18">
        <v>4</v>
      </c>
      <c r="E19" s="8"/>
      <c r="F19" s="19"/>
      <c r="G19" s="7">
        <f>G20</f>
        <v>12764.5</v>
      </c>
      <c r="H19" s="7">
        <f>I19-G19</f>
        <v>0</v>
      </c>
      <c r="I19" s="7">
        <f>I20</f>
        <v>12764.5</v>
      </c>
    </row>
    <row r="20" spans="1:10" ht="33.75" customHeight="1" x14ac:dyDescent="0.2">
      <c r="A20" s="31" t="s">
        <v>192</v>
      </c>
      <c r="B20" s="24">
        <v>650</v>
      </c>
      <c r="C20" s="25">
        <v>1</v>
      </c>
      <c r="D20" s="25">
        <v>4</v>
      </c>
      <c r="E20" s="26" t="s">
        <v>87</v>
      </c>
      <c r="F20" s="27" t="s">
        <v>33</v>
      </c>
      <c r="G20" s="28">
        <f>G21</f>
        <v>12764.5</v>
      </c>
      <c r="H20" s="28">
        <f t="shared" ref="H20:H48" si="2">I20-G20</f>
        <v>0</v>
      </c>
      <c r="I20" s="28">
        <f>I21</f>
        <v>12764.5</v>
      </c>
    </row>
    <row r="21" spans="1:10" ht="40.5" customHeight="1" x14ac:dyDescent="0.2">
      <c r="A21" s="31" t="s">
        <v>71</v>
      </c>
      <c r="B21" s="24">
        <v>650</v>
      </c>
      <c r="C21" s="25">
        <v>1</v>
      </c>
      <c r="D21" s="25">
        <v>4</v>
      </c>
      <c r="E21" s="26" t="s">
        <v>111</v>
      </c>
      <c r="F21" s="27"/>
      <c r="G21" s="28">
        <f>G22</f>
        <v>12764.5</v>
      </c>
      <c r="H21" s="108">
        <f>H22</f>
        <v>0</v>
      </c>
      <c r="I21" s="28">
        <f>I22</f>
        <v>12764.5</v>
      </c>
    </row>
    <row r="22" spans="1:10" ht="22.5" customHeight="1" x14ac:dyDescent="0.2">
      <c r="A22" s="31" t="s">
        <v>24</v>
      </c>
      <c r="B22" s="24">
        <v>650</v>
      </c>
      <c r="C22" s="25">
        <v>1</v>
      </c>
      <c r="D22" s="25">
        <v>4</v>
      </c>
      <c r="E22" s="26" t="s">
        <v>89</v>
      </c>
      <c r="F22" s="27" t="s">
        <v>33</v>
      </c>
      <c r="G22" s="28">
        <f>G23+G28</f>
        <v>12764.5</v>
      </c>
      <c r="H22" s="108">
        <f>H23+H28</f>
        <v>0</v>
      </c>
      <c r="I22" s="28">
        <f>I23+I29</f>
        <v>12764.5</v>
      </c>
    </row>
    <row r="23" spans="1:10" ht="56.25" customHeight="1" x14ac:dyDescent="0.2">
      <c r="A23" s="23" t="s">
        <v>37</v>
      </c>
      <c r="B23" s="24">
        <v>650</v>
      </c>
      <c r="C23" s="25">
        <v>1</v>
      </c>
      <c r="D23" s="25">
        <v>4</v>
      </c>
      <c r="E23" s="26" t="s">
        <v>89</v>
      </c>
      <c r="F23" s="27" t="s">
        <v>38</v>
      </c>
      <c r="G23" s="28">
        <f>G24</f>
        <v>12764.5</v>
      </c>
      <c r="H23" s="108">
        <f>I23-G23</f>
        <v>-6.5</v>
      </c>
      <c r="I23" s="28">
        <f>I24</f>
        <v>12758</v>
      </c>
    </row>
    <row r="24" spans="1:10" ht="24" customHeight="1" x14ac:dyDescent="0.2">
      <c r="A24" s="23" t="s">
        <v>41</v>
      </c>
      <c r="B24" s="24">
        <v>650</v>
      </c>
      <c r="C24" s="25">
        <v>1</v>
      </c>
      <c r="D24" s="25">
        <v>4</v>
      </c>
      <c r="E24" s="26" t="s">
        <v>89</v>
      </c>
      <c r="F24" s="27" t="s">
        <v>42</v>
      </c>
      <c r="G24" s="32">
        <f>G25+G26+G27</f>
        <v>12764.5</v>
      </c>
      <c r="H24" s="28">
        <f>H25+H26+H27</f>
        <v>-6.5</v>
      </c>
      <c r="I24" s="32">
        <f>I25+I26+I27</f>
        <v>12758</v>
      </c>
    </row>
    <row r="25" spans="1:10" ht="24" customHeight="1" x14ac:dyDescent="0.2">
      <c r="A25" s="23" t="s">
        <v>63</v>
      </c>
      <c r="B25" s="24">
        <v>650</v>
      </c>
      <c r="C25" s="25">
        <v>1</v>
      </c>
      <c r="D25" s="25">
        <v>4</v>
      </c>
      <c r="E25" s="26" t="s">
        <v>89</v>
      </c>
      <c r="F25" s="27">
        <v>121</v>
      </c>
      <c r="G25" s="32">
        <v>8667.5</v>
      </c>
      <c r="H25" s="28">
        <f>505.5-6.5+8.2</f>
        <v>507.2</v>
      </c>
      <c r="I25" s="108">
        <f t="shared" ref="I25:I31" si="3">G25+H25</f>
        <v>9174.7000000000007</v>
      </c>
      <c r="J25" s="111"/>
    </row>
    <row r="26" spans="1:10" ht="30" customHeight="1" x14ac:dyDescent="0.2">
      <c r="A26" s="23" t="s">
        <v>25</v>
      </c>
      <c r="B26" s="24">
        <v>650</v>
      </c>
      <c r="C26" s="25">
        <v>1</v>
      </c>
      <c r="D26" s="25">
        <v>4</v>
      </c>
      <c r="E26" s="26" t="s">
        <v>89</v>
      </c>
      <c r="F26" s="27">
        <v>122</v>
      </c>
      <c r="G26" s="32">
        <v>636</v>
      </c>
      <c r="H26" s="28">
        <v>-8.1999999999999993</v>
      </c>
      <c r="I26" s="108">
        <f t="shared" si="3"/>
        <v>627.79999999999995</v>
      </c>
      <c r="J26" s="111"/>
    </row>
    <row r="27" spans="1:10" ht="38.25" customHeight="1" x14ac:dyDescent="0.2">
      <c r="A27" s="23" t="s">
        <v>64</v>
      </c>
      <c r="B27" s="24">
        <v>650</v>
      </c>
      <c r="C27" s="25">
        <v>1</v>
      </c>
      <c r="D27" s="25">
        <v>4</v>
      </c>
      <c r="E27" s="26" t="s">
        <v>89</v>
      </c>
      <c r="F27" s="27">
        <v>129</v>
      </c>
      <c r="G27" s="32">
        <v>3461</v>
      </c>
      <c r="H27" s="28">
        <v>-505.5</v>
      </c>
      <c r="I27" s="108">
        <f t="shared" si="3"/>
        <v>2955.5</v>
      </c>
      <c r="J27" s="111"/>
    </row>
    <row r="28" spans="1:10" s="80" customFormat="1" ht="38.25" customHeight="1" x14ac:dyDescent="0.2">
      <c r="A28" s="23" t="s">
        <v>250</v>
      </c>
      <c r="B28" s="24">
        <v>650</v>
      </c>
      <c r="C28" s="25">
        <v>1</v>
      </c>
      <c r="D28" s="25">
        <v>4</v>
      </c>
      <c r="E28" s="26" t="s">
        <v>89</v>
      </c>
      <c r="F28" s="27"/>
      <c r="G28" s="32">
        <f>G29</f>
        <v>0</v>
      </c>
      <c r="H28" s="28">
        <f>I28-G28</f>
        <v>6.5</v>
      </c>
      <c r="I28" s="108">
        <f>I29</f>
        <v>6.5</v>
      </c>
      <c r="J28" s="111"/>
    </row>
    <row r="29" spans="1:10" s="80" customFormat="1" ht="38.25" customHeight="1" x14ac:dyDescent="0.2">
      <c r="A29" s="23" t="s">
        <v>233</v>
      </c>
      <c r="B29" s="24">
        <v>650</v>
      </c>
      <c r="C29" s="25">
        <v>1</v>
      </c>
      <c r="D29" s="25">
        <v>4</v>
      </c>
      <c r="E29" s="26" t="s">
        <v>89</v>
      </c>
      <c r="F29" s="27">
        <v>300</v>
      </c>
      <c r="G29" s="32">
        <v>0</v>
      </c>
      <c r="H29" s="28">
        <f>H30</f>
        <v>6.5</v>
      </c>
      <c r="I29" s="108">
        <f t="shared" si="3"/>
        <v>6.5</v>
      </c>
      <c r="J29" s="111"/>
    </row>
    <row r="30" spans="1:10" s="80" customFormat="1" ht="38.25" customHeight="1" x14ac:dyDescent="0.2">
      <c r="A30" s="23" t="s">
        <v>234</v>
      </c>
      <c r="B30" s="24">
        <v>650</v>
      </c>
      <c r="C30" s="25">
        <v>1</v>
      </c>
      <c r="D30" s="25">
        <v>4</v>
      </c>
      <c r="E30" s="26" t="s">
        <v>89</v>
      </c>
      <c r="F30" s="27">
        <v>320</v>
      </c>
      <c r="G30" s="32">
        <v>0</v>
      </c>
      <c r="H30" s="28">
        <f>H31</f>
        <v>6.5</v>
      </c>
      <c r="I30" s="108">
        <f t="shared" si="3"/>
        <v>6.5</v>
      </c>
      <c r="J30" s="111" t="s">
        <v>247</v>
      </c>
    </row>
    <row r="31" spans="1:10" s="80" customFormat="1" ht="38.25" customHeight="1" x14ac:dyDescent="0.2">
      <c r="A31" s="23" t="s">
        <v>235</v>
      </c>
      <c r="B31" s="24">
        <v>650</v>
      </c>
      <c r="C31" s="25">
        <v>1</v>
      </c>
      <c r="D31" s="25">
        <v>4</v>
      </c>
      <c r="E31" s="26" t="s">
        <v>89</v>
      </c>
      <c r="F31" s="27">
        <v>321</v>
      </c>
      <c r="G31" s="32">
        <v>0</v>
      </c>
      <c r="H31" s="28">
        <v>6.5</v>
      </c>
      <c r="I31" s="108">
        <f t="shared" si="3"/>
        <v>6.5</v>
      </c>
      <c r="J31" s="111"/>
    </row>
    <row r="32" spans="1:10" ht="38.25" customHeight="1" x14ac:dyDescent="0.2">
      <c r="A32" s="39" t="s">
        <v>61</v>
      </c>
      <c r="B32" s="36">
        <v>650</v>
      </c>
      <c r="C32" s="18">
        <v>1</v>
      </c>
      <c r="D32" s="18">
        <v>6</v>
      </c>
      <c r="E32" s="8"/>
      <c r="F32" s="19"/>
      <c r="G32" s="7">
        <f>G38+G33</f>
        <v>36.400000000000006</v>
      </c>
      <c r="H32" s="7">
        <f t="shared" si="2"/>
        <v>0</v>
      </c>
      <c r="I32" s="7">
        <f>I38+I33</f>
        <v>36.400000000000006</v>
      </c>
    </row>
    <row r="33" spans="1:9" ht="18" customHeight="1" x14ac:dyDescent="0.2">
      <c r="A33" s="31" t="s">
        <v>50</v>
      </c>
      <c r="B33" s="24">
        <v>650</v>
      </c>
      <c r="C33" s="25">
        <v>1</v>
      </c>
      <c r="D33" s="25">
        <v>6</v>
      </c>
      <c r="E33" s="26" t="s">
        <v>86</v>
      </c>
      <c r="F33" s="27"/>
      <c r="G33" s="28">
        <f>G34</f>
        <v>16.600000000000001</v>
      </c>
      <c r="H33" s="28">
        <f t="shared" si="2"/>
        <v>0</v>
      </c>
      <c r="I33" s="108">
        <f>I34</f>
        <v>16.600000000000001</v>
      </c>
    </row>
    <row r="34" spans="1:9" ht="24" customHeight="1" x14ac:dyDescent="0.2">
      <c r="A34" s="31" t="s">
        <v>152</v>
      </c>
      <c r="B34" s="24">
        <v>650</v>
      </c>
      <c r="C34" s="25">
        <v>1</v>
      </c>
      <c r="D34" s="25">
        <v>6</v>
      </c>
      <c r="E34" s="26" t="s">
        <v>91</v>
      </c>
      <c r="F34" s="27"/>
      <c r="G34" s="28">
        <f>G35</f>
        <v>16.600000000000001</v>
      </c>
      <c r="H34" s="28">
        <f t="shared" si="2"/>
        <v>0</v>
      </c>
      <c r="I34" s="108">
        <f>I35</f>
        <v>16.600000000000001</v>
      </c>
    </row>
    <row r="35" spans="1:9" ht="45" customHeight="1" x14ac:dyDescent="0.2">
      <c r="A35" s="23" t="s">
        <v>60</v>
      </c>
      <c r="B35" s="24">
        <v>650</v>
      </c>
      <c r="C35" s="25">
        <v>1</v>
      </c>
      <c r="D35" s="25">
        <v>6</v>
      </c>
      <c r="E35" s="26" t="s">
        <v>92</v>
      </c>
      <c r="F35" s="27"/>
      <c r="G35" s="28">
        <f>G36</f>
        <v>16.600000000000001</v>
      </c>
      <c r="H35" s="28">
        <f t="shared" si="2"/>
        <v>0</v>
      </c>
      <c r="I35" s="108">
        <f>I36</f>
        <v>16.600000000000001</v>
      </c>
    </row>
    <row r="36" spans="1:9" ht="11.25" customHeight="1" x14ac:dyDescent="0.2">
      <c r="A36" s="23" t="s">
        <v>49</v>
      </c>
      <c r="B36" s="24">
        <v>650</v>
      </c>
      <c r="C36" s="25">
        <v>1</v>
      </c>
      <c r="D36" s="25">
        <v>6</v>
      </c>
      <c r="E36" s="26" t="s">
        <v>92</v>
      </c>
      <c r="F36" s="27">
        <v>500</v>
      </c>
      <c r="G36" s="28">
        <f>G37</f>
        <v>16.600000000000001</v>
      </c>
      <c r="H36" s="28">
        <f t="shared" si="2"/>
        <v>0</v>
      </c>
      <c r="I36" s="108">
        <f>I37</f>
        <v>16.600000000000001</v>
      </c>
    </row>
    <row r="37" spans="1:9" ht="11.25" customHeight="1" x14ac:dyDescent="0.2">
      <c r="A37" s="23" t="s">
        <v>32</v>
      </c>
      <c r="B37" s="24">
        <v>650</v>
      </c>
      <c r="C37" s="25">
        <v>1</v>
      </c>
      <c r="D37" s="25">
        <v>6</v>
      </c>
      <c r="E37" s="26" t="s">
        <v>92</v>
      </c>
      <c r="F37" s="27">
        <v>540</v>
      </c>
      <c r="G37" s="28">
        <v>16.600000000000001</v>
      </c>
      <c r="H37" s="28"/>
      <c r="I37" s="108">
        <f>G37+H37</f>
        <v>16.600000000000001</v>
      </c>
    </row>
    <row r="38" spans="1:9" ht="27" customHeight="1" x14ac:dyDescent="0.2">
      <c r="A38" s="31" t="s">
        <v>192</v>
      </c>
      <c r="B38" s="24">
        <v>650</v>
      </c>
      <c r="C38" s="25">
        <v>1</v>
      </c>
      <c r="D38" s="25">
        <v>6</v>
      </c>
      <c r="E38" s="26" t="s">
        <v>87</v>
      </c>
      <c r="F38" s="27"/>
      <c r="G38" s="28">
        <f>G39</f>
        <v>19.8</v>
      </c>
      <c r="H38" s="28">
        <f t="shared" si="2"/>
        <v>0</v>
      </c>
      <c r="I38" s="108">
        <f>I39</f>
        <v>19.8</v>
      </c>
    </row>
    <row r="39" spans="1:9" ht="36" customHeight="1" x14ac:dyDescent="0.2">
      <c r="A39" s="31" t="s">
        <v>71</v>
      </c>
      <c r="B39" s="24">
        <v>650</v>
      </c>
      <c r="C39" s="25">
        <v>1</v>
      </c>
      <c r="D39" s="25">
        <v>6</v>
      </c>
      <c r="E39" s="26" t="s">
        <v>111</v>
      </c>
      <c r="F39" s="27"/>
      <c r="G39" s="28">
        <f>G40</f>
        <v>19.8</v>
      </c>
      <c r="H39" s="28">
        <f t="shared" si="2"/>
        <v>0</v>
      </c>
      <c r="I39" s="108">
        <f>I40</f>
        <v>19.8</v>
      </c>
    </row>
    <row r="40" spans="1:9" ht="52.5" customHeight="1" x14ac:dyDescent="0.2">
      <c r="A40" s="23" t="s">
        <v>60</v>
      </c>
      <c r="B40" s="24">
        <v>650</v>
      </c>
      <c r="C40" s="25">
        <v>1</v>
      </c>
      <c r="D40" s="25">
        <v>6</v>
      </c>
      <c r="E40" s="26" t="s">
        <v>90</v>
      </c>
      <c r="F40" s="27"/>
      <c r="G40" s="28">
        <f>G41</f>
        <v>19.8</v>
      </c>
      <c r="H40" s="28">
        <f t="shared" si="2"/>
        <v>0</v>
      </c>
      <c r="I40" s="108">
        <f>I41</f>
        <v>19.8</v>
      </c>
    </row>
    <row r="41" spans="1:9" ht="12" customHeight="1" x14ac:dyDescent="0.2">
      <c r="A41" s="23" t="s">
        <v>49</v>
      </c>
      <c r="B41" s="24">
        <v>650</v>
      </c>
      <c r="C41" s="25">
        <v>1</v>
      </c>
      <c r="D41" s="25">
        <v>6</v>
      </c>
      <c r="E41" s="26" t="s">
        <v>90</v>
      </c>
      <c r="F41" s="27">
        <v>500</v>
      </c>
      <c r="G41" s="28">
        <f>G42</f>
        <v>19.8</v>
      </c>
      <c r="H41" s="28">
        <f t="shared" si="2"/>
        <v>0</v>
      </c>
      <c r="I41" s="108">
        <f>I42</f>
        <v>19.8</v>
      </c>
    </row>
    <row r="42" spans="1:9" ht="15.75" customHeight="1" x14ac:dyDescent="0.2">
      <c r="A42" s="23" t="s">
        <v>32</v>
      </c>
      <c r="B42" s="24">
        <v>650</v>
      </c>
      <c r="C42" s="25">
        <v>1</v>
      </c>
      <c r="D42" s="25">
        <v>6</v>
      </c>
      <c r="E42" s="26" t="s">
        <v>90</v>
      </c>
      <c r="F42" s="27">
        <v>540</v>
      </c>
      <c r="G42" s="28">
        <v>19.8</v>
      </c>
      <c r="H42" s="28"/>
      <c r="I42" s="108">
        <f>G42+H42</f>
        <v>19.8</v>
      </c>
    </row>
    <row r="43" spans="1:9" ht="11.25" customHeight="1" x14ac:dyDescent="0.2">
      <c r="A43" s="9" t="s">
        <v>8</v>
      </c>
      <c r="B43" s="36">
        <v>650</v>
      </c>
      <c r="C43" s="18">
        <v>1</v>
      </c>
      <c r="D43" s="18">
        <v>11</v>
      </c>
      <c r="E43" s="8"/>
      <c r="F43" s="19" t="s">
        <v>33</v>
      </c>
      <c r="G43" s="7">
        <f>G44</f>
        <v>50</v>
      </c>
      <c r="H43" s="7">
        <f t="shared" si="2"/>
        <v>0</v>
      </c>
      <c r="I43" s="7">
        <f>I44</f>
        <v>50</v>
      </c>
    </row>
    <row r="44" spans="1:9" ht="12.75" customHeight="1" x14ac:dyDescent="0.2">
      <c r="A44" s="31" t="s">
        <v>50</v>
      </c>
      <c r="B44" s="24">
        <v>650</v>
      </c>
      <c r="C44" s="25">
        <v>1</v>
      </c>
      <c r="D44" s="25">
        <v>11</v>
      </c>
      <c r="E44" s="26" t="s">
        <v>86</v>
      </c>
      <c r="F44" s="27" t="s">
        <v>33</v>
      </c>
      <c r="G44" s="28">
        <f>G45</f>
        <v>50</v>
      </c>
      <c r="H44" s="28">
        <f t="shared" si="2"/>
        <v>0</v>
      </c>
      <c r="I44" s="108">
        <f>I45</f>
        <v>50</v>
      </c>
    </row>
    <row r="45" spans="1:9" ht="35.25" customHeight="1" x14ac:dyDescent="0.2">
      <c r="A45" s="31" t="s">
        <v>72</v>
      </c>
      <c r="B45" s="24">
        <v>650</v>
      </c>
      <c r="C45" s="25">
        <v>1</v>
      </c>
      <c r="D45" s="25">
        <v>11</v>
      </c>
      <c r="E45" s="26" t="s">
        <v>93</v>
      </c>
      <c r="F45" s="27" t="s">
        <v>33</v>
      </c>
      <c r="G45" s="28">
        <f>G46</f>
        <v>50</v>
      </c>
      <c r="H45" s="28">
        <f t="shared" si="2"/>
        <v>0</v>
      </c>
      <c r="I45" s="108">
        <f>I46</f>
        <v>50</v>
      </c>
    </row>
    <row r="46" spans="1:9" ht="12" customHeight="1" x14ac:dyDescent="0.2">
      <c r="A46" s="31" t="s">
        <v>85</v>
      </c>
      <c r="B46" s="24">
        <v>650</v>
      </c>
      <c r="C46" s="25">
        <v>1</v>
      </c>
      <c r="D46" s="25">
        <v>11</v>
      </c>
      <c r="E46" s="26" t="s">
        <v>94</v>
      </c>
      <c r="F46" s="27"/>
      <c r="G46" s="32">
        <f>G47</f>
        <v>50</v>
      </c>
      <c r="H46" s="28">
        <f t="shared" si="2"/>
        <v>0</v>
      </c>
      <c r="I46" s="109">
        <f>I47</f>
        <v>50</v>
      </c>
    </row>
    <row r="47" spans="1:9" ht="11.25" customHeight="1" x14ac:dyDescent="0.2">
      <c r="A47" s="23" t="s">
        <v>43</v>
      </c>
      <c r="B47" s="24">
        <v>650</v>
      </c>
      <c r="C47" s="25">
        <v>1</v>
      </c>
      <c r="D47" s="25">
        <v>11</v>
      </c>
      <c r="E47" s="26" t="s">
        <v>94</v>
      </c>
      <c r="F47" s="27" t="s">
        <v>44</v>
      </c>
      <c r="G47" s="28">
        <f>G48</f>
        <v>50</v>
      </c>
      <c r="H47" s="28">
        <f t="shared" si="2"/>
        <v>0</v>
      </c>
      <c r="I47" s="108">
        <f>I48</f>
        <v>50</v>
      </c>
    </row>
    <row r="48" spans="1:9" ht="11.25" customHeight="1" x14ac:dyDescent="0.2">
      <c r="A48" s="23" t="s">
        <v>27</v>
      </c>
      <c r="B48" s="24">
        <v>650</v>
      </c>
      <c r="C48" s="25">
        <v>1</v>
      </c>
      <c r="D48" s="25">
        <v>11</v>
      </c>
      <c r="E48" s="26" t="s">
        <v>94</v>
      </c>
      <c r="F48" s="27" t="s">
        <v>21</v>
      </c>
      <c r="G48" s="32">
        <v>50</v>
      </c>
      <c r="H48" s="28">
        <f t="shared" si="2"/>
        <v>0</v>
      </c>
      <c r="I48" s="109">
        <v>50</v>
      </c>
    </row>
    <row r="49" spans="1:11" ht="11.25" customHeight="1" x14ac:dyDescent="0.2">
      <c r="A49" s="9" t="s">
        <v>9</v>
      </c>
      <c r="B49" s="36">
        <v>650</v>
      </c>
      <c r="C49" s="18">
        <v>1</v>
      </c>
      <c r="D49" s="18">
        <v>13</v>
      </c>
      <c r="E49" s="8" t="s">
        <v>33</v>
      </c>
      <c r="F49" s="19" t="s">
        <v>33</v>
      </c>
      <c r="G49" s="7">
        <f>G50+G83+G97</f>
        <v>5508</v>
      </c>
      <c r="H49" s="7">
        <f>H50+H83+H97</f>
        <v>-53.399999999999864</v>
      </c>
      <c r="I49" s="7">
        <f>I50+I83+I97</f>
        <v>5454.6</v>
      </c>
      <c r="J49" s="118"/>
      <c r="K49" s="116"/>
    </row>
    <row r="50" spans="1:11" ht="39" customHeight="1" x14ac:dyDescent="0.2">
      <c r="A50" s="31" t="s">
        <v>192</v>
      </c>
      <c r="B50" s="24">
        <v>650</v>
      </c>
      <c r="C50" s="25">
        <v>1</v>
      </c>
      <c r="D50" s="25">
        <v>13</v>
      </c>
      <c r="E50" s="26" t="s">
        <v>87</v>
      </c>
      <c r="F50" s="27" t="s">
        <v>33</v>
      </c>
      <c r="G50" s="28">
        <f>G51+G76</f>
        <v>3516.7</v>
      </c>
      <c r="H50" s="28">
        <f>I50-G50</f>
        <v>-18.399999999999636</v>
      </c>
      <c r="I50" s="28">
        <f>I51+I76</f>
        <v>3498.3</v>
      </c>
    </row>
    <row r="51" spans="1:11" ht="42" customHeight="1" x14ac:dyDescent="0.2">
      <c r="A51" s="31" t="s">
        <v>70</v>
      </c>
      <c r="B51" s="24">
        <v>650</v>
      </c>
      <c r="C51" s="25">
        <v>1</v>
      </c>
      <c r="D51" s="25">
        <v>13</v>
      </c>
      <c r="E51" s="26" t="s">
        <v>111</v>
      </c>
      <c r="F51" s="27" t="s">
        <v>33</v>
      </c>
      <c r="G51" s="28">
        <f>G52+G66</f>
        <v>3243.5</v>
      </c>
      <c r="H51" s="28">
        <f>H52+H66</f>
        <v>1</v>
      </c>
      <c r="I51" s="28">
        <f>I52+I66</f>
        <v>3244.5</v>
      </c>
    </row>
    <row r="52" spans="1:11" ht="23.25" customHeight="1" x14ac:dyDescent="0.2">
      <c r="A52" s="44" t="s">
        <v>128</v>
      </c>
      <c r="B52" s="24">
        <v>650</v>
      </c>
      <c r="C52" s="25">
        <v>1</v>
      </c>
      <c r="D52" s="25">
        <v>13</v>
      </c>
      <c r="E52" s="26" t="s">
        <v>95</v>
      </c>
      <c r="F52" s="27"/>
      <c r="G52" s="32">
        <f>G53+G58+G62</f>
        <v>3132</v>
      </c>
      <c r="H52" s="32">
        <f>H53+H58+H62</f>
        <v>0</v>
      </c>
      <c r="I52" s="32">
        <f>I53+I58+I62</f>
        <v>3132</v>
      </c>
    </row>
    <row r="53" spans="1:11" ht="33" customHeight="1" x14ac:dyDescent="0.2">
      <c r="A53" s="23" t="s">
        <v>37</v>
      </c>
      <c r="B53" s="24">
        <v>650</v>
      </c>
      <c r="C53" s="25">
        <v>1</v>
      </c>
      <c r="D53" s="25">
        <v>13</v>
      </c>
      <c r="E53" s="26" t="s">
        <v>95</v>
      </c>
      <c r="F53" s="27" t="s">
        <v>38</v>
      </c>
      <c r="G53" s="32">
        <f>G54</f>
        <v>2571</v>
      </c>
      <c r="H53" s="32">
        <f>H54</f>
        <v>-137.5</v>
      </c>
      <c r="I53" s="32">
        <f>I54</f>
        <v>2433.5</v>
      </c>
    </row>
    <row r="54" spans="1:11" ht="11.25" customHeight="1" x14ac:dyDescent="0.2">
      <c r="A54" s="23" t="s">
        <v>39</v>
      </c>
      <c r="B54" s="24">
        <v>650</v>
      </c>
      <c r="C54" s="25">
        <v>1</v>
      </c>
      <c r="D54" s="25">
        <v>13</v>
      </c>
      <c r="E54" s="26" t="s">
        <v>95</v>
      </c>
      <c r="F54" s="27" t="s">
        <v>40</v>
      </c>
      <c r="G54" s="32">
        <f>G55+G56+G57</f>
        <v>2571</v>
      </c>
      <c r="H54" s="32">
        <f>H55+H56+H57</f>
        <v>-137.5</v>
      </c>
      <c r="I54" s="109">
        <f>I55+I56+I57</f>
        <v>2433.5</v>
      </c>
    </row>
    <row r="55" spans="1:11" x14ac:dyDescent="0.2">
      <c r="A55" s="23" t="s">
        <v>65</v>
      </c>
      <c r="B55" s="24">
        <v>650</v>
      </c>
      <c r="C55" s="25">
        <v>1</v>
      </c>
      <c r="D55" s="25">
        <v>13</v>
      </c>
      <c r="E55" s="26" t="s">
        <v>95</v>
      </c>
      <c r="F55" s="27">
        <v>111</v>
      </c>
      <c r="G55" s="109">
        <v>1854</v>
      </c>
      <c r="H55" s="28">
        <v>0</v>
      </c>
      <c r="I55" s="108">
        <f t="shared" ref="I55:I57" si="4">G55+H55</f>
        <v>1854</v>
      </c>
    </row>
    <row r="56" spans="1:11" ht="22.5" x14ac:dyDescent="0.2">
      <c r="A56" s="23" t="s">
        <v>28</v>
      </c>
      <c r="B56" s="24">
        <v>650</v>
      </c>
      <c r="C56" s="25">
        <v>1</v>
      </c>
      <c r="D56" s="25">
        <v>13</v>
      </c>
      <c r="E56" s="26" t="s">
        <v>95</v>
      </c>
      <c r="F56" s="27">
        <v>112</v>
      </c>
      <c r="G56" s="32">
        <v>218</v>
      </c>
      <c r="H56" s="28">
        <v>-137.5</v>
      </c>
      <c r="I56" s="108">
        <f t="shared" si="4"/>
        <v>80.5</v>
      </c>
    </row>
    <row r="57" spans="1:11" ht="33.75" x14ac:dyDescent="0.2">
      <c r="A57" s="23" t="s">
        <v>66</v>
      </c>
      <c r="B57" s="24">
        <v>650</v>
      </c>
      <c r="C57" s="25">
        <v>1</v>
      </c>
      <c r="D57" s="25">
        <v>13</v>
      </c>
      <c r="E57" s="26" t="s">
        <v>95</v>
      </c>
      <c r="F57" s="27">
        <v>119</v>
      </c>
      <c r="G57" s="28">
        <v>499</v>
      </c>
      <c r="H57" s="28">
        <v>0</v>
      </c>
      <c r="I57" s="108">
        <f t="shared" si="4"/>
        <v>499</v>
      </c>
    </row>
    <row r="58" spans="1:11" ht="22.5" customHeight="1" x14ac:dyDescent="0.2">
      <c r="A58" s="23" t="s">
        <v>74</v>
      </c>
      <c r="B58" s="24">
        <v>650</v>
      </c>
      <c r="C58" s="25">
        <v>1</v>
      </c>
      <c r="D58" s="25">
        <v>13</v>
      </c>
      <c r="E58" s="26" t="s">
        <v>95</v>
      </c>
      <c r="F58" s="27" t="s">
        <v>34</v>
      </c>
      <c r="G58" s="28">
        <f>G59</f>
        <v>537</v>
      </c>
      <c r="H58" s="28">
        <f t="shared" ref="H58:H108" si="5">I58-G58</f>
        <v>137.5</v>
      </c>
      <c r="I58" s="108">
        <f>I59</f>
        <v>674.5</v>
      </c>
    </row>
    <row r="59" spans="1:11" ht="22.5" customHeight="1" x14ac:dyDescent="0.2">
      <c r="A59" s="23" t="s">
        <v>35</v>
      </c>
      <c r="B59" s="24">
        <v>650</v>
      </c>
      <c r="C59" s="25">
        <v>1</v>
      </c>
      <c r="D59" s="25">
        <v>13</v>
      </c>
      <c r="E59" s="26" t="s">
        <v>95</v>
      </c>
      <c r="F59" s="27" t="s">
        <v>36</v>
      </c>
      <c r="G59" s="108">
        <f>G60+G61</f>
        <v>537</v>
      </c>
      <c r="H59" s="108">
        <f>I59-G59</f>
        <v>137.5</v>
      </c>
      <c r="I59" s="108">
        <f>I60+I61</f>
        <v>674.5</v>
      </c>
    </row>
    <row r="60" spans="1:11" ht="22.5" x14ac:dyDescent="0.2">
      <c r="A60" s="23" t="s">
        <v>26</v>
      </c>
      <c r="B60" s="24">
        <v>650</v>
      </c>
      <c r="C60" s="25">
        <v>1</v>
      </c>
      <c r="D60" s="25">
        <v>13</v>
      </c>
      <c r="E60" s="26" t="s">
        <v>95</v>
      </c>
      <c r="F60" s="27">
        <v>244</v>
      </c>
      <c r="G60" s="32">
        <v>498.5</v>
      </c>
      <c r="H60" s="108">
        <f>137.5-2</f>
        <v>135.5</v>
      </c>
      <c r="I60" s="108">
        <f t="shared" ref="I60:I61" si="6">G60+H60</f>
        <v>634</v>
      </c>
    </row>
    <row r="61" spans="1:11" s="80" customFormat="1" x14ac:dyDescent="0.2">
      <c r="A61" s="23" t="s">
        <v>230</v>
      </c>
      <c r="B61" s="24">
        <v>650</v>
      </c>
      <c r="C61" s="25">
        <v>1</v>
      </c>
      <c r="D61" s="25">
        <v>13</v>
      </c>
      <c r="E61" s="26" t="s">
        <v>95</v>
      </c>
      <c r="F61" s="27">
        <v>247</v>
      </c>
      <c r="G61" s="32">
        <v>38.5</v>
      </c>
      <c r="H61" s="108">
        <v>2</v>
      </c>
      <c r="I61" s="108">
        <f t="shared" si="6"/>
        <v>40.5</v>
      </c>
    </row>
    <row r="62" spans="1:11" ht="11.25" customHeight="1" x14ac:dyDescent="0.2">
      <c r="A62" s="23" t="s">
        <v>43</v>
      </c>
      <c r="B62" s="24">
        <v>650</v>
      </c>
      <c r="C62" s="25">
        <v>1</v>
      </c>
      <c r="D62" s="25">
        <v>13</v>
      </c>
      <c r="E62" s="26" t="s">
        <v>95</v>
      </c>
      <c r="F62" s="27" t="s">
        <v>44</v>
      </c>
      <c r="G62" s="28">
        <f>G63</f>
        <v>24</v>
      </c>
      <c r="H62" s="108">
        <f t="shared" si="5"/>
        <v>0</v>
      </c>
      <c r="I62" s="108">
        <f>I63</f>
        <v>24</v>
      </c>
    </row>
    <row r="63" spans="1:11" ht="11.25" customHeight="1" x14ac:dyDescent="0.2">
      <c r="A63" s="23" t="s">
        <v>45</v>
      </c>
      <c r="B63" s="24">
        <v>650</v>
      </c>
      <c r="C63" s="25">
        <v>1</v>
      </c>
      <c r="D63" s="25">
        <v>13</v>
      </c>
      <c r="E63" s="26" t="s">
        <v>95</v>
      </c>
      <c r="F63" s="27" t="s">
        <v>46</v>
      </c>
      <c r="G63" s="28">
        <f>G64+G65</f>
        <v>24</v>
      </c>
      <c r="H63" s="108">
        <f t="shared" si="5"/>
        <v>0</v>
      </c>
      <c r="I63" s="108">
        <f>I64+I65</f>
        <v>24</v>
      </c>
    </row>
    <row r="64" spans="1:11" ht="18" customHeight="1" x14ac:dyDescent="0.2">
      <c r="A64" s="23" t="s">
        <v>67</v>
      </c>
      <c r="B64" s="24" t="s">
        <v>180</v>
      </c>
      <c r="C64" s="25">
        <v>1</v>
      </c>
      <c r="D64" s="25">
        <v>13</v>
      </c>
      <c r="E64" s="26" t="s">
        <v>95</v>
      </c>
      <c r="F64" s="27">
        <v>851</v>
      </c>
      <c r="G64" s="32">
        <v>21.5</v>
      </c>
      <c r="H64" s="108">
        <v>0</v>
      </c>
      <c r="I64" s="108">
        <f t="shared" ref="I64" si="7">G64+H64</f>
        <v>21.5</v>
      </c>
    </row>
    <row r="65" spans="1:10" ht="13.5" customHeight="1" x14ac:dyDescent="0.2">
      <c r="A65" s="23" t="s">
        <v>68</v>
      </c>
      <c r="B65" s="115">
        <v>650</v>
      </c>
      <c r="C65" s="25">
        <v>1</v>
      </c>
      <c r="D65" s="25">
        <v>13</v>
      </c>
      <c r="E65" s="6">
        <v>7700100590</v>
      </c>
      <c r="F65" s="27">
        <v>853</v>
      </c>
      <c r="G65" s="32">
        <v>2.5</v>
      </c>
      <c r="H65" s="108">
        <v>0</v>
      </c>
      <c r="I65" s="108">
        <f>G65+H65</f>
        <v>2.5</v>
      </c>
    </row>
    <row r="66" spans="1:10" ht="13.5" customHeight="1" x14ac:dyDescent="0.2">
      <c r="A66" s="23" t="s">
        <v>53</v>
      </c>
      <c r="B66" s="115">
        <v>650</v>
      </c>
      <c r="C66" s="25">
        <v>1</v>
      </c>
      <c r="D66" s="25">
        <v>13</v>
      </c>
      <c r="E66" s="6">
        <v>7700102400</v>
      </c>
      <c r="F66" s="27"/>
      <c r="G66" s="32">
        <f>G70+G67</f>
        <v>111.5</v>
      </c>
      <c r="H66" s="109">
        <f>H70+H67</f>
        <v>1</v>
      </c>
      <c r="I66" s="109">
        <f>I70+I67</f>
        <v>112.5</v>
      </c>
    </row>
    <row r="67" spans="1:10" s="80" customFormat="1" ht="24" customHeight="1" x14ac:dyDescent="0.2">
      <c r="A67" s="23" t="s">
        <v>250</v>
      </c>
      <c r="B67" s="115">
        <v>650</v>
      </c>
      <c r="C67" s="25">
        <v>1</v>
      </c>
      <c r="D67" s="25">
        <v>13</v>
      </c>
      <c r="E67" s="6">
        <v>7700102400</v>
      </c>
      <c r="F67" s="27">
        <v>200</v>
      </c>
      <c r="G67" s="32">
        <f t="shared" ref="G67:I68" si="8">G68</f>
        <v>11.5</v>
      </c>
      <c r="H67" s="109">
        <f t="shared" si="8"/>
        <v>1</v>
      </c>
      <c r="I67" s="109">
        <f t="shared" si="8"/>
        <v>12.5</v>
      </c>
      <c r="J67" s="80" t="s">
        <v>247</v>
      </c>
    </row>
    <row r="68" spans="1:10" s="80" customFormat="1" ht="22.5" customHeight="1" x14ac:dyDescent="0.2">
      <c r="A68" s="23" t="s">
        <v>251</v>
      </c>
      <c r="B68" s="115">
        <v>650</v>
      </c>
      <c r="C68" s="25">
        <v>1</v>
      </c>
      <c r="D68" s="25">
        <v>13</v>
      </c>
      <c r="E68" s="6">
        <v>7700102400</v>
      </c>
      <c r="F68" s="27">
        <v>240</v>
      </c>
      <c r="G68" s="32">
        <f t="shared" si="8"/>
        <v>11.5</v>
      </c>
      <c r="H68" s="109">
        <f t="shared" si="8"/>
        <v>1</v>
      </c>
      <c r="I68" s="109">
        <f t="shared" si="8"/>
        <v>12.5</v>
      </c>
    </row>
    <row r="69" spans="1:10" s="80" customFormat="1" ht="21" customHeight="1" x14ac:dyDescent="0.2">
      <c r="A69" s="23" t="s">
        <v>252</v>
      </c>
      <c r="B69" s="24" t="s">
        <v>180</v>
      </c>
      <c r="C69" s="25">
        <v>1</v>
      </c>
      <c r="D69" s="25">
        <v>13</v>
      </c>
      <c r="E69" s="26" t="s">
        <v>186</v>
      </c>
      <c r="F69" s="27">
        <v>244</v>
      </c>
      <c r="G69" s="32">
        <v>11.5</v>
      </c>
      <c r="H69" s="108">
        <v>1</v>
      </c>
      <c r="I69" s="109">
        <f>G69+H69</f>
        <v>12.5</v>
      </c>
    </row>
    <row r="70" spans="1:10" ht="13.5" customHeight="1" x14ac:dyDescent="0.2">
      <c r="A70" s="23" t="s">
        <v>43</v>
      </c>
      <c r="B70" s="24" t="s">
        <v>180</v>
      </c>
      <c r="C70" s="25">
        <v>1</v>
      </c>
      <c r="D70" s="25">
        <v>13</v>
      </c>
      <c r="E70" s="26" t="s">
        <v>186</v>
      </c>
      <c r="F70" s="27">
        <v>800</v>
      </c>
      <c r="G70" s="32">
        <f>G73+G71</f>
        <v>100</v>
      </c>
      <c r="H70" s="109">
        <f>H73+H71</f>
        <v>0</v>
      </c>
      <c r="I70" s="109">
        <f>I73+I71</f>
        <v>100</v>
      </c>
    </row>
    <row r="71" spans="1:10" s="80" customFormat="1" ht="13.5" customHeight="1" x14ac:dyDescent="0.2">
      <c r="A71" s="113" t="s">
        <v>249</v>
      </c>
      <c r="B71" s="24" t="s">
        <v>180</v>
      </c>
      <c r="C71" s="25">
        <v>1</v>
      </c>
      <c r="D71" s="25">
        <v>13</v>
      </c>
      <c r="E71" s="26" t="s">
        <v>186</v>
      </c>
      <c r="F71" s="27">
        <v>830</v>
      </c>
      <c r="G71" s="32">
        <f>G72</f>
        <v>97.5</v>
      </c>
      <c r="H71" s="28">
        <f>H72</f>
        <v>0</v>
      </c>
      <c r="I71" s="109">
        <f>G71+H71</f>
        <v>97.5</v>
      </c>
    </row>
    <row r="72" spans="1:10" s="80" customFormat="1" ht="24" customHeight="1" x14ac:dyDescent="0.2">
      <c r="A72" s="113" t="s">
        <v>248</v>
      </c>
      <c r="B72" s="24" t="s">
        <v>180</v>
      </c>
      <c r="C72" s="25">
        <v>1</v>
      </c>
      <c r="D72" s="25">
        <v>13</v>
      </c>
      <c r="E72" s="26" t="s">
        <v>186</v>
      </c>
      <c r="F72" s="27">
        <v>831</v>
      </c>
      <c r="G72" s="32">
        <v>97.5</v>
      </c>
      <c r="H72" s="108">
        <v>0</v>
      </c>
      <c r="I72" s="109">
        <f>G72+H72</f>
        <v>97.5</v>
      </c>
    </row>
    <row r="73" spans="1:10" ht="21.75" customHeight="1" x14ac:dyDescent="0.2">
      <c r="A73" s="23" t="s">
        <v>45</v>
      </c>
      <c r="B73" s="24">
        <v>650</v>
      </c>
      <c r="C73" s="25">
        <v>1</v>
      </c>
      <c r="D73" s="25">
        <v>13</v>
      </c>
      <c r="E73" s="26" t="s">
        <v>186</v>
      </c>
      <c r="F73" s="27" t="s">
        <v>46</v>
      </c>
      <c r="G73" s="32">
        <f>G74+G75</f>
        <v>2.5</v>
      </c>
      <c r="H73" s="28">
        <f>SUM(H74:H75)</f>
        <v>0</v>
      </c>
      <c r="I73" s="109">
        <f>I74+I75</f>
        <v>2.5</v>
      </c>
    </row>
    <row r="74" spans="1:10" ht="24.75" customHeight="1" x14ac:dyDescent="0.2">
      <c r="A74" s="23" t="s">
        <v>67</v>
      </c>
      <c r="B74" s="24" t="s">
        <v>180</v>
      </c>
      <c r="C74" s="25">
        <v>1</v>
      </c>
      <c r="D74" s="25">
        <v>13</v>
      </c>
      <c r="E74" s="26" t="s">
        <v>186</v>
      </c>
      <c r="F74" s="27">
        <v>851</v>
      </c>
      <c r="G74" s="32">
        <v>0</v>
      </c>
      <c r="H74" s="28">
        <v>0</v>
      </c>
      <c r="I74" s="108">
        <f t="shared" ref="I74:I75" si="9">G74+H74</f>
        <v>0</v>
      </c>
    </row>
    <row r="75" spans="1:10" s="80" customFormat="1" ht="18" customHeight="1" x14ac:dyDescent="0.2">
      <c r="A75" s="23" t="s">
        <v>68</v>
      </c>
      <c r="B75" s="24" t="s">
        <v>246</v>
      </c>
      <c r="C75" s="25">
        <v>1</v>
      </c>
      <c r="D75" s="25">
        <v>13</v>
      </c>
      <c r="E75" s="26" t="s">
        <v>186</v>
      </c>
      <c r="F75" s="27">
        <v>853</v>
      </c>
      <c r="G75" s="32">
        <v>2.5</v>
      </c>
      <c r="H75" s="28">
        <v>0</v>
      </c>
      <c r="I75" s="108">
        <f t="shared" si="9"/>
        <v>2.5</v>
      </c>
    </row>
    <row r="76" spans="1:10" ht="30" customHeight="1" x14ac:dyDescent="0.2">
      <c r="A76" s="23" t="s">
        <v>161</v>
      </c>
      <c r="B76" s="24">
        <v>650</v>
      </c>
      <c r="C76" s="25">
        <v>1</v>
      </c>
      <c r="D76" s="25">
        <v>13</v>
      </c>
      <c r="E76" s="26" t="s">
        <v>162</v>
      </c>
      <c r="F76" s="27"/>
      <c r="G76" s="32">
        <f>G77+G80</f>
        <v>273.2</v>
      </c>
      <c r="H76" s="108">
        <f t="shared" si="5"/>
        <v>-19.400000000000006</v>
      </c>
      <c r="I76" s="109">
        <f>I77+I80</f>
        <v>253.79999999999998</v>
      </c>
    </row>
    <row r="77" spans="1:10" ht="20.25" customHeight="1" x14ac:dyDescent="0.2">
      <c r="A77" s="23" t="s">
        <v>53</v>
      </c>
      <c r="B77" s="24">
        <v>650</v>
      </c>
      <c r="C77" s="25">
        <v>1</v>
      </c>
      <c r="D77" s="25">
        <v>13</v>
      </c>
      <c r="E77" s="26" t="s">
        <v>163</v>
      </c>
      <c r="F77" s="27">
        <v>200</v>
      </c>
      <c r="G77" s="32">
        <f>G78</f>
        <v>258.2</v>
      </c>
      <c r="H77" s="108">
        <f t="shared" si="5"/>
        <v>-19.400000000000006</v>
      </c>
      <c r="I77" s="109">
        <f>I78</f>
        <v>238.79999999999998</v>
      </c>
    </row>
    <row r="78" spans="1:10" ht="22.5" customHeight="1" x14ac:dyDescent="0.2">
      <c r="A78" s="23" t="s">
        <v>35</v>
      </c>
      <c r="B78" s="24">
        <v>650</v>
      </c>
      <c r="C78" s="25">
        <v>1</v>
      </c>
      <c r="D78" s="25">
        <v>13</v>
      </c>
      <c r="E78" s="26" t="s">
        <v>163</v>
      </c>
      <c r="F78" s="27">
        <v>240</v>
      </c>
      <c r="G78" s="32">
        <f>G79</f>
        <v>258.2</v>
      </c>
      <c r="H78" s="108">
        <f t="shared" si="5"/>
        <v>-19.400000000000006</v>
      </c>
      <c r="I78" s="109">
        <f>I79</f>
        <v>238.79999999999998</v>
      </c>
    </row>
    <row r="79" spans="1:10" ht="22.5" x14ac:dyDescent="0.2">
      <c r="A79" s="23" t="s">
        <v>26</v>
      </c>
      <c r="B79" s="24">
        <v>650</v>
      </c>
      <c r="C79" s="25">
        <v>1</v>
      </c>
      <c r="D79" s="25">
        <v>13</v>
      </c>
      <c r="E79" s="26" t="s">
        <v>163</v>
      </c>
      <c r="F79" s="27">
        <v>244</v>
      </c>
      <c r="G79" s="32">
        <v>258.2</v>
      </c>
      <c r="H79" s="108">
        <f>-18.4-1</f>
        <v>-19.399999999999999</v>
      </c>
      <c r="I79" s="108">
        <f>G79+H79</f>
        <v>238.79999999999998</v>
      </c>
    </row>
    <row r="80" spans="1:10" ht="11.25" customHeight="1" x14ac:dyDescent="0.2">
      <c r="A80" s="23" t="s">
        <v>43</v>
      </c>
      <c r="B80" s="24">
        <v>650</v>
      </c>
      <c r="C80" s="25">
        <v>1</v>
      </c>
      <c r="D80" s="25">
        <v>13</v>
      </c>
      <c r="E80" s="26" t="s">
        <v>163</v>
      </c>
      <c r="F80" s="27">
        <v>800</v>
      </c>
      <c r="G80" s="32">
        <f>G81</f>
        <v>15</v>
      </c>
      <c r="H80" s="108">
        <f t="shared" si="5"/>
        <v>0</v>
      </c>
      <c r="I80" s="109">
        <f>I81</f>
        <v>15</v>
      </c>
    </row>
    <row r="81" spans="1:11" ht="11.25" customHeight="1" x14ac:dyDescent="0.2">
      <c r="A81" s="23" t="s">
        <v>45</v>
      </c>
      <c r="B81" s="24">
        <v>650</v>
      </c>
      <c r="C81" s="25">
        <v>1</v>
      </c>
      <c r="D81" s="25">
        <v>13</v>
      </c>
      <c r="E81" s="26" t="s">
        <v>163</v>
      </c>
      <c r="F81" s="27">
        <v>850</v>
      </c>
      <c r="G81" s="32">
        <f>G82</f>
        <v>15</v>
      </c>
      <c r="H81" s="108">
        <f t="shared" si="5"/>
        <v>0</v>
      </c>
      <c r="I81" s="109">
        <f>I82</f>
        <v>15</v>
      </c>
    </row>
    <row r="82" spans="1:11" x14ac:dyDescent="0.2">
      <c r="A82" s="23" t="s">
        <v>68</v>
      </c>
      <c r="B82" s="24">
        <v>650</v>
      </c>
      <c r="C82" s="25">
        <v>1</v>
      </c>
      <c r="D82" s="25">
        <v>13</v>
      </c>
      <c r="E82" s="26" t="s">
        <v>163</v>
      </c>
      <c r="F82" s="27">
        <v>853</v>
      </c>
      <c r="G82" s="32">
        <v>15</v>
      </c>
      <c r="H82" s="108">
        <v>0</v>
      </c>
      <c r="I82" s="108">
        <f>G82+H82</f>
        <v>15</v>
      </c>
    </row>
    <row r="83" spans="1:11" ht="25.5" customHeight="1" x14ac:dyDescent="0.2">
      <c r="A83" s="23" t="s">
        <v>193</v>
      </c>
      <c r="B83" s="24">
        <v>650</v>
      </c>
      <c r="C83" s="25">
        <v>1</v>
      </c>
      <c r="D83" s="25">
        <v>13</v>
      </c>
      <c r="E83" s="26" t="s">
        <v>96</v>
      </c>
      <c r="F83" s="27"/>
      <c r="G83" s="28">
        <f>G84+G94</f>
        <v>1989.3000000000002</v>
      </c>
      <c r="H83" s="108">
        <f t="shared" si="5"/>
        <v>-35.000000000000227</v>
      </c>
      <c r="I83" s="108">
        <f>I84+I94</f>
        <v>1954.3</v>
      </c>
      <c r="K83" s="116"/>
    </row>
    <row r="84" spans="1:11" ht="33.75" customHeight="1" x14ac:dyDescent="0.2">
      <c r="A84" s="23" t="s">
        <v>73</v>
      </c>
      <c r="B84" s="24">
        <v>650</v>
      </c>
      <c r="C84" s="25">
        <v>1</v>
      </c>
      <c r="D84" s="25">
        <v>13</v>
      </c>
      <c r="E84" s="26" t="s">
        <v>97</v>
      </c>
      <c r="F84" s="27"/>
      <c r="G84" s="28">
        <f>G85</f>
        <v>1931.8000000000002</v>
      </c>
      <c r="H84" s="108">
        <f t="shared" si="5"/>
        <v>-34.600000000000136</v>
      </c>
      <c r="I84" s="108">
        <f>I85</f>
        <v>1897.2</v>
      </c>
    </row>
    <row r="85" spans="1:11" ht="33.75" customHeight="1" x14ac:dyDescent="0.2">
      <c r="A85" s="23" t="s">
        <v>54</v>
      </c>
      <c r="B85" s="24">
        <v>650</v>
      </c>
      <c r="C85" s="25">
        <v>1</v>
      </c>
      <c r="D85" s="25">
        <v>13</v>
      </c>
      <c r="E85" s="26" t="s">
        <v>98</v>
      </c>
      <c r="F85" s="27"/>
      <c r="G85" s="28">
        <f>G86+G91</f>
        <v>1931.8000000000002</v>
      </c>
      <c r="H85" s="108">
        <f>I85-G85</f>
        <v>-34.600000000000136</v>
      </c>
      <c r="I85" s="108">
        <f>I86+I91</f>
        <v>1897.2</v>
      </c>
    </row>
    <row r="86" spans="1:11" ht="22.5" customHeight="1" x14ac:dyDescent="0.2">
      <c r="A86" s="23" t="s">
        <v>74</v>
      </c>
      <c r="B86" s="24">
        <v>650</v>
      </c>
      <c r="C86" s="25">
        <v>1</v>
      </c>
      <c r="D86" s="25">
        <v>13</v>
      </c>
      <c r="E86" s="26" t="s">
        <v>98</v>
      </c>
      <c r="F86" s="27" t="s">
        <v>34</v>
      </c>
      <c r="G86" s="28">
        <f>G87</f>
        <v>1899.9</v>
      </c>
      <c r="H86" s="108">
        <f>I86-G86</f>
        <v>-35</v>
      </c>
      <c r="I86" s="108">
        <f>I87</f>
        <v>1864.9</v>
      </c>
    </row>
    <row r="87" spans="1:11" ht="22.5" customHeight="1" x14ac:dyDescent="0.2">
      <c r="A87" s="23" t="s">
        <v>35</v>
      </c>
      <c r="B87" s="24">
        <v>650</v>
      </c>
      <c r="C87" s="25">
        <v>1</v>
      </c>
      <c r="D87" s="25">
        <v>13</v>
      </c>
      <c r="E87" s="26" t="s">
        <v>98</v>
      </c>
      <c r="F87" s="27" t="s">
        <v>36</v>
      </c>
      <c r="G87" s="28">
        <f>G89+G90+G88</f>
        <v>1899.9</v>
      </c>
      <c r="H87" s="108">
        <f t="shared" si="5"/>
        <v>-35</v>
      </c>
      <c r="I87" s="108">
        <f>I88+I89+I90</f>
        <v>1864.9</v>
      </c>
    </row>
    <row r="88" spans="1:11" s="80" customFormat="1" ht="33.75" x14ac:dyDescent="0.2">
      <c r="A88" s="23" t="s">
        <v>31</v>
      </c>
      <c r="B88" s="24">
        <v>650</v>
      </c>
      <c r="C88" s="25">
        <v>1</v>
      </c>
      <c r="D88" s="25">
        <v>13</v>
      </c>
      <c r="E88" s="26" t="s">
        <v>98</v>
      </c>
      <c r="F88" s="27">
        <v>243</v>
      </c>
      <c r="G88" s="28">
        <v>500</v>
      </c>
      <c r="H88" s="108">
        <v>0</v>
      </c>
      <c r="I88" s="108">
        <f t="shared" ref="I88:I90" si="10">G88+H88</f>
        <v>500</v>
      </c>
    </row>
    <row r="89" spans="1:11" ht="22.5" x14ac:dyDescent="0.2">
      <c r="A89" s="23" t="s">
        <v>26</v>
      </c>
      <c r="B89" s="24">
        <v>650</v>
      </c>
      <c r="C89" s="25">
        <v>1</v>
      </c>
      <c r="D89" s="25">
        <v>13</v>
      </c>
      <c r="E89" s="26" t="s">
        <v>98</v>
      </c>
      <c r="F89" s="27">
        <v>244</v>
      </c>
      <c r="G89" s="32">
        <v>693.8</v>
      </c>
      <c r="H89" s="108">
        <v>0</v>
      </c>
      <c r="I89" s="108">
        <f t="shared" si="10"/>
        <v>693.8</v>
      </c>
    </row>
    <row r="90" spans="1:11" s="80" customFormat="1" ht="15" customHeight="1" x14ac:dyDescent="0.2">
      <c r="A90" s="23" t="s">
        <v>230</v>
      </c>
      <c r="B90" s="24">
        <v>650</v>
      </c>
      <c r="C90" s="25">
        <v>1</v>
      </c>
      <c r="D90" s="25">
        <v>13</v>
      </c>
      <c r="E90" s="26" t="s">
        <v>98</v>
      </c>
      <c r="F90" s="27">
        <v>247</v>
      </c>
      <c r="G90" s="32">
        <v>706.1</v>
      </c>
      <c r="H90" s="108">
        <v>-35</v>
      </c>
      <c r="I90" s="108">
        <f t="shared" si="10"/>
        <v>671.1</v>
      </c>
    </row>
    <row r="91" spans="1:11" s="80" customFormat="1" ht="15" customHeight="1" x14ac:dyDescent="0.2">
      <c r="A91" s="23" t="s">
        <v>43</v>
      </c>
      <c r="B91" s="24">
        <v>650</v>
      </c>
      <c r="C91" s="25">
        <v>1</v>
      </c>
      <c r="D91" s="25">
        <v>13</v>
      </c>
      <c r="E91" s="26" t="s">
        <v>98</v>
      </c>
      <c r="F91" s="27">
        <v>800</v>
      </c>
      <c r="G91" s="32">
        <f>G92</f>
        <v>31.9</v>
      </c>
      <c r="H91" s="109">
        <f>H92</f>
        <v>0.4</v>
      </c>
      <c r="I91" s="109">
        <f t="shared" ref="H91:I92" si="11">I92</f>
        <v>32.299999999999997</v>
      </c>
    </row>
    <row r="92" spans="1:11" s="80" customFormat="1" ht="15" customHeight="1" x14ac:dyDescent="0.2">
      <c r="A92" s="23" t="s">
        <v>45</v>
      </c>
      <c r="B92" s="24">
        <v>650</v>
      </c>
      <c r="C92" s="25">
        <v>1</v>
      </c>
      <c r="D92" s="25">
        <v>13</v>
      </c>
      <c r="E92" s="26" t="s">
        <v>98</v>
      </c>
      <c r="F92" s="27">
        <v>850</v>
      </c>
      <c r="G92" s="32">
        <f>G93</f>
        <v>31.9</v>
      </c>
      <c r="H92" s="109">
        <f t="shared" si="11"/>
        <v>0.4</v>
      </c>
      <c r="I92" s="109">
        <f t="shared" si="11"/>
        <v>32.299999999999997</v>
      </c>
    </row>
    <row r="93" spans="1:11" s="80" customFormat="1" ht="15" customHeight="1" x14ac:dyDescent="0.2">
      <c r="A93" s="23" t="s">
        <v>68</v>
      </c>
      <c r="B93" s="24">
        <v>650</v>
      </c>
      <c r="C93" s="25">
        <v>1</v>
      </c>
      <c r="D93" s="25">
        <v>13</v>
      </c>
      <c r="E93" s="26" t="s">
        <v>98</v>
      </c>
      <c r="F93" s="27">
        <v>852</v>
      </c>
      <c r="G93" s="32">
        <v>31.9</v>
      </c>
      <c r="H93" s="108">
        <v>0.4</v>
      </c>
      <c r="I93" s="108">
        <f>G93+H93</f>
        <v>32.299999999999997</v>
      </c>
      <c r="J93" s="80">
        <v>32.24</v>
      </c>
    </row>
    <row r="94" spans="1:11" ht="30" customHeight="1" x14ac:dyDescent="0.2">
      <c r="A94" s="23" t="s">
        <v>54</v>
      </c>
      <c r="B94" s="24" t="s">
        <v>180</v>
      </c>
      <c r="C94" s="25">
        <v>1</v>
      </c>
      <c r="D94" s="25">
        <v>13</v>
      </c>
      <c r="E94" s="26" t="s">
        <v>179</v>
      </c>
      <c r="F94" s="27"/>
      <c r="G94" s="32">
        <f>G95</f>
        <v>57.5</v>
      </c>
      <c r="H94" s="108">
        <f t="shared" si="5"/>
        <v>-0.39999999999999858</v>
      </c>
      <c r="I94" s="109">
        <f>I95</f>
        <v>57.1</v>
      </c>
    </row>
    <row r="95" spans="1:11" ht="25.5" customHeight="1" x14ac:dyDescent="0.2">
      <c r="A95" s="23" t="s">
        <v>35</v>
      </c>
      <c r="B95" s="24" t="s">
        <v>180</v>
      </c>
      <c r="C95" s="25">
        <v>1</v>
      </c>
      <c r="D95" s="25">
        <v>13</v>
      </c>
      <c r="E95" s="26" t="s">
        <v>181</v>
      </c>
      <c r="F95" s="27">
        <v>240</v>
      </c>
      <c r="G95" s="32">
        <f>G96</f>
        <v>57.5</v>
      </c>
      <c r="H95" s="108">
        <f t="shared" si="5"/>
        <v>-0.39999999999999858</v>
      </c>
      <c r="I95" s="109">
        <f>I96</f>
        <v>57.1</v>
      </c>
    </row>
    <row r="96" spans="1:11" ht="30" customHeight="1" x14ac:dyDescent="0.2">
      <c r="A96" s="23" t="s">
        <v>26</v>
      </c>
      <c r="B96" s="24" t="s">
        <v>180</v>
      </c>
      <c r="C96" s="25">
        <v>1</v>
      </c>
      <c r="D96" s="25">
        <v>13</v>
      </c>
      <c r="E96" s="26" t="s">
        <v>181</v>
      </c>
      <c r="F96" s="27">
        <v>244</v>
      </c>
      <c r="G96" s="32">
        <v>57.5</v>
      </c>
      <c r="H96" s="108">
        <v>-0.4</v>
      </c>
      <c r="I96" s="108">
        <f>G96+H96</f>
        <v>57.1</v>
      </c>
    </row>
    <row r="97" spans="1:10" ht="36.75" customHeight="1" x14ac:dyDescent="0.2">
      <c r="A97" s="23" t="s">
        <v>194</v>
      </c>
      <c r="B97" s="24">
        <v>650</v>
      </c>
      <c r="C97" s="25">
        <v>1</v>
      </c>
      <c r="D97" s="25">
        <v>13</v>
      </c>
      <c r="E97" s="26" t="s">
        <v>99</v>
      </c>
      <c r="F97" s="27"/>
      <c r="G97" s="28">
        <f>G98+G104</f>
        <v>2</v>
      </c>
      <c r="H97" s="108">
        <f t="shared" si="5"/>
        <v>0</v>
      </c>
      <c r="I97" s="108">
        <f>I98+I104</f>
        <v>2</v>
      </c>
    </row>
    <row r="98" spans="1:10" ht="36" customHeight="1" x14ac:dyDescent="0.2">
      <c r="A98" s="23" t="s">
        <v>139</v>
      </c>
      <c r="B98" s="24">
        <v>650</v>
      </c>
      <c r="C98" s="25">
        <v>1</v>
      </c>
      <c r="D98" s="25">
        <v>13</v>
      </c>
      <c r="E98" s="26" t="s">
        <v>140</v>
      </c>
      <c r="F98" s="27"/>
      <c r="G98" s="28">
        <f>G99</f>
        <v>2</v>
      </c>
      <c r="H98" s="28">
        <f t="shared" si="5"/>
        <v>0</v>
      </c>
      <c r="I98" s="108">
        <f>I99</f>
        <v>2</v>
      </c>
    </row>
    <row r="99" spans="1:10" ht="33.75" customHeight="1" x14ac:dyDescent="0.2">
      <c r="A99" s="23" t="s">
        <v>178</v>
      </c>
      <c r="B99" s="24">
        <v>650</v>
      </c>
      <c r="C99" s="25">
        <v>1</v>
      </c>
      <c r="D99" s="25">
        <v>13</v>
      </c>
      <c r="E99" s="26" t="s">
        <v>141</v>
      </c>
      <c r="F99" s="27"/>
      <c r="G99" s="28">
        <f>G100</f>
        <v>2</v>
      </c>
      <c r="H99" s="28">
        <f t="shared" si="5"/>
        <v>0</v>
      </c>
      <c r="I99" s="108">
        <f>I100</f>
        <v>2</v>
      </c>
    </row>
    <row r="100" spans="1:10" ht="29.25" customHeight="1" x14ac:dyDescent="0.2">
      <c r="A100" s="23" t="s">
        <v>54</v>
      </c>
      <c r="B100" s="24">
        <v>650</v>
      </c>
      <c r="C100" s="25">
        <v>1</v>
      </c>
      <c r="D100" s="25">
        <v>13</v>
      </c>
      <c r="E100" s="26" t="s">
        <v>142</v>
      </c>
      <c r="F100" s="27"/>
      <c r="G100" s="28">
        <f>G101</f>
        <v>2</v>
      </c>
      <c r="H100" s="28">
        <f t="shared" si="5"/>
        <v>0</v>
      </c>
      <c r="I100" s="108">
        <f>I101</f>
        <v>2</v>
      </c>
    </row>
    <row r="101" spans="1:10" ht="22.5" customHeight="1" x14ac:dyDescent="0.2">
      <c r="A101" s="23" t="s">
        <v>74</v>
      </c>
      <c r="B101" s="24">
        <v>650</v>
      </c>
      <c r="C101" s="25">
        <v>1</v>
      </c>
      <c r="D101" s="25">
        <v>13</v>
      </c>
      <c r="E101" s="26" t="s">
        <v>142</v>
      </c>
      <c r="F101" s="27">
        <v>200</v>
      </c>
      <c r="G101" s="28">
        <f>G102</f>
        <v>2</v>
      </c>
      <c r="H101" s="28">
        <f t="shared" si="5"/>
        <v>0</v>
      </c>
      <c r="I101" s="108">
        <f>I102</f>
        <v>2</v>
      </c>
    </row>
    <row r="102" spans="1:10" ht="22.5" customHeight="1" x14ac:dyDescent="0.2">
      <c r="A102" s="23" t="s">
        <v>35</v>
      </c>
      <c r="B102" s="24">
        <v>650</v>
      </c>
      <c r="C102" s="25">
        <v>1</v>
      </c>
      <c r="D102" s="25">
        <v>13</v>
      </c>
      <c r="E102" s="26" t="s">
        <v>142</v>
      </c>
      <c r="F102" s="27">
        <v>240</v>
      </c>
      <c r="G102" s="28">
        <f>G103</f>
        <v>2</v>
      </c>
      <c r="H102" s="28">
        <f t="shared" si="5"/>
        <v>0</v>
      </c>
      <c r="I102" s="108">
        <f>I103</f>
        <v>2</v>
      </c>
    </row>
    <row r="103" spans="1:10" ht="24.75" customHeight="1" x14ac:dyDescent="0.2">
      <c r="A103" s="23" t="s">
        <v>26</v>
      </c>
      <c r="B103" s="24">
        <v>650</v>
      </c>
      <c r="C103" s="25">
        <v>1</v>
      </c>
      <c r="D103" s="25">
        <v>13</v>
      </c>
      <c r="E103" s="26" t="s">
        <v>142</v>
      </c>
      <c r="F103" s="27">
        <v>244</v>
      </c>
      <c r="G103" s="28">
        <v>2</v>
      </c>
      <c r="H103" s="28"/>
      <c r="I103" s="108">
        <f>G103+H103</f>
        <v>2</v>
      </c>
    </row>
    <row r="104" spans="1:10" ht="22.5" customHeight="1" x14ac:dyDescent="0.2">
      <c r="A104" s="23" t="s">
        <v>144</v>
      </c>
      <c r="B104" s="24">
        <v>650</v>
      </c>
      <c r="C104" s="25">
        <v>1</v>
      </c>
      <c r="D104" s="25">
        <v>13</v>
      </c>
      <c r="E104" s="26" t="s">
        <v>143</v>
      </c>
      <c r="F104" s="27"/>
      <c r="G104" s="28">
        <f>G105</f>
        <v>0</v>
      </c>
      <c r="H104" s="28">
        <f t="shared" si="5"/>
        <v>0</v>
      </c>
      <c r="I104" s="108">
        <f>I105</f>
        <v>0</v>
      </c>
    </row>
    <row r="105" spans="1:10" ht="48" customHeight="1" x14ac:dyDescent="0.2">
      <c r="A105" s="23" t="s">
        <v>145</v>
      </c>
      <c r="B105" s="24">
        <v>650</v>
      </c>
      <c r="C105" s="25">
        <v>1</v>
      </c>
      <c r="D105" s="25">
        <v>13</v>
      </c>
      <c r="E105" s="26" t="s">
        <v>146</v>
      </c>
      <c r="F105" s="27"/>
      <c r="G105" s="28">
        <f>G106</f>
        <v>0</v>
      </c>
      <c r="H105" s="28">
        <f t="shared" si="5"/>
        <v>0</v>
      </c>
      <c r="I105" s="108">
        <f>I106</f>
        <v>0</v>
      </c>
    </row>
    <row r="106" spans="1:10" ht="22.5" customHeight="1" x14ac:dyDescent="0.2">
      <c r="A106" s="23" t="s">
        <v>54</v>
      </c>
      <c r="B106" s="24">
        <v>650</v>
      </c>
      <c r="C106" s="25">
        <v>1</v>
      </c>
      <c r="D106" s="25">
        <v>13</v>
      </c>
      <c r="E106" s="26" t="s">
        <v>147</v>
      </c>
      <c r="F106" s="27"/>
      <c r="G106" s="28">
        <f>G107</f>
        <v>0</v>
      </c>
      <c r="H106" s="28">
        <f t="shared" si="5"/>
        <v>0</v>
      </c>
      <c r="I106" s="108">
        <f>I107</f>
        <v>0</v>
      </c>
    </row>
    <row r="107" spans="1:10" ht="22.5" customHeight="1" x14ac:dyDescent="0.2">
      <c r="A107" s="23" t="s">
        <v>74</v>
      </c>
      <c r="B107" s="24">
        <v>650</v>
      </c>
      <c r="C107" s="25">
        <v>1</v>
      </c>
      <c r="D107" s="25">
        <v>13</v>
      </c>
      <c r="E107" s="26" t="s">
        <v>147</v>
      </c>
      <c r="F107" s="27">
        <v>200</v>
      </c>
      <c r="G107" s="28">
        <f>G108</f>
        <v>0</v>
      </c>
      <c r="H107" s="28">
        <f t="shared" si="5"/>
        <v>0</v>
      </c>
      <c r="I107" s="108">
        <f>I108</f>
        <v>0</v>
      </c>
    </row>
    <row r="108" spans="1:10" ht="24" customHeight="1" x14ac:dyDescent="0.2">
      <c r="A108" s="23" t="s">
        <v>35</v>
      </c>
      <c r="B108" s="24">
        <v>650</v>
      </c>
      <c r="C108" s="25">
        <v>1</v>
      </c>
      <c r="D108" s="25">
        <v>13</v>
      </c>
      <c r="E108" s="26" t="s">
        <v>147</v>
      </c>
      <c r="F108" s="27">
        <v>240</v>
      </c>
      <c r="G108" s="28">
        <f>G109</f>
        <v>0</v>
      </c>
      <c r="H108" s="28">
        <f t="shared" si="5"/>
        <v>0</v>
      </c>
      <c r="I108" s="108">
        <f>I109</f>
        <v>0</v>
      </c>
    </row>
    <row r="109" spans="1:10" ht="29.25" customHeight="1" x14ac:dyDescent="0.2">
      <c r="A109" s="23" t="s">
        <v>26</v>
      </c>
      <c r="B109" s="24">
        <v>650</v>
      </c>
      <c r="C109" s="25">
        <v>1</v>
      </c>
      <c r="D109" s="25">
        <v>13</v>
      </c>
      <c r="E109" s="26" t="s">
        <v>147</v>
      </c>
      <c r="F109" s="27">
        <v>244</v>
      </c>
      <c r="G109" s="32">
        <v>0</v>
      </c>
      <c r="H109" s="28"/>
      <c r="I109" s="108">
        <f>G109+H109</f>
        <v>0</v>
      </c>
    </row>
    <row r="110" spans="1:10" s="11" customFormat="1" ht="20.25" customHeight="1" x14ac:dyDescent="0.2">
      <c r="A110" s="12" t="s">
        <v>10</v>
      </c>
      <c r="B110" s="13">
        <v>650</v>
      </c>
      <c r="C110" s="14">
        <v>2</v>
      </c>
      <c r="D110" s="14">
        <v>0</v>
      </c>
      <c r="E110" s="15" t="s">
        <v>33</v>
      </c>
      <c r="F110" s="16" t="s">
        <v>33</v>
      </c>
      <c r="G110" s="17">
        <f>G111</f>
        <v>466.4</v>
      </c>
      <c r="H110" s="51">
        <f t="shared" ref="H110:H167" si="12">I110-G110</f>
        <v>0</v>
      </c>
      <c r="I110" s="17">
        <f>I111</f>
        <v>466.40000000000003</v>
      </c>
      <c r="J110" s="11">
        <v>466.4</v>
      </c>
    </row>
    <row r="111" spans="1:10" ht="16.5" customHeight="1" x14ac:dyDescent="0.2">
      <c r="A111" s="9" t="s">
        <v>11</v>
      </c>
      <c r="B111" s="36">
        <v>650</v>
      </c>
      <c r="C111" s="18">
        <v>2</v>
      </c>
      <c r="D111" s="18">
        <v>3</v>
      </c>
      <c r="E111" s="8" t="s">
        <v>33</v>
      </c>
      <c r="F111" s="19" t="s">
        <v>33</v>
      </c>
      <c r="G111" s="7">
        <f>G112</f>
        <v>466.4</v>
      </c>
      <c r="H111" s="7">
        <f t="shared" si="12"/>
        <v>0</v>
      </c>
      <c r="I111" s="7">
        <f>I112</f>
        <v>466.40000000000003</v>
      </c>
    </row>
    <row r="112" spans="1:10" ht="9.75" customHeight="1" x14ac:dyDescent="0.2">
      <c r="A112" s="31" t="s">
        <v>50</v>
      </c>
      <c r="B112" s="24">
        <v>650</v>
      </c>
      <c r="C112" s="25">
        <v>2</v>
      </c>
      <c r="D112" s="25">
        <v>3</v>
      </c>
      <c r="E112" s="26">
        <v>5000000000</v>
      </c>
      <c r="F112" s="27" t="s">
        <v>33</v>
      </c>
      <c r="G112" s="28">
        <f>G113</f>
        <v>466.4</v>
      </c>
      <c r="H112" s="28">
        <f t="shared" si="12"/>
        <v>0</v>
      </c>
      <c r="I112" s="28">
        <f>I113</f>
        <v>466.40000000000003</v>
      </c>
    </row>
    <row r="113" spans="1:10" ht="34.5" customHeight="1" x14ac:dyDescent="0.2">
      <c r="A113" s="31" t="s">
        <v>72</v>
      </c>
      <c r="B113" s="24">
        <v>650</v>
      </c>
      <c r="C113" s="25">
        <v>2</v>
      </c>
      <c r="D113" s="25">
        <v>3</v>
      </c>
      <c r="E113" s="26">
        <v>5000100000</v>
      </c>
      <c r="F113" s="27"/>
      <c r="G113" s="28">
        <f>G114</f>
        <v>466.4</v>
      </c>
      <c r="H113" s="28">
        <f t="shared" si="12"/>
        <v>0</v>
      </c>
      <c r="I113" s="28">
        <f>I114</f>
        <v>466.40000000000003</v>
      </c>
    </row>
    <row r="114" spans="1:10" ht="24" customHeight="1" x14ac:dyDescent="0.2">
      <c r="A114" s="31" t="s">
        <v>55</v>
      </c>
      <c r="B114" s="24">
        <v>650</v>
      </c>
      <c r="C114" s="25">
        <v>2</v>
      </c>
      <c r="D114" s="25">
        <v>3</v>
      </c>
      <c r="E114" s="26" t="s">
        <v>151</v>
      </c>
      <c r="F114" s="27" t="s">
        <v>33</v>
      </c>
      <c r="G114" s="28">
        <f>G115+G119</f>
        <v>466.4</v>
      </c>
      <c r="H114" s="28">
        <f t="shared" si="12"/>
        <v>0</v>
      </c>
      <c r="I114" s="28">
        <f>I115+I119</f>
        <v>466.40000000000003</v>
      </c>
    </row>
    <row r="115" spans="1:10" ht="56.25" customHeight="1" x14ac:dyDescent="0.2">
      <c r="A115" s="23" t="s">
        <v>37</v>
      </c>
      <c r="B115" s="24">
        <v>650</v>
      </c>
      <c r="C115" s="25">
        <v>2</v>
      </c>
      <c r="D115" s="25">
        <v>3</v>
      </c>
      <c r="E115" s="26">
        <v>5000151180</v>
      </c>
      <c r="F115" s="27" t="s">
        <v>38</v>
      </c>
      <c r="G115" s="28">
        <f>G116</f>
        <v>384.9</v>
      </c>
      <c r="H115" s="28">
        <f t="shared" si="12"/>
        <v>-6.7999999999999545</v>
      </c>
      <c r="I115" s="28">
        <f>I116</f>
        <v>378.1</v>
      </c>
    </row>
    <row r="116" spans="1:10" ht="22.5" customHeight="1" x14ac:dyDescent="0.2">
      <c r="A116" s="23" t="s">
        <v>41</v>
      </c>
      <c r="B116" s="24">
        <v>650</v>
      </c>
      <c r="C116" s="25">
        <v>2</v>
      </c>
      <c r="D116" s="25">
        <v>3</v>
      </c>
      <c r="E116" s="26">
        <v>5000151180</v>
      </c>
      <c r="F116" s="27" t="s">
        <v>42</v>
      </c>
      <c r="G116" s="32">
        <f>G117+G118</f>
        <v>384.9</v>
      </c>
      <c r="H116" s="28">
        <f>I116-G116</f>
        <v>-6.7999999999999545</v>
      </c>
      <c r="I116" s="109">
        <f>I117+I118</f>
        <v>378.1</v>
      </c>
    </row>
    <row r="117" spans="1:10" ht="23.25" customHeight="1" x14ac:dyDescent="0.2">
      <c r="A117" s="23" t="s">
        <v>63</v>
      </c>
      <c r="B117" s="24">
        <v>650</v>
      </c>
      <c r="C117" s="25">
        <v>2</v>
      </c>
      <c r="D117" s="25">
        <v>3</v>
      </c>
      <c r="E117" s="26">
        <v>5000151180</v>
      </c>
      <c r="F117" s="27">
        <v>121</v>
      </c>
      <c r="G117" s="32">
        <v>307</v>
      </c>
      <c r="H117" s="108">
        <f>-10.4-1.1+1.5</f>
        <v>-10</v>
      </c>
      <c r="I117" s="108">
        <v>297</v>
      </c>
      <c r="J117" s="4">
        <v>297</v>
      </c>
    </row>
    <row r="118" spans="1:10" ht="33.75" x14ac:dyDescent="0.2">
      <c r="A118" s="23" t="s">
        <v>64</v>
      </c>
      <c r="B118" s="24">
        <v>650</v>
      </c>
      <c r="C118" s="25">
        <v>2</v>
      </c>
      <c r="D118" s="25">
        <v>3</v>
      </c>
      <c r="E118" s="26">
        <v>5000151180</v>
      </c>
      <c r="F118" s="27">
        <v>129</v>
      </c>
      <c r="G118" s="32">
        <v>77.900000000000006</v>
      </c>
      <c r="H118" s="28">
        <f>3.5-0.3</f>
        <v>3.2</v>
      </c>
      <c r="I118" s="108">
        <v>81.099999999999994</v>
      </c>
    </row>
    <row r="119" spans="1:10" ht="22.5" customHeight="1" x14ac:dyDescent="0.2">
      <c r="A119" s="23" t="s">
        <v>74</v>
      </c>
      <c r="B119" s="24">
        <v>650</v>
      </c>
      <c r="C119" s="25">
        <v>2</v>
      </c>
      <c r="D119" s="25">
        <v>3</v>
      </c>
      <c r="E119" s="26">
        <v>5000151180</v>
      </c>
      <c r="F119" s="27">
        <v>200</v>
      </c>
      <c r="G119" s="28">
        <f>G120</f>
        <v>81.5</v>
      </c>
      <c r="H119" s="28">
        <f>I119-G119</f>
        <v>6.7999999999999972</v>
      </c>
      <c r="I119" s="108">
        <f>I120</f>
        <v>88.3</v>
      </c>
    </row>
    <row r="120" spans="1:10" ht="22.5" customHeight="1" x14ac:dyDescent="0.2">
      <c r="A120" s="23" t="s">
        <v>35</v>
      </c>
      <c r="B120" s="24">
        <v>650</v>
      </c>
      <c r="C120" s="25">
        <v>2</v>
      </c>
      <c r="D120" s="25">
        <v>3</v>
      </c>
      <c r="E120" s="26">
        <v>5000151180</v>
      </c>
      <c r="F120" s="27">
        <v>240</v>
      </c>
      <c r="G120" s="28">
        <f>G121</f>
        <v>81.5</v>
      </c>
      <c r="H120" s="28">
        <f t="shared" si="12"/>
        <v>6.7999999999999972</v>
      </c>
      <c r="I120" s="108">
        <f>I121</f>
        <v>88.3</v>
      </c>
    </row>
    <row r="121" spans="1:10" ht="22.5" x14ac:dyDescent="0.2">
      <c r="A121" s="23" t="s">
        <v>26</v>
      </c>
      <c r="B121" s="24">
        <v>650</v>
      </c>
      <c r="C121" s="25">
        <v>2</v>
      </c>
      <c r="D121" s="25">
        <v>3</v>
      </c>
      <c r="E121" s="26">
        <v>5000151180</v>
      </c>
      <c r="F121" s="27">
        <v>244</v>
      </c>
      <c r="G121" s="32">
        <v>81.5</v>
      </c>
      <c r="H121" s="28">
        <f>-3.8+9.2+1.4</f>
        <v>6.7999999999999989</v>
      </c>
      <c r="I121" s="108">
        <f>G121+H121</f>
        <v>88.3</v>
      </c>
      <c r="J121" s="4">
        <v>0</v>
      </c>
    </row>
    <row r="122" spans="1:10" s="11" customFormat="1" ht="22.5" customHeight="1" x14ac:dyDescent="0.2">
      <c r="A122" s="12" t="s">
        <v>12</v>
      </c>
      <c r="B122" s="13">
        <v>650</v>
      </c>
      <c r="C122" s="14">
        <v>3</v>
      </c>
      <c r="D122" s="14">
        <v>0</v>
      </c>
      <c r="E122" s="15" t="s">
        <v>33</v>
      </c>
      <c r="F122" s="16" t="s">
        <v>33</v>
      </c>
      <c r="G122" s="17">
        <f>G123+G131+G145</f>
        <v>60.3</v>
      </c>
      <c r="H122" s="51">
        <f t="shared" si="12"/>
        <v>0</v>
      </c>
      <c r="I122" s="17">
        <f>I123+I131+I145</f>
        <v>60.3</v>
      </c>
    </row>
    <row r="123" spans="1:10" ht="11.25" customHeight="1" x14ac:dyDescent="0.2">
      <c r="A123" s="9" t="s">
        <v>13</v>
      </c>
      <c r="B123" s="36">
        <v>650</v>
      </c>
      <c r="C123" s="18">
        <v>3</v>
      </c>
      <c r="D123" s="18">
        <v>4</v>
      </c>
      <c r="E123" s="8" t="s">
        <v>33</v>
      </c>
      <c r="F123" s="19" t="s">
        <v>33</v>
      </c>
      <c r="G123" s="7">
        <f t="shared" ref="G123:I129" si="13">G124</f>
        <v>27</v>
      </c>
      <c r="H123" s="7">
        <f t="shared" si="12"/>
        <v>0</v>
      </c>
      <c r="I123" s="7">
        <f t="shared" si="13"/>
        <v>27</v>
      </c>
    </row>
    <row r="124" spans="1:10" ht="45" customHeight="1" x14ac:dyDescent="0.2">
      <c r="A124" s="23" t="s">
        <v>194</v>
      </c>
      <c r="B124" s="24">
        <v>650</v>
      </c>
      <c r="C124" s="25">
        <v>3</v>
      </c>
      <c r="D124" s="25">
        <v>4</v>
      </c>
      <c r="E124" s="26" t="s">
        <v>99</v>
      </c>
      <c r="F124" s="27"/>
      <c r="G124" s="28">
        <f t="shared" si="13"/>
        <v>27</v>
      </c>
      <c r="H124" s="28">
        <f t="shared" si="12"/>
        <v>0</v>
      </c>
      <c r="I124" s="108">
        <f t="shared" si="13"/>
        <v>27</v>
      </c>
    </row>
    <row r="125" spans="1:10" ht="11.25" customHeight="1" x14ac:dyDescent="0.2">
      <c r="A125" s="30" t="s">
        <v>48</v>
      </c>
      <c r="B125" s="24">
        <v>650</v>
      </c>
      <c r="C125" s="25">
        <v>3</v>
      </c>
      <c r="D125" s="25">
        <v>4</v>
      </c>
      <c r="E125" s="26" t="s">
        <v>100</v>
      </c>
      <c r="F125" s="27"/>
      <c r="G125" s="28">
        <f t="shared" si="13"/>
        <v>27</v>
      </c>
      <c r="H125" s="28">
        <f t="shared" si="12"/>
        <v>0</v>
      </c>
      <c r="I125" s="108">
        <f t="shared" si="13"/>
        <v>27</v>
      </c>
    </row>
    <row r="126" spans="1:10" ht="33.75" customHeight="1" x14ac:dyDescent="0.2">
      <c r="A126" s="23" t="s">
        <v>103</v>
      </c>
      <c r="B126" s="24">
        <v>650</v>
      </c>
      <c r="C126" s="25">
        <v>3</v>
      </c>
      <c r="D126" s="25">
        <v>4</v>
      </c>
      <c r="E126" s="26" t="s">
        <v>102</v>
      </c>
      <c r="F126" s="27"/>
      <c r="G126" s="28">
        <f t="shared" si="13"/>
        <v>27</v>
      </c>
      <c r="H126" s="28">
        <f t="shared" si="12"/>
        <v>0</v>
      </c>
      <c r="I126" s="108">
        <f t="shared" si="13"/>
        <v>27</v>
      </c>
    </row>
    <row r="127" spans="1:10" ht="101.25" customHeight="1" x14ac:dyDescent="0.2">
      <c r="A127" s="23" t="s">
        <v>174</v>
      </c>
      <c r="B127" s="24">
        <v>650</v>
      </c>
      <c r="C127" s="25">
        <v>3</v>
      </c>
      <c r="D127" s="25">
        <v>4</v>
      </c>
      <c r="E127" s="35" t="s">
        <v>101</v>
      </c>
      <c r="F127" s="27"/>
      <c r="G127" s="28">
        <f t="shared" si="13"/>
        <v>27</v>
      </c>
      <c r="H127" s="28">
        <f t="shared" si="12"/>
        <v>0</v>
      </c>
      <c r="I127" s="108">
        <f t="shared" si="13"/>
        <v>27</v>
      </c>
    </row>
    <row r="128" spans="1:10" ht="27.75" customHeight="1" x14ac:dyDescent="0.2">
      <c r="A128" s="23" t="s">
        <v>74</v>
      </c>
      <c r="B128" s="24">
        <v>650</v>
      </c>
      <c r="C128" s="25">
        <v>3</v>
      </c>
      <c r="D128" s="25">
        <v>4</v>
      </c>
      <c r="E128" s="35" t="s">
        <v>101</v>
      </c>
      <c r="F128" s="27">
        <v>200</v>
      </c>
      <c r="G128" s="28">
        <f t="shared" si="13"/>
        <v>27</v>
      </c>
      <c r="H128" s="28">
        <f t="shared" si="12"/>
        <v>0</v>
      </c>
      <c r="I128" s="108">
        <f t="shared" si="13"/>
        <v>27</v>
      </c>
    </row>
    <row r="129" spans="1:9" ht="27.75" customHeight="1" x14ac:dyDescent="0.2">
      <c r="A129" s="23" t="s">
        <v>35</v>
      </c>
      <c r="B129" s="24">
        <v>650</v>
      </c>
      <c r="C129" s="25">
        <v>3</v>
      </c>
      <c r="D129" s="25">
        <v>4</v>
      </c>
      <c r="E129" s="35" t="s">
        <v>101</v>
      </c>
      <c r="F129" s="27">
        <v>240</v>
      </c>
      <c r="G129" s="28">
        <f t="shared" si="13"/>
        <v>27</v>
      </c>
      <c r="H129" s="28">
        <f t="shared" si="12"/>
        <v>0</v>
      </c>
      <c r="I129" s="108">
        <f t="shared" si="13"/>
        <v>27</v>
      </c>
    </row>
    <row r="130" spans="1:9" ht="24.75" customHeight="1" x14ac:dyDescent="0.2">
      <c r="A130" s="23" t="s">
        <v>26</v>
      </c>
      <c r="B130" s="24">
        <v>650</v>
      </c>
      <c r="C130" s="25">
        <v>3</v>
      </c>
      <c r="D130" s="25">
        <v>4</v>
      </c>
      <c r="E130" s="35" t="s">
        <v>101</v>
      </c>
      <c r="F130" s="27">
        <v>244</v>
      </c>
      <c r="G130" s="32">
        <v>27</v>
      </c>
      <c r="H130" s="28"/>
      <c r="I130" s="108">
        <f>G130+H130</f>
        <v>27</v>
      </c>
    </row>
    <row r="131" spans="1:9" ht="31.5" customHeight="1" x14ac:dyDescent="0.2">
      <c r="A131" s="39" t="s">
        <v>224</v>
      </c>
      <c r="B131" s="36">
        <v>650</v>
      </c>
      <c r="C131" s="18">
        <v>3</v>
      </c>
      <c r="D131" s="18">
        <v>9</v>
      </c>
      <c r="E131" s="42"/>
      <c r="F131" s="19"/>
      <c r="G131" s="7">
        <f>G132</f>
        <v>2</v>
      </c>
      <c r="H131" s="7">
        <f t="shared" si="12"/>
        <v>0</v>
      </c>
      <c r="I131" s="7">
        <f>I132</f>
        <v>2</v>
      </c>
    </row>
    <row r="132" spans="1:9" ht="42.75" customHeight="1" x14ac:dyDescent="0.2">
      <c r="A132" s="23" t="s">
        <v>199</v>
      </c>
      <c r="B132" s="24">
        <v>650</v>
      </c>
      <c r="C132" s="25">
        <v>3</v>
      </c>
      <c r="D132" s="25">
        <v>9</v>
      </c>
      <c r="E132" s="35">
        <v>7500000000</v>
      </c>
      <c r="F132" s="27"/>
      <c r="G132" s="28">
        <f>G133+G139</f>
        <v>2</v>
      </c>
      <c r="H132" s="28">
        <f t="shared" si="12"/>
        <v>0</v>
      </c>
      <c r="I132" s="28">
        <f>I133+I139</f>
        <v>2</v>
      </c>
    </row>
    <row r="133" spans="1:9" ht="38.25" customHeight="1" x14ac:dyDescent="0.2">
      <c r="A133" s="23" t="s">
        <v>148</v>
      </c>
      <c r="B133" s="24">
        <v>650</v>
      </c>
      <c r="C133" s="25">
        <v>3</v>
      </c>
      <c r="D133" s="25">
        <v>9</v>
      </c>
      <c r="E133" s="35">
        <v>7510000000</v>
      </c>
      <c r="F133" s="27"/>
      <c r="G133" s="28">
        <f>G134</f>
        <v>1</v>
      </c>
      <c r="H133" s="28">
        <f t="shared" si="12"/>
        <v>0</v>
      </c>
      <c r="I133" s="28">
        <f>I134</f>
        <v>1</v>
      </c>
    </row>
    <row r="134" spans="1:9" ht="37.5" customHeight="1" x14ac:dyDescent="0.2">
      <c r="A134" s="23" t="s">
        <v>62</v>
      </c>
      <c r="B134" s="24">
        <v>650</v>
      </c>
      <c r="C134" s="25">
        <v>3</v>
      </c>
      <c r="D134" s="25">
        <v>9</v>
      </c>
      <c r="E134" s="35">
        <v>7510100000</v>
      </c>
      <c r="F134" s="27"/>
      <c r="G134" s="28">
        <f>G135</f>
        <v>1</v>
      </c>
      <c r="H134" s="28">
        <f t="shared" si="12"/>
        <v>0</v>
      </c>
      <c r="I134" s="28">
        <f>I135</f>
        <v>1</v>
      </c>
    </row>
    <row r="135" spans="1:9" ht="32.25" customHeight="1" x14ac:dyDescent="0.2">
      <c r="A135" s="23" t="s">
        <v>54</v>
      </c>
      <c r="B135" s="24">
        <v>650</v>
      </c>
      <c r="C135" s="25">
        <v>3</v>
      </c>
      <c r="D135" s="25">
        <v>9</v>
      </c>
      <c r="E135" s="35">
        <v>7510199990</v>
      </c>
      <c r="F135" s="27"/>
      <c r="G135" s="28">
        <f>G136</f>
        <v>1</v>
      </c>
      <c r="H135" s="28">
        <f t="shared" si="12"/>
        <v>0</v>
      </c>
      <c r="I135" s="28">
        <f>I136</f>
        <v>1</v>
      </c>
    </row>
    <row r="136" spans="1:9" ht="27" customHeight="1" x14ac:dyDescent="0.2">
      <c r="A136" s="23" t="s">
        <v>74</v>
      </c>
      <c r="B136" s="24">
        <v>650</v>
      </c>
      <c r="C136" s="25">
        <v>3</v>
      </c>
      <c r="D136" s="25">
        <v>9</v>
      </c>
      <c r="E136" s="35">
        <v>7510199990</v>
      </c>
      <c r="F136" s="27">
        <v>200</v>
      </c>
      <c r="G136" s="28">
        <f>G137</f>
        <v>1</v>
      </c>
      <c r="H136" s="28">
        <f t="shared" si="12"/>
        <v>0</v>
      </c>
      <c r="I136" s="28">
        <f>I137</f>
        <v>1</v>
      </c>
    </row>
    <row r="137" spans="1:9" ht="27" customHeight="1" x14ac:dyDescent="0.2">
      <c r="A137" s="23" t="s">
        <v>35</v>
      </c>
      <c r="B137" s="24">
        <v>650</v>
      </c>
      <c r="C137" s="25">
        <v>3</v>
      </c>
      <c r="D137" s="25">
        <v>9</v>
      </c>
      <c r="E137" s="35">
        <v>7510199990</v>
      </c>
      <c r="F137" s="27">
        <v>240</v>
      </c>
      <c r="G137" s="28">
        <f>G138</f>
        <v>1</v>
      </c>
      <c r="H137" s="28">
        <f t="shared" si="12"/>
        <v>0</v>
      </c>
      <c r="I137" s="108">
        <f>I138</f>
        <v>1</v>
      </c>
    </row>
    <row r="138" spans="1:9" ht="27" customHeight="1" x14ac:dyDescent="0.2">
      <c r="A138" s="23" t="s">
        <v>26</v>
      </c>
      <c r="B138" s="24">
        <v>650</v>
      </c>
      <c r="C138" s="25">
        <v>3</v>
      </c>
      <c r="D138" s="25">
        <v>9</v>
      </c>
      <c r="E138" s="35">
        <v>7510199990</v>
      </c>
      <c r="F138" s="27">
        <v>244</v>
      </c>
      <c r="G138" s="32">
        <v>1</v>
      </c>
      <c r="H138" s="28"/>
      <c r="I138" s="108">
        <f>G138+H138</f>
        <v>1</v>
      </c>
    </row>
    <row r="139" spans="1:9" ht="11.25" customHeight="1" x14ac:dyDescent="0.2">
      <c r="A139" s="23" t="s">
        <v>149</v>
      </c>
      <c r="B139" s="24">
        <v>650</v>
      </c>
      <c r="C139" s="25">
        <v>3</v>
      </c>
      <c r="D139" s="25">
        <v>9</v>
      </c>
      <c r="E139" s="35">
        <v>7520000000</v>
      </c>
      <c r="F139" s="27"/>
      <c r="G139" s="28">
        <f>G140</f>
        <v>1</v>
      </c>
      <c r="H139" s="28">
        <f t="shared" si="12"/>
        <v>0</v>
      </c>
      <c r="I139" s="108">
        <f>I140</f>
        <v>1</v>
      </c>
    </row>
    <row r="140" spans="1:9" ht="27.75" customHeight="1" x14ac:dyDescent="0.2">
      <c r="A140" s="23" t="s">
        <v>150</v>
      </c>
      <c r="B140" s="24">
        <v>650</v>
      </c>
      <c r="C140" s="25">
        <v>3</v>
      </c>
      <c r="D140" s="25">
        <v>9</v>
      </c>
      <c r="E140" s="35">
        <v>7520100000</v>
      </c>
      <c r="F140" s="27"/>
      <c r="G140" s="28">
        <f>G141</f>
        <v>1</v>
      </c>
      <c r="H140" s="28">
        <f t="shared" si="12"/>
        <v>0</v>
      </c>
      <c r="I140" s="108">
        <f>I141</f>
        <v>1</v>
      </c>
    </row>
    <row r="141" spans="1:9" ht="27.75" customHeight="1" x14ac:dyDescent="0.2">
      <c r="A141" s="23" t="s">
        <v>54</v>
      </c>
      <c r="B141" s="24">
        <v>650</v>
      </c>
      <c r="C141" s="25">
        <v>3</v>
      </c>
      <c r="D141" s="25">
        <v>9</v>
      </c>
      <c r="E141" s="35">
        <v>7520199990</v>
      </c>
      <c r="F141" s="27"/>
      <c r="G141" s="28">
        <f>G142</f>
        <v>1</v>
      </c>
      <c r="H141" s="28">
        <f t="shared" si="12"/>
        <v>0</v>
      </c>
      <c r="I141" s="108">
        <f>I142</f>
        <v>1</v>
      </c>
    </row>
    <row r="142" spans="1:9" ht="30" customHeight="1" x14ac:dyDescent="0.2">
      <c r="A142" s="23" t="s">
        <v>74</v>
      </c>
      <c r="B142" s="24">
        <v>650</v>
      </c>
      <c r="C142" s="25">
        <v>3</v>
      </c>
      <c r="D142" s="25">
        <v>9</v>
      </c>
      <c r="E142" s="35">
        <v>7520199990</v>
      </c>
      <c r="F142" s="27">
        <v>200</v>
      </c>
      <c r="G142" s="28">
        <f>G143</f>
        <v>1</v>
      </c>
      <c r="H142" s="28">
        <f t="shared" si="12"/>
        <v>0</v>
      </c>
      <c r="I142" s="108">
        <f>I143</f>
        <v>1</v>
      </c>
    </row>
    <row r="143" spans="1:9" ht="27" customHeight="1" x14ac:dyDescent="0.2">
      <c r="A143" s="23" t="s">
        <v>35</v>
      </c>
      <c r="B143" s="24">
        <v>650</v>
      </c>
      <c r="C143" s="25">
        <v>3</v>
      </c>
      <c r="D143" s="25">
        <v>9</v>
      </c>
      <c r="E143" s="35">
        <v>7520199990</v>
      </c>
      <c r="F143" s="27">
        <v>240</v>
      </c>
      <c r="G143" s="28">
        <f>G144</f>
        <v>1</v>
      </c>
      <c r="H143" s="28">
        <f t="shared" si="12"/>
        <v>0</v>
      </c>
      <c r="I143" s="108">
        <f>I144</f>
        <v>1</v>
      </c>
    </row>
    <row r="144" spans="1:9" ht="29.25" customHeight="1" x14ac:dyDescent="0.2">
      <c r="A144" s="23" t="s">
        <v>26</v>
      </c>
      <c r="B144" s="24">
        <v>650</v>
      </c>
      <c r="C144" s="25">
        <v>3</v>
      </c>
      <c r="D144" s="25">
        <v>9</v>
      </c>
      <c r="E144" s="35">
        <v>7520199990</v>
      </c>
      <c r="F144" s="27">
        <v>244</v>
      </c>
      <c r="G144" s="32">
        <v>1</v>
      </c>
      <c r="H144" s="28"/>
      <c r="I144" s="108">
        <f>G144+H144</f>
        <v>1</v>
      </c>
    </row>
    <row r="145" spans="1:10" ht="28.5" customHeight="1" x14ac:dyDescent="0.2">
      <c r="A145" s="39" t="s">
        <v>56</v>
      </c>
      <c r="B145" s="36">
        <v>650</v>
      </c>
      <c r="C145" s="18">
        <v>3</v>
      </c>
      <c r="D145" s="18">
        <v>14</v>
      </c>
      <c r="E145" s="8"/>
      <c r="F145" s="19"/>
      <c r="G145" s="43">
        <f t="shared" ref="G145:I155" si="14">G146</f>
        <v>31.3</v>
      </c>
      <c r="H145" s="7">
        <f t="shared" si="12"/>
        <v>0</v>
      </c>
      <c r="I145" s="43">
        <f t="shared" si="14"/>
        <v>31.3</v>
      </c>
    </row>
    <row r="146" spans="1:10" ht="38.25" customHeight="1" x14ac:dyDescent="0.2">
      <c r="A146" s="23" t="s">
        <v>194</v>
      </c>
      <c r="B146" s="24">
        <v>650</v>
      </c>
      <c r="C146" s="25">
        <v>3</v>
      </c>
      <c r="D146" s="25">
        <v>14</v>
      </c>
      <c r="E146" s="26" t="s">
        <v>99</v>
      </c>
      <c r="F146" s="27"/>
      <c r="G146" s="32">
        <f t="shared" si="14"/>
        <v>31.3</v>
      </c>
      <c r="H146" s="28">
        <f t="shared" si="12"/>
        <v>0</v>
      </c>
      <c r="I146" s="32">
        <f t="shared" si="14"/>
        <v>31.3</v>
      </c>
    </row>
    <row r="147" spans="1:10" ht="24" customHeight="1" x14ac:dyDescent="0.2">
      <c r="A147" s="23" t="s">
        <v>48</v>
      </c>
      <c r="B147" s="24">
        <v>650</v>
      </c>
      <c r="C147" s="25">
        <v>3</v>
      </c>
      <c r="D147" s="25">
        <v>14</v>
      </c>
      <c r="E147" s="26" t="s">
        <v>100</v>
      </c>
      <c r="F147" s="27"/>
      <c r="G147" s="28">
        <f t="shared" si="14"/>
        <v>31.3</v>
      </c>
      <c r="H147" s="28">
        <f t="shared" si="12"/>
        <v>0</v>
      </c>
      <c r="I147" s="28">
        <f t="shared" si="14"/>
        <v>31.3</v>
      </c>
    </row>
    <row r="148" spans="1:10" ht="27.75" customHeight="1" x14ac:dyDescent="0.2">
      <c r="A148" s="23" t="s">
        <v>105</v>
      </c>
      <c r="B148" s="24">
        <v>650</v>
      </c>
      <c r="C148" s="25">
        <v>3</v>
      </c>
      <c r="D148" s="25">
        <v>14</v>
      </c>
      <c r="E148" s="26" t="s">
        <v>106</v>
      </c>
      <c r="F148" s="27"/>
      <c r="G148" s="28">
        <f>G153+G159+G163</f>
        <v>31.3</v>
      </c>
      <c r="H148" s="28">
        <f>I148-G148</f>
        <v>0</v>
      </c>
      <c r="I148" s="28">
        <f>I149+I163</f>
        <v>31.3</v>
      </c>
    </row>
    <row r="149" spans="1:10" s="80" customFormat="1" ht="27.75" customHeight="1" x14ac:dyDescent="0.2">
      <c r="A149" s="23" t="s">
        <v>54</v>
      </c>
      <c r="B149" s="24">
        <v>650</v>
      </c>
      <c r="C149" s="25">
        <v>3</v>
      </c>
      <c r="D149" s="25">
        <v>14</v>
      </c>
      <c r="E149" s="26" t="s">
        <v>107</v>
      </c>
      <c r="F149" s="27"/>
      <c r="G149" s="28">
        <f>G154+G159+G164+G150</f>
        <v>31.3</v>
      </c>
      <c r="H149" s="28">
        <f>H150+H153</f>
        <v>0</v>
      </c>
      <c r="I149" s="28">
        <f>I153+I159+I150+I163</f>
        <v>31.3</v>
      </c>
    </row>
    <row r="150" spans="1:10" s="80" customFormat="1" ht="27.75" customHeight="1" x14ac:dyDescent="0.2">
      <c r="A150" s="23" t="s">
        <v>74</v>
      </c>
      <c r="B150" s="24">
        <v>650</v>
      </c>
      <c r="C150" s="25">
        <v>3</v>
      </c>
      <c r="D150" s="25">
        <v>14</v>
      </c>
      <c r="E150" s="26" t="s">
        <v>107</v>
      </c>
      <c r="F150" s="27">
        <v>200</v>
      </c>
      <c r="G150" s="28">
        <v>0</v>
      </c>
      <c r="H150" s="28">
        <f>H151</f>
        <v>2.1</v>
      </c>
      <c r="I150" s="108">
        <f t="shared" ref="I150:I151" si="15">G150+H150</f>
        <v>2.1</v>
      </c>
      <c r="J150" s="80" t="s">
        <v>247</v>
      </c>
    </row>
    <row r="151" spans="1:10" s="80" customFormat="1" ht="27.75" customHeight="1" x14ac:dyDescent="0.2">
      <c r="A151" s="23" t="s">
        <v>35</v>
      </c>
      <c r="B151" s="24">
        <v>650</v>
      </c>
      <c r="C151" s="25">
        <v>3</v>
      </c>
      <c r="D151" s="25">
        <v>14</v>
      </c>
      <c r="E151" s="26" t="s">
        <v>107</v>
      </c>
      <c r="F151" s="27">
        <v>240</v>
      </c>
      <c r="G151" s="28">
        <v>0</v>
      </c>
      <c r="H151" s="28">
        <f>H152</f>
        <v>2.1</v>
      </c>
      <c r="I151" s="108">
        <f t="shared" si="15"/>
        <v>2.1</v>
      </c>
    </row>
    <row r="152" spans="1:10" s="80" customFormat="1" ht="27.75" customHeight="1" x14ac:dyDescent="0.2">
      <c r="A152" s="23" t="s">
        <v>26</v>
      </c>
      <c r="B152" s="24">
        <v>650</v>
      </c>
      <c r="C152" s="25">
        <v>3</v>
      </c>
      <c r="D152" s="25">
        <v>14</v>
      </c>
      <c r="E152" s="26" t="s">
        <v>107</v>
      </c>
      <c r="F152" s="27">
        <v>244</v>
      </c>
      <c r="G152" s="28">
        <v>0</v>
      </c>
      <c r="H152" s="28">
        <v>2.1</v>
      </c>
      <c r="I152" s="108">
        <f>G152+H152</f>
        <v>2.1</v>
      </c>
    </row>
    <row r="153" spans="1:10" ht="31.5" customHeight="1" x14ac:dyDescent="0.2">
      <c r="A153" s="23" t="s">
        <v>82</v>
      </c>
      <c r="B153" s="24">
        <v>650</v>
      </c>
      <c r="C153" s="25">
        <v>3</v>
      </c>
      <c r="D153" s="25">
        <v>14</v>
      </c>
      <c r="E153" s="26" t="s">
        <v>107</v>
      </c>
      <c r="F153" s="27"/>
      <c r="G153" s="28">
        <f t="shared" si="14"/>
        <v>25</v>
      </c>
      <c r="H153" s="28">
        <f t="shared" si="12"/>
        <v>-2.1000000000000014</v>
      </c>
      <c r="I153" s="108">
        <f t="shared" si="14"/>
        <v>22.9</v>
      </c>
    </row>
    <row r="154" spans="1:10" ht="45" customHeight="1" x14ac:dyDescent="0.2">
      <c r="A154" s="23" t="s">
        <v>37</v>
      </c>
      <c r="B154" s="24">
        <v>650</v>
      </c>
      <c r="C154" s="25">
        <v>3</v>
      </c>
      <c r="D154" s="25">
        <v>14</v>
      </c>
      <c r="E154" s="26" t="s">
        <v>107</v>
      </c>
      <c r="F154" s="27">
        <v>100</v>
      </c>
      <c r="G154" s="28">
        <f>G155+G157</f>
        <v>25</v>
      </c>
      <c r="H154" s="28">
        <f t="shared" ref="H154" si="16">H155+H157</f>
        <v>-2.1000000000000014</v>
      </c>
      <c r="I154" s="108">
        <f>I155+I157</f>
        <v>22.9</v>
      </c>
    </row>
    <row r="155" spans="1:10" ht="18.75" customHeight="1" x14ac:dyDescent="0.2">
      <c r="A155" s="23" t="s">
        <v>39</v>
      </c>
      <c r="B155" s="24">
        <v>650</v>
      </c>
      <c r="C155" s="25">
        <v>3</v>
      </c>
      <c r="D155" s="25">
        <v>14</v>
      </c>
      <c r="E155" s="26" t="s">
        <v>107</v>
      </c>
      <c r="F155" s="27">
        <v>110</v>
      </c>
      <c r="G155" s="28">
        <f t="shared" si="14"/>
        <v>0</v>
      </c>
      <c r="H155" s="28">
        <f t="shared" si="12"/>
        <v>0</v>
      </c>
      <c r="I155" s="108">
        <f t="shared" si="14"/>
        <v>0</v>
      </c>
    </row>
    <row r="156" spans="1:10" ht="36" customHeight="1" x14ac:dyDescent="0.2">
      <c r="A156" s="23" t="s">
        <v>155</v>
      </c>
      <c r="B156" s="24">
        <v>650</v>
      </c>
      <c r="C156" s="25">
        <v>3</v>
      </c>
      <c r="D156" s="25">
        <v>14</v>
      </c>
      <c r="E156" s="26" t="s">
        <v>107</v>
      </c>
      <c r="F156" s="27">
        <v>113</v>
      </c>
      <c r="G156" s="28">
        <v>0</v>
      </c>
      <c r="H156" s="108">
        <v>0</v>
      </c>
      <c r="I156" s="108">
        <f>G156+H156</f>
        <v>0</v>
      </c>
    </row>
    <row r="157" spans="1:10" s="80" customFormat="1" ht="21" customHeight="1" x14ac:dyDescent="0.2">
      <c r="A157" s="23" t="s">
        <v>41</v>
      </c>
      <c r="B157" s="24">
        <v>650</v>
      </c>
      <c r="C157" s="25">
        <v>3</v>
      </c>
      <c r="D157" s="25">
        <v>14</v>
      </c>
      <c r="E157" s="26" t="s">
        <v>107</v>
      </c>
      <c r="F157" s="27">
        <v>120</v>
      </c>
      <c r="G157" s="28">
        <f>G158</f>
        <v>25</v>
      </c>
      <c r="H157" s="108">
        <f t="shared" si="12"/>
        <v>-2.1000000000000014</v>
      </c>
      <c r="I157" s="108">
        <f>I158</f>
        <v>22.9</v>
      </c>
    </row>
    <row r="158" spans="1:10" s="80" customFormat="1" ht="45.75" customHeight="1" x14ac:dyDescent="0.2">
      <c r="A158" s="23" t="s">
        <v>243</v>
      </c>
      <c r="B158" s="24">
        <v>650</v>
      </c>
      <c r="C158" s="25">
        <v>3</v>
      </c>
      <c r="D158" s="25">
        <v>14</v>
      </c>
      <c r="E158" s="26" t="s">
        <v>107</v>
      </c>
      <c r="F158" s="27">
        <v>123</v>
      </c>
      <c r="G158" s="28">
        <v>25</v>
      </c>
      <c r="H158" s="108">
        <v>-2.1</v>
      </c>
      <c r="I158" s="108">
        <f>G158+H158</f>
        <v>22.9</v>
      </c>
    </row>
    <row r="159" spans="1:10" s="80" customFormat="1" ht="33.75" customHeight="1" x14ac:dyDescent="0.2">
      <c r="A159" s="23" t="s">
        <v>54</v>
      </c>
      <c r="B159" s="24">
        <v>650</v>
      </c>
      <c r="C159" s="25">
        <v>3</v>
      </c>
      <c r="D159" s="25">
        <v>14</v>
      </c>
      <c r="E159" s="26" t="s">
        <v>108</v>
      </c>
      <c r="F159" s="27"/>
      <c r="G159" s="32">
        <v>0</v>
      </c>
      <c r="H159" s="108">
        <v>0</v>
      </c>
      <c r="I159" s="109">
        <f>I160+I163</f>
        <v>6.3</v>
      </c>
      <c r="J159" s="80" t="s">
        <v>247</v>
      </c>
    </row>
    <row r="160" spans="1:10" s="80" customFormat="1" ht="33.75" customHeight="1" x14ac:dyDescent="0.2">
      <c r="A160" s="23" t="s">
        <v>74</v>
      </c>
      <c r="B160" s="24">
        <v>650</v>
      </c>
      <c r="C160" s="25">
        <v>3</v>
      </c>
      <c r="D160" s="25">
        <v>14</v>
      </c>
      <c r="E160" s="26" t="s">
        <v>108</v>
      </c>
      <c r="F160" s="27">
        <v>200</v>
      </c>
      <c r="G160" s="32">
        <v>0</v>
      </c>
      <c r="H160" s="108">
        <f>H161</f>
        <v>6.3</v>
      </c>
      <c r="I160" s="109">
        <f>I161</f>
        <v>6.3</v>
      </c>
    </row>
    <row r="161" spans="1:10" s="80" customFormat="1" ht="33.75" customHeight="1" x14ac:dyDescent="0.2">
      <c r="A161" s="23" t="s">
        <v>35</v>
      </c>
      <c r="B161" s="24">
        <v>650</v>
      </c>
      <c r="C161" s="25">
        <v>3</v>
      </c>
      <c r="D161" s="25">
        <v>14</v>
      </c>
      <c r="E161" s="26" t="s">
        <v>108</v>
      </c>
      <c r="F161" s="27">
        <v>240</v>
      </c>
      <c r="G161" s="32">
        <v>0</v>
      </c>
      <c r="H161" s="108">
        <f>H162</f>
        <v>6.3</v>
      </c>
      <c r="I161" s="109">
        <f>I162</f>
        <v>6.3</v>
      </c>
    </row>
    <row r="162" spans="1:10" s="80" customFormat="1" ht="33.75" customHeight="1" x14ac:dyDescent="0.2">
      <c r="A162" s="23" t="s">
        <v>26</v>
      </c>
      <c r="B162" s="24">
        <v>650</v>
      </c>
      <c r="C162" s="25">
        <v>3</v>
      </c>
      <c r="D162" s="25">
        <v>14</v>
      </c>
      <c r="E162" s="26" t="s">
        <v>108</v>
      </c>
      <c r="F162" s="27">
        <v>244</v>
      </c>
      <c r="G162" s="32">
        <v>0</v>
      </c>
      <c r="H162" s="108">
        <v>6.3</v>
      </c>
      <c r="I162" s="109">
        <f>G162+H162</f>
        <v>6.3</v>
      </c>
    </row>
    <row r="163" spans="1:10" s="80" customFormat="1" ht="33.75" customHeight="1" x14ac:dyDescent="0.2">
      <c r="A163" s="23" t="s">
        <v>83</v>
      </c>
      <c r="B163" s="24">
        <v>650</v>
      </c>
      <c r="C163" s="25">
        <v>3</v>
      </c>
      <c r="D163" s="25">
        <v>14</v>
      </c>
      <c r="E163" s="26" t="s">
        <v>108</v>
      </c>
      <c r="F163" s="27"/>
      <c r="G163" s="32">
        <f>G164</f>
        <v>6.3</v>
      </c>
      <c r="H163" s="108">
        <f>H164</f>
        <v>-6.3</v>
      </c>
      <c r="I163" s="109">
        <f>I164+I166</f>
        <v>0</v>
      </c>
    </row>
    <row r="164" spans="1:10" ht="56.25" customHeight="1" x14ac:dyDescent="0.2">
      <c r="A164" s="23" t="s">
        <v>37</v>
      </c>
      <c r="B164" s="24">
        <v>650</v>
      </c>
      <c r="C164" s="25">
        <v>3</v>
      </c>
      <c r="D164" s="25">
        <v>14</v>
      </c>
      <c r="E164" s="26" t="s">
        <v>108</v>
      </c>
      <c r="F164" s="27">
        <v>100</v>
      </c>
      <c r="G164" s="32">
        <f>G165+G167</f>
        <v>6.3</v>
      </c>
      <c r="H164" s="108">
        <f t="shared" ref="H164" si="17">I164-G164</f>
        <v>-6.3</v>
      </c>
      <c r="I164" s="109">
        <f>I165+I167</f>
        <v>0</v>
      </c>
    </row>
    <row r="165" spans="1:10" ht="11.25" customHeight="1" x14ac:dyDescent="0.2">
      <c r="A165" s="23" t="s">
        <v>39</v>
      </c>
      <c r="B165" s="24">
        <v>650</v>
      </c>
      <c r="C165" s="25">
        <v>3</v>
      </c>
      <c r="D165" s="25">
        <v>14</v>
      </c>
      <c r="E165" s="26" t="s">
        <v>108</v>
      </c>
      <c r="F165" s="27">
        <v>110</v>
      </c>
      <c r="G165" s="28">
        <f>G166</f>
        <v>0</v>
      </c>
      <c r="H165" s="28">
        <f t="shared" si="12"/>
        <v>0</v>
      </c>
      <c r="I165" s="108">
        <f>I166</f>
        <v>0</v>
      </c>
    </row>
    <row r="166" spans="1:10" ht="45" x14ac:dyDescent="0.2">
      <c r="A166" s="23" t="s">
        <v>155</v>
      </c>
      <c r="B166" s="24">
        <v>650</v>
      </c>
      <c r="C166" s="25">
        <v>3</v>
      </c>
      <c r="D166" s="25">
        <v>14</v>
      </c>
      <c r="E166" s="26" t="s">
        <v>108</v>
      </c>
      <c r="F166" s="27">
        <v>113</v>
      </c>
      <c r="G166" s="32">
        <v>0</v>
      </c>
      <c r="H166" s="28"/>
      <c r="I166" s="108">
        <f>G166+H166</f>
        <v>0</v>
      </c>
    </row>
    <row r="167" spans="1:10" s="80" customFormat="1" ht="22.5" customHeight="1" x14ac:dyDescent="0.2">
      <c r="A167" s="23" t="s">
        <v>41</v>
      </c>
      <c r="B167" s="24">
        <v>650</v>
      </c>
      <c r="C167" s="25">
        <v>3</v>
      </c>
      <c r="D167" s="25">
        <v>14</v>
      </c>
      <c r="E167" s="26" t="s">
        <v>108</v>
      </c>
      <c r="F167" s="27">
        <v>120</v>
      </c>
      <c r="G167" s="32">
        <f>G168</f>
        <v>6.3</v>
      </c>
      <c r="H167" s="28">
        <f t="shared" si="12"/>
        <v>-6.3</v>
      </c>
      <c r="I167" s="109">
        <f>I168</f>
        <v>0</v>
      </c>
    </row>
    <row r="168" spans="1:10" s="80" customFormat="1" ht="45.75" customHeight="1" x14ac:dyDescent="0.2">
      <c r="A168" s="23" t="s">
        <v>243</v>
      </c>
      <c r="B168" s="24">
        <v>650</v>
      </c>
      <c r="C168" s="25">
        <v>3</v>
      </c>
      <c r="D168" s="25">
        <v>14</v>
      </c>
      <c r="E168" s="26" t="s">
        <v>108</v>
      </c>
      <c r="F168" s="27">
        <v>123</v>
      </c>
      <c r="G168" s="32">
        <v>6.3</v>
      </c>
      <c r="H168" s="28">
        <v>-6.3</v>
      </c>
      <c r="I168" s="108">
        <f>G168+H168</f>
        <v>0</v>
      </c>
    </row>
    <row r="169" spans="1:10" s="11" customFormat="1" ht="16.5" customHeight="1" x14ac:dyDescent="0.2">
      <c r="A169" s="12" t="s">
        <v>14</v>
      </c>
      <c r="B169" s="13">
        <v>650</v>
      </c>
      <c r="C169" s="14">
        <v>4</v>
      </c>
      <c r="D169" s="40">
        <v>0</v>
      </c>
      <c r="E169" s="15" t="s">
        <v>33</v>
      </c>
      <c r="F169" s="16" t="s">
        <v>33</v>
      </c>
      <c r="G169" s="41">
        <f>G184+G192+G199+G170</f>
        <v>5199.3</v>
      </c>
      <c r="H169" s="41">
        <f>H184+H192+H199+H170</f>
        <v>53.399999999999977</v>
      </c>
      <c r="I169" s="41">
        <f>I184+I192+I199+I170</f>
        <v>5252.7000000000007</v>
      </c>
    </row>
    <row r="170" spans="1:10" s="11" customFormat="1" ht="16.5" customHeight="1" x14ac:dyDescent="0.2">
      <c r="A170" s="9" t="s">
        <v>236</v>
      </c>
      <c r="B170" s="36">
        <v>650</v>
      </c>
      <c r="C170" s="18">
        <v>4</v>
      </c>
      <c r="D170" s="18">
        <v>1</v>
      </c>
      <c r="E170" s="90"/>
      <c r="F170" s="91"/>
      <c r="G170" s="92">
        <f>G171</f>
        <v>221.2</v>
      </c>
      <c r="H170" s="7">
        <f>H171</f>
        <v>0</v>
      </c>
      <c r="I170" s="92">
        <f>I171</f>
        <v>221.2</v>
      </c>
      <c r="J170" s="117"/>
    </row>
    <row r="171" spans="1:10" s="80" customFormat="1" ht="22.5" customHeight="1" x14ac:dyDescent="0.2">
      <c r="A171" s="23" t="s">
        <v>204</v>
      </c>
      <c r="B171" s="24">
        <v>650</v>
      </c>
      <c r="C171" s="25">
        <v>4</v>
      </c>
      <c r="D171" s="25">
        <v>1</v>
      </c>
      <c r="E171" s="26" t="s">
        <v>205</v>
      </c>
      <c r="F171" s="27"/>
      <c r="G171" s="77">
        <f>G172</f>
        <v>221.2</v>
      </c>
      <c r="H171" s="28">
        <f t="shared" ref="H171:H181" si="18">I171-G171</f>
        <v>0</v>
      </c>
      <c r="I171" s="50">
        <f>I172</f>
        <v>221.2</v>
      </c>
    </row>
    <row r="172" spans="1:10" s="80" customFormat="1" ht="22.5" customHeight="1" x14ac:dyDescent="0.2">
      <c r="A172" s="23" t="s">
        <v>212</v>
      </c>
      <c r="B172" s="24">
        <v>650</v>
      </c>
      <c r="C172" s="25">
        <v>4</v>
      </c>
      <c r="D172" s="25">
        <v>1</v>
      </c>
      <c r="E172" s="26" t="s">
        <v>211</v>
      </c>
      <c r="F172" s="27"/>
      <c r="G172" s="77">
        <f>G173</f>
        <v>221.2</v>
      </c>
      <c r="H172" s="28">
        <f t="shared" si="18"/>
        <v>0</v>
      </c>
      <c r="I172" s="50">
        <f>I173</f>
        <v>221.2</v>
      </c>
    </row>
    <row r="173" spans="1:10" s="80" customFormat="1" ht="22.5" customHeight="1" x14ac:dyDescent="0.2">
      <c r="A173" s="23" t="s">
        <v>206</v>
      </c>
      <c r="B173" s="24">
        <v>650</v>
      </c>
      <c r="C173" s="25">
        <v>4</v>
      </c>
      <c r="D173" s="25">
        <v>1</v>
      </c>
      <c r="E173" s="26" t="s">
        <v>207</v>
      </c>
      <c r="F173" s="27"/>
      <c r="G173" s="77">
        <f>G174+G179</f>
        <v>221.2</v>
      </c>
      <c r="H173" s="28">
        <f t="shared" si="18"/>
        <v>0</v>
      </c>
      <c r="I173" s="50">
        <f>I174+I179</f>
        <v>221.2</v>
      </c>
    </row>
    <row r="174" spans="1:10" s="80" customFormat="1" ht="22.5" customHeight="1" x14ac:dyDescent="0.2">
      <c r="A174" s="23" t="s">
        <v>203</v>
      </c>
      <c r="B174" s="24">
        <v>650</v>
      </c>
      <c r="C174" s="25">
        <v>4</v>
      </c>
      <c r="D174" s="25">
        <v>1</v>
      </c>
      <c r="E174" s="26" t="s">
        <v>208</v>
      </c>
      <c r="F174" s="27"/>
      <c r="G174" s="77">
        <f>G175</f>
        <v>84.2</v>
      </c>
      <c r="H174" s="28">
        <f t="shared" si="18"/>
        <v>0</v>
      </c>
      <c r="I174" s="50">
        <f>I175</f>
        <v>84.2</v>
      </c>
    </row>
    <row r="175" spans="1:10" s="80" customFormat="1" ht="47.25" customHeight="1" x14ac:dyDescent="0.2">
      <c r="A175" s="23" t="s">
        <v>37</v>
      </c>
      <c r="B175" s="24">
        <v>650</v>
      </c>
      <c r="C175" s="25">
        <v>4</v>
      </c>
      <c r="D175" s="25">
        <v>1</v>
      </c>
      <c r="E175" s="26" t="s">
        <v>208</v>
      </c>
      <c r="F175" s="27">
        <v>100</v>
      </c>
      <c r="G175" s="77">
        <f>G176</f>
        <v>84.2</v>
      </c>
      <c r="H175" s="28">
        <f t="shared" si="18"/>
        <v>0</v>
      </c>
      <c r="I175" s="77">
        <f>I176</f>
        <v>84.2</v>
      </c>
    </row>
    <row r="176" spans="1:10" s="80" customFormat="1" ht="15" customHeight="1" x14ac:dyDescent="0.2">
      <c r="A176" s="23" t="s">
        <v>39</v>
      </c>
      <c r="B176" s="24">
        <v>650</v>
      </c>
      <c r="C176" s="25">
        <v>4</v>
      </c>
      <c r="D176" s="25">
        <v>1</v>
      </c>
      <c r="E176" s="26" t="s">
        <v>208</v>
      </c>
      <c r="F176" s="27">
        <v>110</v>
      </c>
      <c r="G176" s="50">
        <f>G177+G178</f>
        <v>84.2</v>
      </c>
      <c r="H176" s="28">
        <f>I176-G176</f>
        <v>0</v>
      </c>
      <c r="I176" s="77">
        <f>I177+I178</f>
        <v>84.2</v>
      </c>
    </row>
    <row r="177" spans="1:9" s="80" customFormat="1" ht="15" customHeight="1" x14ac:dyDescent="0.2">
      <c r="A177" s="23" t="s">
        <v>65</v>
      </c>
      <c r="B177" s="24">
        <v>650</v>
      </c>
      <c r="C177" s="25">
        <v>4</v>
      </c>
      <c r="D177" s="25">
        <v>1</v>
      </c>
      <c r="E177" s="26" t="s">
        <v>208</v>
      </c>
      <c r="F177" s="27">
        <v>111</v>
      </c>
      <c r="G177" s="50">
        <v>59.2</v>
      </c>
      <c r="H177" s="28">
        <v>0</v>
      </c>
      <c r="I177" s="108">
        <f>G177+H177</f>
        <v>59.2</v>
      </c>
    </row>
    <row r="178" spans="1:9" s="80" customFormat="1" ht="33.75" customHeight="1" x14ac:dyDescent="0.2">
      <c r="A178" s="23" t="s">
        <v>66</v>
      </c>
      <c r="B178" s="24">
        <v>650</v>
      </c>
      <c r="C178" s="25">
        <v>4</v>
      </c>
      <c r="D178" s="25">
        <v>1</v>
      </c>
      <c r="E178" s="26" t="s">
        <v>208</v>
      </c>
      <c r="F178" s="27">
        <v>119</v>
      </c>
      <c r="G178" s="50">
        <v>25</v>
      </c>
      <c r="H178" s="28">
        <v>0</v>
      </c>
      <c r="I178" s="108">
        <f t="shared" ref="I178" si="19">G178+H178</f>
        <v>25</v>
      </c>
    </row>
    <row r="179" spans="1:9" s="80" customFormat="1" ht="22.5" customHeight="1" x14ac:dyDescent="0.2">
      <c r="A179" s="23" t="s">
        <v>209</v>
      </c>
      <c r="B179" s="24">
        <v>650</v>
      </c>
      <c r="C179" s="25">
        <v>4</v>
      </c>
      <c r="D179" s="25">
        <v>1</v>
      </c>
      <c r="E179" s="26" t="s">
        <v>210</v>
      </c>
      <c r="F179" s="27"/>
      <c r="G179" s="50">
        <f>G180</f>
        <v>137</v>
      </c>
      <c r="H179" s="28">
        <f t="shared" si="18"/>
        <v>0</v>
      </c>
      <c r="I179" s="77">
        <f>I180</f>
        <v>137</v>
      </c>
    </row>
    <row r="180" spans="1:9" s="80" customFormat="1" ht="48.75" customHeight="1" x14ac:dyDescent="0.2">
      <c r="A180" s="23" t="s">
        <v>37</v>
      </c>
      <c r="B180" s="24">
        <v>650</v>
      </c>
      <c r="C180" s="25">
        <v>4</v>
      </c>
      <c r="D180" s="25">
        <v>1</v>
      </c>
      <c r="E180" s="26" t="s">
        <v>210</v>
      </c>
      <c r="F180" s="27">
        <v>100</v>
      </c>
      <c r="G180" s="50">
        <f>G181</f>
        <v>137</v>
      </c>
      <c r="H180" s="28">
        <f t="shared" si="18"/>
        <v>0</v>
      </c>
      <c r="I180" s="77">
        <f>I181</f>
        <v>137</v>
      </c>
    </row>
    <row r="181" spans="1:9" s="80" customFormat="1" ht="17.25" customHeight="1" x14ac:dyDescent="0.2">
      <c r="A181" s="23" t="s">
        <v>39</v>
      </c>
      <c r="B181" s="24">
        <v>650</v>
      </c>
      <c r="C181" s="25">
        <v>4</v>
      </c>
      <c r="D181" s="25">
        <v>1</v>
      </c>
      <c r="E181" s="26" t="s">
        <v>210</v>
      </c>
      <c r="F181" s="27">
        <v>110</v>
      </c>
      <c r="G181" s="50">
        <f>G182+G183</f>
        <v>137</v>
      </c>
      <c r="H181" s="28">
        <f t="shared" si="18"/>
        <v>0</v>
      </c>
      <c r="I181" s="77">
        <f>I182+I183</f>
        <v>137</v>
      </c>
    </row>
    <row r="182" spans="1:9" s="80" customFormat="1" ht="17.25" customHeight="1" x14ac:dyDescent="0.2">
      <c r="A182" s="23" t="s">
        <v>65</v>
      </c>
      <c r="B182" s="24">
        <v>650</v>
      </c>
      <c r="C182" s="25">
        <v>4</v>
      </c>
      <c r="D182" s="25">
        <v>1</v>
      </c>
      <c r="E182" s="26" t="s">
        <v>210</v>
      </c>
      <c r="F182" s="27">
        <v>111</v>
      </c>
      <c r="G182" s="50">
        <v>105.2</v>
      </c>
      <c r="H182" s="28"/>
      <c r="I182" s="108">
        <f t="shared" ref="I182" si="20">G182+H182</f>
        <v>105.2</v>
      </c>
    </row>
    <row r="183" spans="1:9" s="80" customFormat="1" ht="36.75" customHeight="1" x14ac:dyDescent="0.2">
      <c r="A183" s="23" t="s">
        <v>66</v>
      </c>
      <c r="B183" s="24">
        <v>650</v>
      </c>
      <c r="C183" s="25">
        <v>4</v>
      </c>
      <c r="D183" s="25">
        <v>1</v>
      </c>
      <c r="E183" s="26" t="s">
        <v>210</v>
      </c>
      <c r="F183" s="27">
        <v>119</v>
      </c>
      <c r="G183" s="50">
        <v>31.8</v>
      </c>
      <c r="H183" s="28">
        <v>0</v>
      </c>
      <c r="I183" s="108">
        <f>G183+H183</f>
        <v>31.8</v>
      </c>
    </row>
    <row r="184" spans="1:9" ht="18" customHeight="1" x14ac:dyDescent="0.2">
      <c r="A184" s="39" t="s">
        <v>79</v>
      </c>
      <c r="B184" s="36">
        <v>650</v>
      </c>
      <c r="C184" s="18">
        <v>4</v>
      </c>
      <c r="D184" s="18">
        <v>9</v>
      </c>
      <c r="E184" s="8"/>
      <c r="F184" s="19"/>
      <c r="G184" s="7">
        <f t="shared" ref="G184:I190" si="21">G185</f>
        <v>4351.6000000000004</v>
      </c>
      <c r="H184" s="7">
        <f t="shared" ref="H184:H250" si="22">I184-G184</f>
        <v>0</v>
      </c>
      <c r="I184" s="7">
        <f t="shared" si="21"/>
        <v>4351.6000000000004</v>
      </c>
    </row>
    <row r="185" spans="1:9" ht="33.75" customHeight="1" x14ac:dyDescent="0.2">
      <c r="A185" s="23" t="s">
        <v>190</v>
      </c>
      <c r="B185" s="24">
        <v>650</v>
      </c>
      <c r="C185" s="25">
        <v>4</v>
      </c>
      <c r="D185" s="25">
        <v>9</v>
      </c>
      <c r="E185" s="29">
        <v>8400000000</v>
      </c>
      <c r="F185" s="27"/>
      <c r="G185" s="28">
        <f t="shared" si="21"/>
        <v>4351.6000000000004</v>
      </c>
      <c r="H185" s="28">
        <f t="shared" si="22"/>
        <v>0</v>
      </c>
      <c r="I185" s="28">
        <f t="shared" si="21"/>
        <v>4351.6000000000004</v>
      </c>
    </row>
    <row r="186" spans="1:9" ht="11.25" customHeight="1" x14ac:dyDescent="0.2">
      <c r="A186" s="23" t="s">
        <v>77</v>
      </c>
      <c r="B186" s="24">
        <v>650</v>
      </c>
      <c r="C186" s="25">
        <v>4</v>
      </c>
      <c r="D186" s="25">
        <v>9</v>
      </c>
      <c r="E186" s="29">
        <v>8410000000</v>
      </c>
      <c r="F186" s="27"/>
      <c r="G186" s="28">
        <f t="shared" si="21"/>
        <v>4351.6000000000004</v>
      </c>
      <c r="H186" s="28">
        <f t="shared" si="22"/>
        <v>0</v>
      </c>
      <c r="I186" s="28">
        <f t="shared" si="21"/>
        <v>4351.6000000000004</v>
      </c>
    </row>
    <row r="187" spans="1:9" ht="22.5" customHeight="1" x14ac:dyDescent="0.2">
      <c r="A187" s="23" t="s">
        <v>78</v>
      </c>
      <c r="B187" s="24">
        <v>650</v>
      </c>
      <c r="C187" s="25">
        <v>4</v>
      </c>
      <c r="D187" s="25">
        <v>9</v>
      </c>
      <c r="E187" s="29">
        <v>8410100000</v>
      </c>
      <c r="F187" s="27"/>
      <c r="G187" s="28">
        <f t="shared" si="21"/>
        <v>4351.6000000000004</v>
      </c>
      <c r="H187" s="28">
        <f t="shared" si="22"/>
        <v>0</v>
      </c>
      <c r="I187" s="28">
        <f t="shared" si="21"/>
        <v>4351.6000000000004</v>
      </c>
    </row>
    <row r="188" spans="1:9" ht="30" customHeight="1" x14ac:dyDescent="0.2">
      <c r="A188" s="23" t="s">
        <v>54</v>
      </c>
      <c r="B188" s="24">
        <v>650</v>
      </c>
      <c r="C188" s="25">
        <v>4</v>
      </c>
      <c r="D188" s="25">
        <v>9</v>
      </c>
      <c r="E188" s="29">
        <v>8410199990</v>
      </c>
      <c r="F188" s="27"/>
      <c r="G188" s="28">
        <f t="shared" si="21"/>
        <v>4351.6000000000004</v>
      </c>
      <c r="H188" s="28">
        <f t="shared" si="22"/>
        <v>0</v>
      </c>
      <c r="I188" s="28">
        <f t="shared" si="21"/>
        <v>4351.6000000000004</v>
      </c>
    </row>
    <row r="189" spans="1:9" ht="22.5" customHeight="1" x14ac:dyDescent="0.2">
      <c r="A189" s="23" t="s">
        <v>74</v>
      </c>
      <c r="B189" s="24">
        <v>650</v>
      </c>
      <c r="C189" s="25">
        <v>4</v>
      </c>
      <c r="D189" s="25">
        <v>9</v>
      </c>
      <c r="E189" s="29">
        <v>8410199990</v>
      </c>
      <c r="F189" s="27">
        <v>200</v>
      </c>
      <c r="G189" s="28">
        <f t="shared" si="21"/>
        <v>4351.6000000000004</v>
      </c>
      <c r="H189" s="28">
        <f t="shared" si="22"/>
        <v>0</v>
      </c>
      <c r="I189" s="28">
        <f t="shared" si="21"/>
        <v>4351.6000000000004</v>
      </c>
    </row>
    <row r="190" spans="1:9" ht="22.5" customHeight="1" x14ac:dyDescent="0.2">
      <c r="A190" s="23" t="s">
        <v>35</v>
      </c>
      <c r="B190" s="24">
        <v>650</v>
      </c>
      <c r="C190" s="25">
        <v>4</v>
      </c>
      <c r="D190" s="25">
        <v>9</v>
      </c>
      <c r="E190" s="29">
        <v>8410199990</v>
      </c>
      <c r="F190" s="27">
        <v>240</v>
      </c>
      <c r="G190" s="28">
        <f t="shared" si="21"/>
        <v>4351.6000000000004</v>
      </c>
      <c r="H190" s="28">
        <f t="shared" si="22"/>
        <v>0</v>
      </c>
      <c r="I190" s="108">
        <f t="shared" si="21"/>
        <v>4351.6000000000004</v>
      </c>
    </row>
    <row r="191" spans="1:9" ht="22.5" x14ac:dyDescent="0.2">
      <c r="A191" s="23" t="s">
        <v>26</v>
      </c>
      <c r="B191" s="24">
        <v>650</v>
      </c>
      <c r="C191" s="25">
        <v>4</v>
      </c>
      <c r="D191" s="25">
        <v>9</v>
      </c>
      <c r="E191" s="29">
        <v>8410199990</v>
      </c>
      <c r="F191" s="27">
        <v>244</v>
      </c>
      <c r="G191" s="28">
        <v>4351.6000000000004</v>
      </c>
      <c r="H191" s="28"/>
      <c r="I191" s="108">
        <f>G191+H191</f>
        <v>4351.6000000000004</v>
      </c>
    </row>
    <row r="192" spans="1:9" ht="15.75" customHeight="1" x14ac:dyDescent="0.2">
      <c r="A192" s="9" t="s">
        <v>15</v>
      </c>
      <c r="B192" s="36">
        <v>650</v>
      </c>
      <c r="C192" s="18">
        <v>4</v>
      </c>
      <c r="D192" s="18">
        <v>10</v>
      </c>
      <c r="E192" s="8" t="s">
        <v>33</v>
      </c>
      <c r="F192" s="19" t="s">
        <v>33</v>
      </c>
      <c r="G192" s="7">
        <f t="shared" ref="G192:I197" si="23">G193</f>
        <v>619.20000000000005</v>
      </c>
      <c r="H192" s="7">
        <f t="shared" si="22"/>
        <v>53.399999999999977</v>
      </c>
      <c r="I192" s="7">
        <f t="shared" si="23"/>
        <v>672.6</v>
      </c>
    </row>
    <row r="193" spans="1:9" ht="24.75" customHeight="1" x14ac:dyDescent="0.2">
      <c r="A193" s="31" t="s">
        <v>191</v>
      </c>
      <c r="B193" s="24">
        <v>650</v>
      </c>
      <c r="C193" s="25">
        <v>4</v>
      </c>
      <c r="D193" s="25">
        <v>10</v>
      </c>
      <c r="E193" s="26" t="s">
        <v>87</v>
      </c>
      <c r="F193" s="27" t="s">
        <v>33</v>
      </c>
      <c r="G193" s="28">
        <f t="shared" si="23"/>
        <v>619.20000000000005</v>
      </c>
      <c r="H193" s="28">
        <f t="shared" si="22"/>
        <v>53.399999999999977</v>
      </c>
      <c r="I193" s="28">
        <f t="shared" si="23"/>
        <v>672.6</v>
      </c>
    </row>
    <row r="194" spans="1:9" ht="33.75" customHeight="1" x14ac:dyDescent="0.2">
      <c r="A194" s="31" t="s">
        <v>175</v>
      </c>
      <c r="B194" s="24">
        <v>650</v>
      </c>
      <c r="C194" s="25">
        <v>4</v>
      </c>
      <c r="D194" s="25">
        <v>10</v>
      </c>
      <c r="E194" s="26" t="s">
        <v>109</v>
      </c>
      <c r="F194" s="27" t="s">
        <v>33</v>
      </c>
      <c r="G194" s="28">
        <f t="shared" si="23"/>
        <v>619.20000000000005</v>
      </c>
      <c r="H194" s="28">
        <f t="shared" si="22"/>
        <v>53.399999999999977</v>
      </c>
      <c r="I194" s="28">
        <f t="shared" si="23"/>
        <v>672.6</v>
      </c>
    </row>
    <row r="195" spans="1:9" ht="11.25" customHeight="1" x14ac:dyDescent="0.2">
      <c r="A195" s="31" t="s">
        <v>29</v>
      </c>
      <c r="B195" s="24">
        <v>650</v>
      </c>
      <c r="C195" s="25">
        <v>4</v>
      </c>
      <c r="D195" s="25">
        <v>10</v>
      </c>
      <c r="E195" s="26" t="s">
        <v>110</v>
      </c>
      <c r="F195" s="27"/>
      <c r="G195" s="28">
        <f t="shared" si="23"/>
        <v>619.20000000000005</v>
      </c>
      <c r="H195" s="28">
        <f t="shared" si="22"/>
        <v>53.399999999999977</v>
      </c>
      <c r="I195" s="28">
        <f t="shared" si="23"/>
        <v>672.6</v>
      </c>
    </row>
    <row r="196" spans="1:9" ht="26.25" customHeight="1" x14ac:dyDescent="0.2">
      <c r="A196" s="23" t="s">
        <v>74</v>
      </c>
      <c r="B196" s="24">
        <v>650</v>
      </c>
      <c r="C196" s="25">
        <v>4</v>
      </c>
      <c r="D196" s="25">
        <v>10</v>
      </c>
      <c r="E196" s="26" t="s">
        <v>110</v>
      </c>
      <c r="F196" s="27" t="s">
        <v>34</v>
      </c>
      <c r="G196" s="28">
        <f t="shared" si="23"/>
        <v>619.20000000000005</v>
      </c>
      <c r="H196" s="28">
        <f t="shared" si="22"/>
        <v>53.399999999999977</v>
      </c>
      <c r="I196" s="108">
        <f t="shared" si="23"/>
        <v>672.6</v>
      </c>
    </row>
    <row r="197" spans="1:9" ht="26.25" customHeight="1" x14ac:dyDescent="0.2">
      <c r="A197" s="23" t="s">
        <v>35</v>
      </c>
      <c r="B197" s="24">
        <v>650</v>
      </c>
      <c r="C197" s="25">
        <v>4</v>
      </c>
      <c r="D197" s="25">
        <v>10</v>
      </c>
      <c r="E197" s="26" t="s">
        <v>110</v>
      </c>
      <c r="F197" s="27" t="s">
        <v>36</v>
      </c>
      <c r="G197" s="28">
        <f t="shared" si="23"/>
        <v>619.20000000000005</v>
      </c>
      <c r="H197" s="28">
        <f t="shared" si="22"/>
        <v>53.399999999999977</v>
      </c>
      <c r="I197" s="28">
        <f t="shared" si="23"/>
        <v>672.6</v>
      </c>
    </row>
    <row r="198" spans="1:9" ht="36" customHeight="1" x14ac:dyDescent="0.2">
      <c r="A198" s="23" t="s">
        <v>26</v>
      </c>
      <c r="B198" s="24">
        <v>650</v>
      </c>
      <c r="C198" s="25">
        <v>4</v>
      </c>
      <c r="D198" s="25">
        <v>10</v>
      </c>
      <c r="E198" s="26" t="s">
        <v>110</v>
      </c>
      <c r="F198" s="27">
        <v>244</v>
      </c>
      <c r="G198" s="28">
        <v>619.20000000000005</v>
      </c>
      <c r="H198" s="28">
        <f>18.4+35</f>
        <v>53.4</v>
      </c>
      <c r="I198" s="108">
        <f>G198+H198</f>
        <v>672.6</v>
      </c>
    </row>
    <row r="199" spans="1:9" ht="12.75" customHeight="1" x14ac:dyDescent="0.2">
      <c r="A199" s="39" t="s">
        <v>81</v>
      </c>
      <c r="B199" s="36">
        <v>650</v>
      </c>
      <c r="C199" s="18">
        <v>4</v>
      </c>
      <c r="D199" s="18">
        <v>12</v>
      </c>
      <c r="E199" s="8"/>
      <c r="F199" s="19"/>
      <c r="G199" s="7">
        <f>G200</f>
        <v>7.3</v>
      </c>
      <c r="H199" s="7">
        <f t="shared" si="22"/>
        <v>0</v>
      </c>
      <c r="I199" s="7">
        <f>I200</f>
        <v>7.3</v>
      </c>
    </row>
    <row r="200" spans="1:9" ht="24" customHeight="1" x14ac:dyDescent="0.2">
      <c r="A200" s="31" t="s">
        <v>191</v>
      </c>
      <c r="B200" s="24">
        <v>650</v>
      </c>
      <c r="C200" s="25">
        <v>4</v>
      </c>
      <c r="D200" s="25">
        <v>12</v>
      </c>
      <c r="E200" s="26" t="s">
        <v>87</v>
      </c>
      <c r="F200" s="27"/>
      <c r="G200" s="28">
        <f>G201</f>
        <v>7.3</v>
      </c>
      <c r="H200" s="28">
        <f t="shared" si="22"/>
        <v>0</v>
      </c>
      <c r="I200" s="28">
        <f>I201</f>
        <v>7.3</v>
      </c>
    </row>
    <row r="201" spans="1:9" ht="38.25" customHeight="1" x14ac:dyDescent="0.2">
      <c r="A201" s="31" t="s">
        <v>176</v>
      </c>
      <c r="B201" s="24">
        <v>650</v>
      </c>
      <c r="C201" s="25">
        <v>4</v>
      </c>
      <c r="D201" s="25">
        <v>12</v>
      </c>
      <c r="E201" s="26" t="s">
        <v>111</v>
      </c>
      <c r="F201" s="27"/>
      <c r="G201" s="28">
        <f>G202</f>
        <v>7.3</v>
      </c>
      <c r="H201" s="28">
        <f t="shared" si="22"/>
        <v>0</v>
      </c>
      <c r="I201" s="28">
        <f>I202</f>
        <v>7.3</v>
      </c>
    </row>
    <row r="202" spans="1:9" ht="45" customHeight="1" x14ac:dyDescent="0.2">
      <c r="A202" s="23" t="s">
        <v>80</v>
      </c>
      <c r="B202" s="24">
        <v>650</v>
      </c>
      <c r="C202" s="25">
        <v>4</v>
      </c>
      <c r="D202" s="25">
        <v>12</v>
      </c>
      <c r="E202" s="35">
        <v>7700189020</v>
      </c>
      <c r="F202" s="27"/>
      <c r="G202" s="32">
        <f>G203</f>
        <v>7.3</v>
      </c>
      <c r="H202" s="28">
        <f t="shared" si="22"/>
        <v>0</v>
      </c>
      <c r="I202" s="109">
        <f>I203</f>
        <v>7.3</v>
      </c>
    </row>
    <row r="203" spans="1:9" ht="12" customHeight="1" x14ac:dyDescent="0.2">
      <c r="A203" s="23" t="s">
        <v>49</v>
      </c>
      <c r="B203" s="24">
        <v>650</v>
      </c>
      <c r="C203" s="25">
        <v>4</v>
      </c>
      <c r="D203" s="25">
        <v>12</v>
      </c>
      <c r="E203" s="35">
        <v>7700189020</v>
      </c>
      <c r="F203" s="27">
        <v>500</v>
      </c>
      <c r="G203" s="28">
        <f>G204</f>
        <v>7.3</v>
      </c>
      <c r="H203" s="28">
        <f t="shared" si="22"/>
        <v>0</v>
      </c>
      <c r="I203" s="108">
        <f>I204</f>
        <v>7.3</v>
      </c>
    </row>
    <row r="204" spans="1:9" ht="16.5" customHeight="1" x14ac:dyDescent="0.2">
      <c r="A204" s="23" t="s">
        <v>32</v>
      </c>
      <c r="B204" s="24">
        <v>650</v>
      </c>
      <c r="C204" s="25">
        <v>4</v>
      </c>
      <c r="D204" s="25">
        <v>12</v>
      </c>
      <c r="E204" s="35">
        <v>7700189020</v>
      </c>
      <c r="F204" s="27">
        <v>540</v>
      </c>
      <c r="G204" s="28">
        <v>7.3</v>
      </c>
      <c r="H204" s="28"/>
      <c r="I204" s="108">
        <f>G204+H204</f>
        <v>7.3</v>
      </c>
    </row>
    <row r="205" spans="1:9" s="11" customFormat="1" ht="13.5" customHeight="1" x14ac:dyDescent="0.2">
      <c r="A205" s="12" t="s">
        <v>16</v>
      </c>
      <c r="B205" s="13">
        <v>650</v>
      </c>
      <c r="C205" s="14">
        <v>5</v>
      </c>
      <c r="D205" s="14">
        <v>0</v>
      </c>
      <c r="E205" s="15" t="s">
        <v>33</v>
      </c>
      <c r="F205" s="16" t="s">
        <v>33</v>
      </c>
      <c r="G205" s="37">
        <f>G206+G214+G235+G270</f>
        <v>6154.5</v>
      </c>
      <c r="H205" s="17">
        <f>I205-G205</f>
        <v>0</v>
      </c>
      <c r="I205" s="37">
        <f>I206+I214+I235+I270</f>
        <v>6154.5</v>
      </c>
    </row>
    <row r="206" spans="1:9" ht="11.25" customHeight="1" x14ac:dyDescent="0.2">
      <c r="A206" s="9" t="s">
        <v>30</v>
      </c>
      <c r="B206" s="36">
        <v>650</v>
      </c>
      <c r="C206" s="18">
        <v>5</v>
      </c>
      <c r="D206" s="18">
        <v>1</v>
      </c>
      <c r="E206" s="8" t="s">
        <v>33</v>
      </c>
      <c r="F206" s="19" t="s">
        <v>33</v>
      </c>
      <c r="G206" s="7">
        <f t="shared" ref="G206:I212" si="24">G207</f>
        <v>238.6</v>
      </c>
      <c r="H206" s="7">
        <f t="shared" si="22"/>
        <v>0</v>
      </c>
      <c r="I206" s="7">
        <f t="shared" si="24"/>
        <v>238.6</v>
      </c>
    </row>
    <row r="207" spans="1:9" ht="40.5" customHeight="1" x14ac:dyDescent="0.2">
      <c r="A207" s="31" t="s">
        <v>195</v>
      </c>
      <c r="B207" s="24">
        <v>650</v>
      </c>
      <c r="C207" s="25">
        <v>5</v>
      </c>
      <c r="D207" s="25">
        <v>1</v>
      </c>
      <c r="E207" s="26" t="s">
        <v>112</v>
      </c>
      <c r="F207" s="27" t="s">
        <v>33</v>
      </c>
      <c r="G207" s="28">
        <f t="shared" si="24"/>
        <v>238.6</v>
      </c>
      <c r="H207" s="28">
        <f t="shared" si="22"/>
        <v>0</v>
      </c>
      <c r="I207" s="28">
        <f t="shared" si="24"/>
        <v>238.6</v>
      </c>
    </row>
    <row r="208" spans="1:9" ht="26.25" customHeight="1" x14ac:dyDescent="0.2">
      <c r="A208" s="31" t="s">
        <v>113</v>
      </c>
      <c r="B208" s="24">
        <v>650</v>
      </c>
      <c r="C208" s="25">
        <v>5</v>
      </c>
      <c r="D208" s="25">
        <v>1</v>
      </c>
      <c r="E208" s="26" t="s">
        <v>114</v>
      </c>
      <c r="F208" s="27" t="s">
        <v>33</v>
      </c>
      <c r="G208" s="28">
        <f t="shared" si="24"/>
        <v>238.6</v>
      </c>
      <c r="H208" s="28">
        <f t="shared" si="22"/>
        <v>0</v>
      </c>
      <c r="I208" s="28">
        <f t="shared" si="24"/>
        <v>238.6</v>
      </c>
    </row>
    <row r="209" spans="1:9" ht="22.5" customHeight="1" x14ac:dyDescent="0.2">
      <c r="A209" s="31" t="s">
        <v>59</v>
      </c>
      <c r="B209" s="24">
        <v>650</v>
      </c>
      <c r="C209" s="25">
        <v>5</v>
      </c>
      <c r="D209" s="25">
        <v>1</v>
      </c>
      <c r="E209" s="26" t="s">
        <v>115</v>
      </c>
      <c r="F209" s="27"/>
      <c r="G209" s="28">
        <f t="shared" si="24"/>
        <v>238.6</v>
      </c>
      <c r="H209" s="28">
        <f t="shared" si="22"/>
        <v>0</v>
      </c>
      <c r="I209" s="28">
        <f t="shared" si="24"/>
        <v>238.6</v>
      </c>
    </row>
    <row r="210" spans="1:9" ht="22.5" customHeight="1" x14ac:dyDescent="0.2">
      <c r="A210" s="31" t="s">
        <v>54</v>
      </c>
      <c r="B210" s="24">
        <v>650</v>
      </c>
      <c r="C210" s="25">
        <v>5</v>
      </c>
      <c r="D210" s="25">
        <v>1</v>
      </c>
      <c r="E210" s="26" t="s">
        <v>137</v>
      </c>
      <c r="F210" s="27"/>
      <c r="G210" s="28">
        <f t="shared" si="24"/>
        <v>238.6</v>
      </c>
      <c r="H210" s="28">
        <f t="shared" si="22"/>
        <v>0</v>
      </c>
      <c r="I210" s="28">
        <f t="shared" si="24"/>
        <v>238.6</v>
      </c>
    </row>
    <row r="211" spans="1:9" ht="22.5" customHeight="1" x14ac:dyDescent="0.2">
      <c r="A211" s="23" t="s">
        <v>74</v>
      </c>
      <c r="B211" s="24">
        <v>650</v>
      </c>
      <c r="C211" s="25">
        <v>5</v>
      </c>
      <c r="D211" s="25">
        <v>1</v>
      </c>
      <c r="E211" s="26" t="s">
        <v>137</v>
      </c>
      <c r="F211" s="27" t="s">
        <v>34</v>
      </c>
      <c r="G211" s="28">
        <f t="shared" si="24"/>
        <v>238.6</v>
      </c>
      <c r="H211" s="28">
        <f t="shared" si="22"/>
        <v>0</v>
      </c>
      <c r="I211" s="28">
        <f t="shared" si="24"/>
        <v>238.6</v>
      </c>
    </row>
    <row r="212" spans="1:9" ht="22.5" customHeight="1" x14ac:dyDescent="0.2">
      <c r="A212" s="23" t="s">
        <v>35</v>
      </c>
      <c r="B212" s="24">
        <v>650</v>
      </c>
      <c r="C212" s="25">
        <v>5</v>
      </c>
      <c r="D212" s="25">
        <v>1</v>
      </c>
      <c r="E212" s="26" t="s">
        <v>137</v>
      </c>
      <c r="F212" s="27" t="s">
        <v>36</v>
      </c>
      <c r="G212" s="28">
        <f t="shared" si="24"/>
        <v>238.6</v>
      </c>
      <c r="H212" s="28">
        <f t="shared" si="22"/>
        <v>0</v>
      </c>
      <c r="I212" s="28">
        <f t="shared" si="24"/>
        <v>238.6</v>
      </c>
    </row>
    <row r="213" spans="1:9" ht="22.5" x14ac:dyDescent="0.2">
      <c r="A213" s="23" t="s">
        <v>26</v>
      </c>
      <c r="B213" s="24">
        <v>650</v>
      </c>
      <c r="C213" s="25">
        <v>5</v>
      </c>
      <c r="D213" s="25">
        <v>1</v>
      </c>
      <c r="E213" s="26" t="s">
        <v>137</v>
      </c>
      <c r="F213" s="27">
        <v>244</v>
      </c>
      <c r="G213" s="32">
        <v>238.6</v>
      </c>
      <c r="H213" s="28">
        <v>0</v>
      </c>
      <c r="I213" s="108">
        <f>G213+H213</f>
        <v>238.6</v>
      </c>
    </row>
    <row r="214" spans="1:9" ht="11.25" customHeight="1" x14ac:dyDescent="0.2">
      <c r="A214" s="9" t="s">
        <v>20</v>
      </c>
      <c r="B214" s="36">
        <v>650</v>
      </c>
      <c r="C214" s="18">
        <v>5</v>
      </c>
      <c r="D214" s="18">
        <v>2</v>
      </c>
      <c r="E214" s="8" t="s">
        <v>33</v>
      </c>
      <c r="F214" s="19" t="s">
        <v>33</v>
      </c>
      <c r="G214" s="7">
        <f>G215</f>
        <v>3180.5</v>
      </c>
      <c r="H214" s="7">
        <f t="shared" si="22"/>
        <v>0</v>
      </c>
      <c r="I214" s="7">
        <f>I215</f>
        <v>3180.5</v>
      </c>
    </row>
    <row r="215" spans="1:9" ht="35.25" customHeight="1" x14ac:dyDescent="0.2">
      <c r="A215" s="31" t="s">
        <v>195</v>
      </c>
      <c r="B215" s="24">
        <v>650</v>
      </c>
      <c r="C215" s="25">
        <v>5</v>
      </c>
      <c r="D215" s="25">
        <v>2</v>
      </c>
      <c r="E215" s="26" t="s">
        <v>112</v>
      </c>
      <c r="F215" s="27" t="s">
        <v>33</v>
      </c>
      <c r="G215" s="28">
        <f>G216+G229</f>
        <v>3180.5</v>
      </c>
      <c r="H215" s="28">
        <f t="shared" si="22"/>
        <v>0</v>
      </c>
      <c r="I215" s="28">
        <f>I216+I229</f>
        <v>3180.5</v>
      </c>
    </row>
    <row r="216" spans="1:9" ht="27.75" customHeight="1" x14ac:dyDescent="0.2">
      <c r="A216" s="31" t="s">
        <v>47</v>
      </c>
      <c r="B216" s="24">
        <v>650</v>
      </c>
      <c r="C216" s="25">
        <v>5</v>
      </c>
      <c r="D216" s="25">
        <v>2</v>
      </c>
      <c r="E216" s="26" t="s">
        <v>116</v>
      </c>
      <c r="F216" s="27" t="s">
        <v>33</v>
      </c>
      <c r="G216" s="28">
        <f>G217</f>
        <v>3028</v>
      </c>
      <c r="H216" s="28">
        <f t="shared" si="22"/>
        <v>0</v>
      </c>
      <c r="I216" s="28">
        <f>I217</f>
        <v>3028</v>
      </c>
    </row>
    <row r="217" spans="1:9" ht="22.5" customHeight="1" x14ac:dyDescent="0.2">
      <c r="A217" s="31" t="s">
        <v>118</v>
      </c>
      <c r="B217" s="24">
        <v>650</v>
      </c>
      <c r="C217" s="25">
        <v>5</v>
      </c>
      <c r="D217" s="25">
        <v>2</v>
      </c>
      <c r="E217" s="26" t="s">
        <v>117</v>
      </c>
      <c r="F217" s="27" t="s">
        <v>33</v>
      </c>
      <c r="G217" s="28">
        <f>G218+G222+G225</f>
        <v>3028</v>
      </c>
      <c r="H217" s="28">
        <f t="shared" si="22"/>
        <v>0</v>
      </c>
      <c r="I217" s="28">
        <f>I218+I222+I225</f>
        <v>3028</v>
      </c>
    </row>
    <row r="218" spans="1:9" ht="56.25" customHeight="1" x14ac:dyDescent="0.2">
      <c r="A218" s="31" t="s">
        <v>119</v>
      </c>
      <c r="B218" s="24">
        <v>650</v>
      </c>
      <c r="C218" s="25">
        <v>5</v>
      </c>
      <c r="D218" s="25">
        <v>2</v>
      </c>
      <c r="E218" s="26" t="s">
        <v>153</v>
      </c>
      <c r="F218" s="27"/>
      <c r="G218" s="32">
        <f>G219</f>
        <v>2636.5</v>
      </c>
      <c r="H218" s="28">
        <f t="shared" si="22"/>
        <v>0</v>
      </c>
      <c r="I218" s="32">
        <f>I219</f>
        <v>2636.5</v>
      </c>
    </row>
    <row r="219" spans="1:9" ht="30" customHeight="1" x14ac:dyDescent="0.2">
      <c r="A219" s="23" t="s">
        <v>74</v>
      </c>
      <c r="B219" s="24">
        <v>650</v>
      </c>
      <c r="C219" s="25">
        <v>5</v>
      </c>
      <c r="D219" s="25">
        <v>2</v>
      </c>
      <c r="E219" s="26" t="s">
        <v>153</v>
      </c>
      <c r="F219" s="27" t="s">
        <v>34</v>
      </c>
      <c r="G219" s="32">
        <f>G220</f>
        <v>2636.5</v>
      </c>
      <c r="H219" s="28">
        <f t="shared" si="22"/>
        <v>0</v>
      </c>
      <c r="I219" s="32">
        <f>I220</f>
        <v>2636.5</v>
      </c>
    </row>
    <row r="220" spans="1:9" ht="32.25" customHeight="1" x14ac:dyDescent="0.2">
      <c r="A220" s="23" t="s">
        <v>35</v>
      </c>
      <c r="B220" s="24">
        <v>650</v>
      </c>
      <c r="C220" s="25">
        <v>5</v>
      </c>
      <c r="D220" s="25">
        <v>2</v>
      </c>
      <c r="E220" s="26" t="s">
        <v>153</v>
      </c>
      <c r="F220" s="27" t="s">
        <v>36</v>
      </c>
      <c r="G220" s="32">
        <f>G221</f>
        <v>2636.5</v>
      </c>
      <c r="H220" s="28">
        <f t="shared" si="22"/>
        <v>0</v>
      </c>
      <c r="I220" s="109">
        <f>I221</f>
        <v>2636.5</v>
      </c>
    </row>
    <row r="221" spans="1:9" ht="29.25" customHeight="1" x14ac:dyDescent="0.2">
      <c r="A221" s="23" t="s">
        <v>31</v>
      </c>
      <c r="B221" s="24">
        <v>650</v>
      </c>
      <c r="C221" s="25">
        <v>5</v>
      </c>
      <c r="D221" s="25">
        <v>2</v>
      </c>
      <c r="E221" s="26" t="s">
        <v>153</v>
      </c>
      <c r="F221" s="27">
        <v>243</v>
      </c>
      <c r="G221" s="32">
        <v>2636.5</v>
      </c>
      <c r="H221" s="28">
        <v>0</v>
      </c>
      <c r="I221" s="108">
        <f>G221+H221</f>
        <v>2636.5</v>
      </c>
    </row>
    <row r="222" spans="1:9" ht="30" customHeight="1" x14ac:dyDescent="0.2">
      <c r="A222" s="23" t="s">
        <v>74</v>
      </c>
      <c r="B222" s="24">
        <v>650</v>
      </c>
      <c r="C222" s="25">
        <v>5</v>
      </c>
      <c r="D222" s="25">
        <v>2</v>
      </c>
      <c r="E222" s="26" t="s">
        <v>164</v>
      </c>
      <c r="F222" s="27">
        <v>200</v>
      </c>
      <c r="G222" s="32">
        <f>G223</f>
        <v>98.5</v>
      </c>
      <c r="H222" s="28">
        <f t="shared" si="22"/>
        <v>0</v>
      </c>
      <c r="I222" s="109">
        <f>I223</f>
        <v>98.5</v>
      </c>
    </row>
    <row r="223" spans="1:9" ht="30" customHeight="1" x14ac:dyDescent="0.2">
      <c r="A223" s="23" t="s">
        <v>35</v>
      </c>
      <c r="B223" s="24">
        <v>650</v>
      </c>
      <c r="C223" s="25">
        <v>5</v>
      </c>
      <c r="D223" s="25">
        <v>2</v>
      </c>
      <c r="E223" s="26" t="s">
        <v>164</v>
      </c>
      <c r="F223" s="27">
        <v>240</v>
      </c>
      <c r="G223" s="32">
        <f>G224</f>
        <v>98.5</v>
      </c>
      <c r="H223" s="28">
        <f t="shared" si="22"/>
        <v>0</v>
      </c>
      <c r="I223" s="109">
        <f>I224</f>
        <v>98.5</v>
      </c>
    </row>
    <row r="224" spans="1:9" ht="30" customHeight="1" x14ac:dyDescent="0.2">
      <c r="A224" s="23" t="s">
        <v>31</v>
      </c>
      <c r="B224" s="24">
        <v>650</v>
      </c>
      <c r="C224" s="25">
        <v>5</v>
      </c>
      <c r="D224" s="25">
        <v>2</v>
      </c>
      <c r="E224" s="26" t="s">
        <v>164</v>
      </c>
      <c r="F224" s="27">
        <v>243</v>
      </c>
      <c r="G224" s="32">
        <v>98.5</v>
      </c>
      <c r="H224" s="28">
        <v>0</v>
      </c>
      <c r="I224" s="108">
        <f>G224+H224</f>
        <v>98.5</v>
      </c>
    </row>
    <row r="225" spans="1:9" ht="56.25" customHeight="1" x14ac:dyDescent="0.2">
      <c r="A225" s="23" t="s">
        <v>120</v>
      </c>
      <c r="B225" s="24">
        <v>650</v>
      </c>
      <c r="C225" s="25">
        <v>5</v>
      </c>
      <c r="D225" s="25">
        <v>2</v>
      </c>
      <c r="E225" s="26" t="s">
        <v>154</v>
      </c>
      <c r="F225" s="27"/>
      <c r="G225" s="32">
        <f>G226</f>
        <v>293</v>
      </c>
      <c r="H225" s="28">
        <f t="shared" si="22"/>
        <v>0</v>
      </c>
      <c r="I225" s="109">
        <f>I226</f>
        <v>293</v>
      </c>
    </row>
    <row r="226" spans="1:9" ht="30" customHeight="1" x14ac:dyDescent="0.2">
      <c r="A226" s="23" t="s">
        <v>74</v>
      </c>
      <c r="B226" s="24">
        <v>650</v>
      </c>
      <c r="C226" s="25">
        <v>5</v>
      </c>
      <c r="D226" s="25">
        <v>2</v>
      </c>
      <c r="E226" s="26" t="s">
        <v>154</v>
      </c>
      <c r="F226" s="27">
        <v>200</v>
      </c>
      <c r="G226" s="32">
        <f>G227</f>
        <v>293</v>
      </c>
      <c r="H226" s="28">
        <f t="shared" si="22"/>
        <v>0</v>
      </c>
      <c r="I226" s="109">
        <f>I227</f>
        <v>293</v>
      </c>
    </row>
    <row r="227" spans="1:9" ht="30" customHeight="1" x14ac:dyDescent="0.2">
      <c r="A227" s="23" t="s">
        <v>35</v>
      </c>
      <c r="B227" s="24">
        <v>650</v>
      </c>
      <c r="C227" s="25">
        <v>5</v>
      </c>
      <c r="D227" s="25">
        <v>2</v>
      </c>
      <c r="E227" s="26" t="s">
        <v>154</v>
      </c>
      <c r="F227" s="27">
        <v>240</v>
      </c>
      <c r="G227" s="32">
        <f>G228</f>
        <v>293</v>
      </c>
      <c r="H227" s="28">
        <f t="shared" si="22"/>
        <v>0</v>
      </c>
      <c r="I227" s="109">
        <f>I228</f>
        <v>293</v>
      </c>
    </row>
    <row r="228" spans="1:9" ht="30" customHeight="1" x14ac:dyDescent="0.2">
      <c r="A228" s="23" t="s">
        <v>31</v>
      </c>
      <c r="B228" s="24">
        <v>650</v>
      </c>
      <c r="C228" s="25">
        <v>5</v>
      </c>
      <c r="D228" s="25">
        <v>2</v>
      </c>
      <c r="E228" s="26" t="s">
        <v>154</v>
      </c>
      <c r="F228" s="27">
        <v>243</v>
      </c>
      <c r="G228" s="32">
        <v>293</v>
      </c>
      <c r="H228" s="28">
        <v>0</v>
      </c>
      <c r="I228" s="108">
        <f>G228+H228</f>
        <v>293</v>
      </c>
    </row>
    <row r="229" spans="1:9" s="80" customFormat="1" ht="30" customHeight="1" x14ac:dyDescent="0.2">
      <c r="A229" s="23" t="s">
        <v>239</v>
      </c>
      <c r="B229" s="24" t="s">
        <v>180</v>
      </c>
      <c r="C229" s="25">
        <v>5</v>
      </c>
      <c r="D229" s="25">
        <v>2</v>
      </c>
      <c r="E229" s="26" t="s">
        <v>238</v>
      </c>
      <c r="F229" s="27"/>
      <c r="G229" s="32">
        <f>G230</f>
        <v>152.5</v>
      </c>
      <c r="H229" s="32">
        <f t="shared" ref="H229:I233" si="25">H230</f>
        <v>0</v>
      </c>
      <c r="I229" s="109">
        <f t="shared" si="25"/>
        <v>152.5</v>
      </c>
    </row>
    <row r="230" spans="1:9" s="80" customFormat="1" ht="30" customHeight="1" x14ac:dyDescent="0.2">
      <c r="A230" s="23" t="s">
        <v>241</v>
      </c>
      <c r="B230" s="24" t="s">
        <v>180</v>
      </c>
      <c r="C230" s="25">
        <v>5</v>
      </c>
      <c r="D230" s="25">
        <v>2</v>
      </c>
      <c r="E230" s="26" t="s">
        <v>240</v>
      </c>
      <c r="F230" s="27"/>
      <c r="G230" s="32">
        <f>G231</f>
        <v>152.5</v>
      </c>
      <c r="H230" s="32">
        <f t="shared" si="25"/>
        <v>0</v>
      </c>
      <c r="I230" s="109">
        <f t="shared" si="25"/>
        <v>152.5</v>
      </c>
    </row>
    <row r="231" spans="1:9" s="80" customFormat="1" ht="30" customHeight="1" x14ac:dyDescent="0.2">
      <c r="A231" s="23" t="s">
        <v>54</v>
      </c>
      <c r="B231" s="24" t="s">
        <v>180</v>
      </c>
      <c r="C231" s="25">
        <v>5</v>
      </c>
      <c r="D231" s="25">
        <v>2</v>
      </c>
      <c r="E231" s="26" t="s">
        <v>237</v>
      </c>
      <c r="F231" s="27"/>
      <c r="G231" s="32">
        <f>G232</f>
        <v>152.5</v>
      </c>
      <c r="H231" s="32">
        <f t="shared" si="25"/>
        <v>0</v>
      </c>
      <c r="I231" s="109">
        <f t="shared" si="25"/>
        <v>152.5</v>
      </c>
    </row>
    <row r="232" spans="1:9" s="80" customFormat="1" ht="30" customHeight="1" x14ac:dyDescent="0.2">
      <c r="A232" s="23" t="s">
        <v>74</v>
      </c>
      <c r="B232" s="24" t="s">
        <v>180</v>
      </c>
      <c r="C232" s="25">
        <v>5</v>
      </c>
      <c r="D232" s="25">
        <v>2</v>
      </c>
      <c r="E232" s="26" t="s">
        <v>237</v>
      </c>
      <c r="F232" s="27">
        <v>200</v>
      </c>
      <c r="G232" s="32">
        <f>G233</f>
        <v>152.5</v>
      </c>
      <c r="H232" s="32">
        <f t="shared" si="25"/>
        <v>0</v>
      </c>
      <c r="I232" s="109">
        <f t="shared" si="25"/>
        <v>152.5</v>
      </c>
    </row>
    <row r="233" spans="1:9" s="80" customFormat="1" ht="30" customHeight="1" x14ac:dyDescent="0.2">
      <c r="A233" s="23" t="s">
        <v>35</v>
      </c>
      <c r="B233" s="24" t="s">
        <v>180</v>
      </c>
      <c r="C233" s="25">
        <v>5</v>
      </c>
      <c r="D233" s="25">
        <v>2</v>
      </c>
      <c r="E233" s="26" t="s">
        <v>237</v>
      </c>
      <c r="F233" s="27">
        <v>240</v>
      </c>
      <c r="G233" s="32">
        <f>G234</f>
        <v>152.5</v>
      </c>
      <c r="H233" s="32">
        <f t="shared" si="25"/>
        <v>0</v>
      </c>
      <c r="I233" s="109">
        <f t="shared" si="25"/>
        <v>152.5</v>
      </c>
    </row>
    <row r="234" spans="1:9" s="80" customFormat="1" ht="30" customHeight="1" x14ac:dyDescent="0.2">
      <c r="A234" s="23" t="s">
        <v>26</v>
      </c>
      <c r="B234" s="24" t="s">
        <v>180</v>
      </c>
      <c r="C234" s="25">
        <v>5</v>
      </c>
      <c r="D234" s="25">
        <v>2</v>
      </c>
      <c r="E234" s="26" t="s">
        <v>237</v>
      </c>
      <c r="F234" s="27">
        <v>244</v>
      </c>
      <c r="G234" s="32">
        <v>152.5</v>
      </c>
      <c r="H234" s="32">
        <v>0</v>
      </c>
      <c r="I234" s="108">
        <f>G234+H234</f>
        <v>152.5</v>
      </c>
    </row>
    <row r="235" spans="1:9" ht="16.5" customHeight="1" x14ac:dyDescent="0.2">
      <c r="A235" s="9" t="s">
        <v>17</v>
      </c>
      <c r="B235" s="36">
        <v>650</v>
      </c>
      <c r="C235" s="18">
        <v>5</v>
      </c>
      <c r="D235" s="18">
        <v>3</v>
      </c>
      <c r="E235" s="8" t="s">
        <v>33</v>
      </c>
      <c r="F235" s="19" t="s">
        <v>33</v>
      </c>
      <c r="G235" s="7">
        <f>G242+G257+G236</f>
        <v>2735.4</v>
      </c>
      <c r="H235" s="7">
        <f t="shared" ref="H235" si="26">H242+H257+H236</f>
        <v>0</v>
      </c>
      <c r="I235" s="7">
        <f>I242+I257+I236</f>
        <v>2735.4</v>
      </c>
    </row>
    <row r="236" spans="1:9" s="80" customFormat="1" ht="33" customHeight="1" x14ac:dyDescent="0.2">
      <c r="A236" s="30" t="s">
        <v>193</v>
      </c>
      <c r="B236" s="24" t="s">
        <v>180</v>
      </c>
      <c r="C236" s="25">
        <v>5</v>
      </c>
      <c r="D236" s="25">
        <v>3</v>
      </c>
      <c r="E236" s="26" t="s">
        <v>96</v>
      </c>
      <c r="F236" s="27"/>
      <c r="G236" s="28">
        <f>G237</f>
        <v>2256</v>
      </c>
      <c r="H236" s="28">
        <f t="shared" si="22"/>
        <v>0</v>
      </c>
      <c r="I236" s="28">
        <f t="shared" ref="I236:I240" si="27">I237</f>
        <v>2256</v>
      </c>
    </row>
    <row r="237" spans="1:9" s="80" customFormat="1" ht="31.5" customHeight="1" x14ac:dyDescent="0.2">
      <c r="A237" s="30" t="s">
        <v>182</v>
      </c>
      <c r="B237" s="24" t="s">
        <v>180</v>
      </c>
      <c r="C237" s="25">
        <v>5</v>
      </c>
      <c r="D237" s="25">
        <v>3</v>
      </c>
      <c r="E237" s="26" t="s">
        <v>179</v>
      </c>
      <c r="F237" s="27"/>
      <c r="G237" s="28">
        <f>G238</f>
        <v>2256</v>
      </c>
      <c r="H237" s="28">
        <f t="shared" si="22"/>
        <v>0</v>
      </c>
      <c r="I237" s="28">
        <f t="shared" si="27"/>
        <v>2256</v>
      </c>
    </row>
    <row r="238" spans="1:9" s="80" customFormat="1" ht="28.5" customHeight="1" x14ac:dyDescent="0.2">
      <c r="A238" s="30" t="s">
        <v>54</v>
      </c>
      <c r="B238" s="24" t="s">
        <v>180</v>
      </c>
      <c r="C238" s="25">
        <v>5</v>
      </c>
      <c r="D238" s="25">
        <v>3</v>
      </c>
      <c r="E238" s="26" t="s">
        <v>181</v>
      </c>
      <c r="F238" s="27"/>
      <c r="G238" s="28">
        <f>G239</f>
        <v>2256</v>
      </c>
      <c r="H238" s="28">
        <f t="shared" si="22"/>
        <v>0</v>
      </c>
      <c r="I238" s="28">
        <f t="shared" si="27"/>
        <v>2256</v>
      </c>
    </row>
    <row r="239" spans="1:9" s="80" customFormat="1" ht="30" customHeight="1" x14ac:dyDescent="0.2">
      <c r="A239" s="23" t="s">
        <v>74</v>
      </c>
      <c r="B239" s="24" t="s">
        <v>180</v>
      </c>
      <c r="C239" s="25">
        <v>5</v>
      </c>
      <c r="D239" s="25">
        <v>3</v>
      </c>
      <c r="E239" s="26" t="s">
        <v>181</v>
      </c>
      <c r="F239" s="27">
        <v>200</v>
      </c>
      <c r="G239" s="28">
        <f>G240</f>
        <v>2256</v>
      </c>
      <c r="H239" s="28">
        <f t="shared" si="22"/>
        <v>0</v>
      </c>
      <c r="I239" s="108">
        <f t="shared" si="27"/>
        <v>2256</v>
      </c>
    </row>
    <row r="240" spans="1:9" s="80" customFormat="1" ht="24.75" customHeight="1" x14ac:dyDescent="0.2">
      <c r="A240" s="23" t="s">
        <v>35</v>
      </c>
      <c r="B240" s="24" t="s">
        <v>180</v>
      </c>
      <c r="C240" s="25">
        <v>5</v>
      </c>
      <c r="D240" s="25">
        <v>3</v>
      </c>
      <c r="E240" s="26" t="s">
        <v>181</v>
      </c>
      <c r="F240" s="27">
        <v>240</v>
      </c>
      <c r="G240" s="28">
        <f>G241</f>
        <v>2256</v>
      </c>
      <c r="H240" s="28">
        <f t="shared" si="22"/>
        <v>0</v>
      </c>
      <c r="I240" s="108">
        <f t="shared" si="27"/>
        <v>2256</v>
      </c>
    </row>
    <row r="241" spans="1:9" s="80" customFormat="1" ht="28.5" customHeight="1" x14ac:dyDescent="0.2">
      <c r="A241" s="23" t="s">
        <v>26</v>
      </c>
      <c r="B241" s="24" t="s">
        <v>180</v>
      </c>
      <c r="C241" s="25">
        <v>5</v>
      </c>
      <c r="D241" s="25">
        <v>3</v>
      </c>
      <c r="E241" s="26" t="s">
        <v>181</v>
      </c>
      <c r="F241" s="27">
        <v>244</v>
      </c>
      <c r="G241" s="28">
        <v>2256</v>
      </c>
      <c r="H241" s="28">
        <v>0</v>
      </c>
      <c r="I241" s="108">
        <f>G241+H241</f>
        <v>2256</v>
      </c>
    </row>
    <row r="242" spans="1:9" ht="22.5" customHeight="1" x14ac:dyDescent="0.2">
      <c r="A242" s="31" t="s">
        <v>196</v>
      </c>
      <c r="B242" s="24">
        <v>650</v>
      </c>
      <c r="C242" s="25">
        <v>5</v>
      </c>
      <c r="D242" s="25">
        <v>3</v>
      </c>
      <c r="E242" s="26" t="s">
        <v>121</v>
      </c>
      <c r="F242" s="27" t="s">
        <v>33</v>
      </c>
      <c r="G242" s="28">
        <f>G247+G243+G252</f>
        <v>479.4</v>
      </c>
      <c r="H242" s="28">
        <f t="shared" si="22"/>
        <v>0</v>
      </c>
      <c r="I242" s="108">
        <f>I247+I243+I252</f>
        <v>479.4</v>
      </c>
    </row>
    <row r="243" spans="1:9" ht="22.5" customHeight="1" x14ac:dyDescent="0.2">
      <c r="A243" s="31" t="s">
        <v>202</v>
      </c>
      <c r="B243" s="24">
        <v>650</v>
      </c>
      <c r="C243" s="25">
        <v>5</v>
      </c>
      <c r="D243" s="25">
        <v>3</v>
      </c>
      <c r="E243" s="26" t="s">
        <v>201</v>
      </c>
      <c r="F243" s="27"/>
      <c r="G243" s="28">
        <f>G244</f>
        <v>27.4</v>
      </c>
      <c r="H243" s="28">
        <f t="shared" si="22"/>
        <v>0</v>
      </c>
      <c r="I243" s="108">
        <f>I244</f>
        <v>27.4</v>
      </c>
    </row>
    <row r="244" spans="1:9" ht="22.5" customHeight="1" x14ac:dyDescent="0.2">
      <c r="A244" s="23" t="s">
        <v>74</v>
      </c>
      <c r="B244" s="24">
        <v>650</v>
      </c>
      <c r="C244" s="25">
        <v>5</v>
      </c>
      <c r="D244" s="25">
        <v>3</v>
      </c>
      <c r="E244" s="26" t="s">
        <v>200</v>
      </c>
      <c r="F244" s="27">
        <v>200</v>
      </c>
      <c r="G244" s="28">
        <f>G245</f>
        <v>27.4</v>
      </c>
      <c r="H244" s="28">
        <f t="shared" si="22"/>
        <v>0</v>
      </c>
      <c r="I244" s="108">
        <f>I245</f>
        <v>27.4</v>
      </c>
    </row>
    <row r="245" spans="1:9" ht="22.5" customHeight="1" x14ac:dyDescent="0.2">
      <c r="A245" s="23" t="s">
        <v>35</v>
      </c>
      <c r="B245" s="24">
        <v>650</v>
      </c>
      <c r="C245" s="25">
        <v>5</v>
      </c>
      <c r="D245" s="25">
        <v>3</v>
      </c>
      <c r="E245" s="26" t="s">
        <v>200</v>
      </c>
      <c r="F245" s="27">
        <v>240</v>
      </c>
      <c r="G245" s="28">
        <f>G246</f>
        <v>27.4</v>
      </c>
      <c r="H245" s="28">
        <f t="shared" si="22"/>
        <v>0</v>
      </c>
      <c r="I245" s="108">
        <f>I246</f>
        <v>27.4</v>
      </c>
    </row>
    <row r="246" spans="1:9" ht="22.5" customHeight="1" x14ac:dyDescent="0.2">
      <c r="A246" s="23" t="s">
        <v>26</v>
      </c>
      <c r="B246" s="24">
        <v>650</v>
      </c>
      <c r="C246" s="25">
        <v>5</v>
      </c>
      <c r="D246" s="25">
        <v>3</v>
      </c>
      <c r="E246" s="26" t="s">
        <v>200</v>
      </c>
      <c r="F246" s="27">
        <v>244</v>
      </c>
      <c r="G246" s="28">
        <v>27.4</v>
      </c>
      <c r="H246" s="28">
        <v>0</v>
      </c>
      <c r="I246" s="108">
        <f>G246+H246</f>
        <v>27.4</v>
      </c>
    </row>
    <row r="247" spans="1:9" ht="33.75" customHeight="1" x14ac:dyDescent="0.2">
      <c r="A247" s="23" t="s">
        <v>76</v>
      </c>
      <c r="B247" s="24">
        <v>650</v>
      </c>
      <c r="C247" s="25">
        <v>5</v>
      </c>
      <c r="D247" s="25">
        <v>3</v>
      </c>
      <c r="E247" s="26" t="s">
        <v>122</v>
      </c>
      <c r="F247" s="27"/>
      <c r="G247" s="28">
        <f t="shared" ref="G247:I249" si="28">G248</f>
        <v>402</v>
      </c>
      <c r="H247" s="28">
        <f t="shared" si="22"/>
        <v>0</v>
      </c>
      <c r="I247" s="108">
        <f t="shared" si="28"/>
        <v>402</v>
      </c>
    </row>
    <row r="248" spans="1:9" ht="33.75" customHeight="1" x14ac:dyDescent="0.2">
      <c r="A248" s="23" t="s">
        <v>54</v>
      </c>
      <c r="B248" s="24">
        <v>650</v>
      </c>
      <c r="C248" s="25">
        <v>5</v>
      </c>
      <c r="D248" s="25">
        <v>3</v>
      </c>
      <c r="E248" s="26" t="s">
        <v>215</v>
      </c>
      <c r="F248" s="27"/>
      <c r="G248" s="28">
        <f t="shared" si="28"/>
        <v>402</v>
      </c>
      <c r="H248" s="28">
        <f t="shared" si="22"/>
        <v>0</v>
      </c>
      <c r="I248" s="108">
        <f t="shared" si="28"/>
        <v>402</v>
      </c>
    </row>
    <row r="249" spans="1:9" ht="29.25" customHeight="1" x14ac:dyDescent="0.2">
      <c r="A249" s="23" t="s">
        <v>74</v>
      </c>
      <c r="B249" s="24">
        <v>650</v>
      </c>
      <c r="C249" s="25">
        <v>5</v>
      </c>
      <c r="D249" s="25">
        <v>3</v>
      </c>
      <c r="E249" s="26" t="s">
        <v>215</v>
      </c>
      <c r="F249" s="27" t="s">
        <v>34</v>
      </c>
      <c r="G249" s="28">
        <f t="shared" si="28"/>
        <v>402</v>
      </c>
      <c r="H249" s="28">
        <f t="shared" si="22"/>
        <v>0</v>
      </c>
      <c r="I249" s="108">
        <f t="shared" si="28"/>
        <v>402</v>
      </c>
    </row>
    <row r="250" spans="1:9" ht="26.25" customHeight="1" x14ac:dyDescent="0.2">
      <c r="A250" s="23" t="s">
        <v>35</v>
      </c>
      <c r="B250" s="24">
        <v>650</v>
      </c>
      <c r="C250" s="25">
        <v>5</v>
      </c>
      <c r="D250" s="25">
        <v>3</v>
      </c>
      <c r="E250" s="26" t="s">
        <v>215</v>
      </c>
      <c r="F250" s="27" t="s">
        <v>36</v>
      </c>
      <c r="G250" s="28">
        <f>G251</f>
        <v>402</v>
      </c>
      <c r="H250" s="28">
        <f t="shared" si="22"/>
        <v>0</v>
      </c>
      <c r="I250" s="108">
        <f>I251</f>
        <v>402</v>
      </c>
    </row>
    <row r="251" spans="1:9" ht="17.25" customHeight="1" x14ac:dyDescent="0.2">
      <c r="A251" s="23" t="s">
        <v>230</v>
      </c>
      <c r="B251" s="24">
        <v>650</v>
      </c>
      <c r="C251" s="25">
        <v>5</v>
      </c>
      <c r="D251" s="25">
        <v>3</v>
      </c>
      <c r="E251" s="26" t="s">
        <v>215</v>
      </c>
      <c r="F251" s="27">
        <v>247</v>
      </c>
      <c r="G251" s="28">
        <v>402</v>
      </c>
      <c r="H251" s="28">
        <v>0</v>
      </c>
      <c r="I251" s="108">
        <f>G251+H251</f>
        <v>402</v>
      </c>
    </row>
    <row r="252" spans="1:9" s="80" customFormat="1" ht="36.75" customHeight="1" x14ac:dyDescent="0.2">
      <c r="A252" s="23" t="s">
        <v>216</v>
      </c>
      <c r="B252" s="24">
        <v>650</v>
      </c>
      <c r="C252" s="25">
        <v>5</v>
      </c>
      <c r="D252" s="25">
        <v>3</v>
      </c>
      <c r="E252" s="26" t="s">
        <v>213</v>
      </c>
      <c r="F252" s="27"/>
      <c r="G252" s="28">
        <f>G253</f>
        <v>50</v>
      </c>
      <c r="H252" s="28">
        <f t="shared" ref="H252:H267" si="29">I252-G252</f>
        <v>0</v>
      </c>
      <c r="I252" s="108">
        <f>I253</f>
        <v>50</v>
      </c>
    </row>
    <row r="253" spans="1:9" s="80" customFormat="1" ht="22.5" customHeight="1" x14ac:dyDescent="0.2">
      <c r="A253" s="23" t="s">
        <v>54</v>
      </c>
      <c r="B253" s="24">
        <v>650</v>
      </c>
      <c r="C253" s="25">
        <v>5</v>
      </c>
      <c r="D253" s="25">
        <v>3</v>
      </c>
      <c r="E253" s="26" t="s">
        <v>218</v>
      </c>
      <c r="F253" s="27"/>
      <c r="G253" s="28">
        <f>G254</f>
        <v>50</v>
      </c>
      <c r="H253" s="28">
        <f t="shared" si="29"/>
        <v>0</v>
      </c>
      <c r="I253" s="108">
        <f>I254</f>
        <v>50</v>
      </c>
    </row>
    <row r="254" spans="1:9" s="80" customFormat="1" ht="22.5" customHeight="1" x14ac:dyDescent="0.2">
      <c r="A254" s="23" t="s">
        <v>74</v>
      </c>
      <c r="B254" s="24">
        <v>650</v>
      </c>
      <c r="C254" s="25">
        <v>5</v>
      </c>
      <c r="D254" s="25">
        <v>3</v>
      </c>
      <c r="E254" s="26" t="s">
        <v>218</v>
      </c>
      <c r="F254" s="27">
        <v>200</v>
      </c>
      <c r="G254" s="28">
        <f>G255</f>
        <v>50</v>
      </c>
      <c r="H254" s="28">
        <f t="shared" si="29"/>
        <v>0</v>
      </c>
      <c r="I254" s="108">
        <f>I255</f>
        <v>50</v>
      </c>
    </row>
    <row r="255" spans="1:9" s="80" customFormat="1" ht="22.5" customHeight="1" x14ac:dyDescent="0.2">
      <c r="A255" s="23" t="s">
        <v>35</v>
      </c>
      <c r="B255" s="24">
        <v>650</v>
      </c>
      <c r="C255" s="25">
        <v>5</v>
      </c>
      <c r="D255" s="25">
        <v>3</v>
      </c>
      <c r="E255" s="26" t="s">
        <v>218</v>
      </c>
      <c r="F255" s="27">
        <v>240</v>
      </c>
      <c r="G255" s="28">
        <f>G256</f>
        <v>50</v>
      </c>
      <c r="H255" s="28">
        <f t="shared" si="29"/>
        <v>0</v>
      </c>
      <c r="I255" s="108">
        <f>I256</f>
        <v>50</v>
      </c>
    </row>
    <row r="256" spans="1:9" s="80" customFormat="1" ht="22.5" customHeight="1" x14ac:dyDescent="0.2">
      <c r="A256" s="23" t="s">
        <v>26</v>
      </c>
      <c r="B256" s="24">
        <v>650</v>
      </c>
      <c r="C256" s="25">
        <v>5</v>
      </c>
      <c r="D256" s="25">
        <v>3</v>
      </c>
      <c r="E256" s="26" t="s">
        <v>218</v>
      </c>
      <c r="F256" s="27">
        <v>244</v>
      </c>
      <c r="G256" s="28">
        <v>50</v>
      </c>
      <c r="H256" s="28">
        <v>0</v>
      </c>
      <c r="I256" s="108">
        <f>G256+H256</f>
        <v>50</v>
      </c>
    </row>
    <row r="257" spans="1:9" ht="22.5" customHeight="1" x14ac:dyDescent="0.2">
      <c r="A257" s="23" t="s">
        <v>204</v>
      </c>
      <c r="B257" s="24">
        <v>650</v>
      </c>
      <c r="C257" s="25">
        <v>5</v>
      </c>
      <c r="D257" s="25">
        <v>3</v>
      </c>
      <c r="E257" s="26" t="s">
        <v>205</v>
      </c>
      <c r="F257" s="27"/>
      <c r="G257" s="50">
        <f>G258</f>
        <v>0</v>
      </c>
      <c r="H257" s="28">
        <f t="shared" si="29"/>
        <v>0</v>
      </c>
      <c r="I257" s="77">
        <f>I258</f>
        <v>0</v>
      </c>
    </row>
    <row r="258" spans="1:9" ht="22.5" customHeight="1" x14ac:dyDescent="0.2">
      <c r="A258" s="23" t="s">
        <v>212</v>
      </c>
      <c r="B258" s="24">
        <v>650</v>
      </c>
      <c r="C258" s="25">
        <v>5</v>
      </c>
      <c r="D258" s="25">
        <v>3</v>
      </c>
      <c r="E258" s="26" t="s">
        <v>211</v>
      </c>
      <c r="F258" s="27"/>
      <c r="G258" s="50">
        <f>G259</f>
        <v>0</v>
      </c>
      <c r="H258" s="28">
        <f t="shared" si="29"/>
        <v>0</v>
      </c>
      <c r="I258" s="77">
        <f>I259</f>
        <v>0</v>
      </c>
    </row>
    <row r="259" spans="1:9" ht="22.5" customHeight="1" x14ac:dyDescent="0.2">
      <c r="A259" s="23" t="s">
        <v>206</v>
      </c>
      <c r="B259" s="24">
        <v>650</v>
      </c>
      <c r="C259" s="25">
        <v>5</v>
      </c>
      <c r="D259" s="25">
        <v>3</v>
      </c>
      <c r="E259" s="26" t="s">
        <v>207</v>
      </c>
      <c r="F259" s="27"/>
      <c r="G259" s="50">
        <f>G260+G265</f>
        <v>0</v>
      </c>
      <c r="H259" s="28">
        <f t="shared" si="29"/>
        <v>0</v>
      </c>
      <c r="I259" s="77">
        <f>I260+I265</f>
        <v>0</v>
      </c>
    </row>
    <row r="260" spans="1:9" ht="22.5" customHeight="1" x14ac:dyDescent="0.2">
      <c r="A260" s="23" t="s">
        <v>203</v>
      </c>
      <c r="B260" s="24">
        <v>650</v>
      </c>
      <c r="C260" s="25">
        <v>5</v>
      </c>
      <c r="D260" s="25">
        <v>3</v>
      </c>
      <c r="E260" s="26" t="s">
        <v>208</v>
      </c>
      <c r="F260" s="27"/>
      <c r="G260" s="50">
        <f>G261</f>
        <v>0</v>
      </c>
      <c r="H260" s="28">
        <f t="shared" si="29"/>
        <v>0</v>
      </c>
      <c r="I260" s="77">
        <f>I261</f>
        <v>0</v>
      </c>
    </row>
    <row r="261" spans="1:9" ht="47.25" customHeight="1" x14ac:dyDescent="0.2">
      <c r="A261" s="23" t="s">
        <v>37</v>
      </c>
      <c r="B261" s="24">
        <v>650</v>
      </c>
      <c r="C261" s="25">
        <v>5</v>
      </c>
      <c r="D261" s="25">
        <v>3</v>
      </c>
      <c r="E261" s="26" t="s">
        <v>208</v>
      </c>
      <c r="F261" s="27">
        <v>100</v>
      </c>
      <c r="G261" s="50">
        <f>G262</f>
        <v>0</v>
      </c>
      <c r="H261" s="28">
        <f t="shared" si="29"/>
        <v>0</v>
      </c>
      <c r="I261" s="77">
        <f>I262</f>
        <v>0</v>
      </c>
    </row>
    <row r="262" spans="1:9" ht="15" customHeight="1" x14ac:dyDescent="0.2">
      <c r="A262" s="23" t="s">
        <v>39</v>
      </c>
      <c r="B262" s="24">
        <v>650</v>
      </c>
      <c r="C262" s="25">
        <v>5</v>
      </c>
      <c r="D262" s="25">
        <v>3</v>
      </c>
      <c r="E262" s="26" t="s">
        <v>208</v>
      </c>
      <c r="F262" s="27">
        <v>110</v>
      </c>
      <c r="G262" s="50">
        <f>G263+G264</f>
        <v>0</v>
      </c>
      <c r="H262" s="28">
        <f t="shared" si="29"/>
        <v>0</v>
      </c>
      <c r="I262" s="77">
        <f>I263+I264</f>
        <v>0</v>
      </c>
    </row>
    <row r="263" spans="1:9" ht="15" customHeight="1" x14ac:dyDescent="0.2">
      <c r="A263" s="23" t="s">
        <v>65</v>
      </c>
      <c r="B263" s="24">
        <v>650</v>
      </c>
      <c r="C263" s="25">
        <v>5</v>
      </c>
      <c r="D263" s="25">
        <v>3</v>
      </c>
      <c r="E263" s="26" t="s">
        <v>208</v>
      </c>
      <c r="F263" s="27">
        <v>111</v>
      </c>
      <c r="G263" s="50">
        <v>0</v>
      </c>
      <c r="H263" s="28"/>
      <c r="I263" s="108">
        <f t="shared" ref="I263:I264" si="30">G263+H263</f>
        <v>0</v>
      </c>
    </row>
    <row r="264" spans="1:9" ht="33.75" customHeight="1" x14ac:dyDescent="0.2">
      <c r="A264" s="23" t="s">
        <v>66</v>
      </c>
      <c r="B264" s="24">
        <v>650</v>
      </c>
      <c r="C264" s="25">
        <v>5</v>
      </c>
      <c r="D264" s="25">
        <v>3</v>
      </c>
      <c r="E264" s="26" t="s">
        <v>208</v>
      </c>
      <c r="F264" s="27">
        <v>119</v>
      </c>
      <c r="G264" s="50">
        <v>0</v>
      </c>
      <c r="H264" s="28">
        <v>0</v>
      </c>
      <c r="I264" s="108">
        <f t="shared" si="30"/>
        <v>0</v>
      </c>
    </row>
    <row r="265" spans="1:9" ht="22.5" customHeight="1" x14ac:dyDescent="0.2">
      <c r="A265" s="23" t="s">
        <v>209</v>
      </c>
      <c r="B265" s="24">
        <v>650</v>
      </c>
      <c r="C265" s="25">
        <v>5</v>
      </c>
      <c r="D265" s="25">
        <v>3</v>
      </c>
      <c r="E265" s="26" t="s">
        <v>210</v>
      </c>
      <c r="F265" s="27"/>
      <c r="G265" s="50">
        <f>G266</f>
        <v>0</v>
      </c>
      <c r="H265" s="28">
        <f t="shared" si="29"/>
        <v>0</v>
      </c>
      <c r="I265" s="77">
        <f>I266</f>
        <v>0</v>
      </c>
    </row>
    <row r="266" spans="1:9" ht="48.75" customHeight="1" x14ac:dyDescent="0.2">
      <c r="A266" s="23" t="s">
        <v>37</v>
      </c>
      <c r="B266" s="24">
        <v>650</v>
      </c>
      <c r="C266" s="25">
        <v>5</v>
      </c>
      <c r="D266" s="25">
        <v>3</v>
      </c>
      <c r="E266" s="26" t="s">
        <v>210</v>
      </c>
      <c r="F266" s="27">
        <v>100</v>
      </c>
      <c r="G266" s="50">
        <f>G267</f>
        <v>0</v>
      </c>
      <c r="H266" s="28">
        <f t="shared" si="29"/>
        <v>0</v>
      </c>
      <c r="I266" s="77">
        <f>I267</f>
        <v>0</v>
      </c>
    </row>
    <row r="267" spans="1:9" ht="17.25" customHeight="1" x14ac:dyDescent="0.2">
      <c r="A267" s="23" t="s">
        <v>39</v>
      </c>
      <c r="B267" s="24">
        <v>650</v>
      </c>
      <c r="C267" s="25">
        <v>5</v>
      </c>
      <c r="D267" s="25">
        <v>3</v>
      </c>
      <c r="E267" s="26" t="s">
        <v>210</v>
      </c>
      <c r="F267" s="27">
        <v>110</v>
      </c>
      <c r="G267" s="50">
        <f>G268+G269</f>
        <v>0</v>
      </c>
      <c r="H267" s="28">
        <f t="shared" si="29"/>
        <v>0</v>
      </c>
      <c r="I267" s="77">
        <f>I268+I269</f>
        <v>0</v>
      </c>
    </row>
    <row r="268" spans="1:9" ht="17.25" customHeight="1" x14ac:dyDescent="0.2">
      <c r="A268" s="23" t="s">
        <v>65</v>
      </c>
      <c r="B268" s="24">
        <v>650</v>
      </c>
      <c r="C268" s="25">
        <v>5</v>
      </c>
      <c r="D268" s="25">
        <v>3</v>
      </c>
      <c r="E268" s="26" t="s">
        <v>210</v>
      </c>
      <c r="F268" s="27">
        <v>111</v>
      </c>
      <c r="G268" s="50">
        <v>0</v>
      </c>
      <c r="H268" s="28"/>
      <c r="I268" s="108">
        <f t="shared" ref="I268:I269" si="31">G268+H268</f>
        <v>0</v>
      </c>
    </row>
    <row r="269" spans="1:9" ht="36.75" customHeight="1" x14ac:dyDescent="0.2">
      <c r="A269" s="23" t="s">
        <v>66</v>
      </c>
      <c r="B269" s="24">
        <v>650</v>
      </c>
      <c r="C269" s="25">
        <v>5</v>
      </c>
      <c r="D269" s="25">
        <v>3</v>
      </c>
      <c r="E269" s="26" t="s">
        <v>210</v>
      </c>
      <c r="F269" s="27">
        <v>119</v>
      </c>
      <c r="G269" s="50">
        <v>0</v>
      </c>
      <c r="H269" s="28">
        <v>0</v>
      </c>
      <c r="I269" s="108">
        <f t="shared" si="31"/>
        <v>0</v>
      </c>
    </row>
    <row r="270" spans="1:9" ht="22.5" customHeight="1" x14ac:dyDescent="0.2">
      <c r="A270" s="39" t="s">
        <v>221</v>
      </c>
      <c r="B270" s="36">
        <v>650</v>
      </c>
      <c r="C270" s="18">
        <v>5</v>
      </c>
      <c r="D270" s="18">
        <v>5</v>
      </c>
      <c r="E270" s="8"/>
      <c r="F270" s="19"/>
      <c r="G270" s="72">
        <f>G272</f>
        <v>0</v>
      </c>
      <c r="H270" s="7">
        <f t="shared" ref="H270:H315" si="32">I270-G270</f>
        <v>0</v>
      </c>
      <c r="I270" s="72">
        <f>I272</f>
        <v>0</v>
      </c>
    </row>
    <row r="271" spans="1:9" ht="22.5" customHeight="1" x14ac:dyDescent="0.2">
      <c r="A271" s="23" t="s">
        <v>193</v>
      </c>
      <c r="B271" s="73">
        <v>650</v>
      </c>
      <c r="C271" s="74">
        <v>5</v>
      </c>
      <c r="D271" s="74">
        <v>5</v>
      </c>
      <c r="E271" s="75" t="s">
        <v>96</v>
      </c>
      <c r="F271" s="76"/>
      <c r="G271" s="77">
        <f>G272</f>
        <v>0</v>
      </c>
      <c r="H271" s="28">
        <f t="shared" si="32"/>
        <v>0</v>
      </c>
      <c r="I271" s="77">
        <f>I272</f>
        <v>0</v>
      </c>
    </row>
    <row r="272" spans="1:9" ht="30.75" customHeight="1" x14ac:dyDescent="0.2">
      <c r="A272" s="23" t="s">
        <v>73</v>
      </c>
      <c r="B272" s="24">
        <v>650</v>
      </c>
      <c r="C272" s="25">
        <v>5</v>
      </c>
      <c r="D272" s="25">
        <v>5</v>
      </c>
      <c r="E272" s="26" t="s">
        <v>97</v>
      </c>
      <c r="F272" s="27"/>
      <c r="G272" s="50">
        <f>G273</f>
        <v>0</v>
      </c>
      <c r="H272" s="28">
        <f t="shared" si="32"/>
        <v>0</v>
      </c>
      <c r="I272" s="50">
        <f>I273</f>
        <v>0</v>
      </c>
    </row>
    <row r="273" spans="1:9" ht="16.5" customHeight="1" x14ac:dyDescent="0.2">
      <c r="A273" s="4" t="s">
        <v>222</v>
      </c>
      <c r="B273" s="24">
        <v>650</v>
      </c>
      <c r="C273" s="25">
        <v>5</v>
      </c>
      <c r="D273" s="25">
        <v>5</v>
      </c>
      <c r="E273" s="26" t="s">
        <v>219</v>
      </c>
      <c r="F273" s="27"/>
      <c r="G273" s="50">
        <f>G274</f>
        <v>0</v>
      </c>
      <c r="H273" s="28">
        <f t="shared" si="32"/>
        <v>0</v>
      </c>
      <c r="I273" s="50">
        <f>I274</f>
        <v>0</v>
      </c>
    </row>
    <row r="274" spans="1:9" ht="23.25" customHeight="1" x14ac:dyDescent="0.2">
      <c r="A274" s="23" t="s">
        <v>220</v>
      </c>
      <c r="B274" s="24">
        <v>650</v>
      </c>
      <c r="C274" s="25">
        <v>5</v>
      </c>
      <c r="D274" s="25">
        <v>5</v>
      </c>
      <c r="E274" s="26" t="s">
        <v>219</v>
      </c>
      <c r="F274" s="27">
        <v>800</v>
      </c>
      <c r="G274" s="50">
        <f>G275</f>
        <v>0</v>
      </c>
      <c r="H274" s="28">
        <f t="shared" si="32"/>
        <v>0</v>
      </c>
      <c r="I274" s="50">
        <f>I275</f>
        <v>0</v>
      </c>
    </row>
    <row r="275" spans="1:9" ht="46.5" customHeight="1" x14ac:dyDescent="0.2">
      <c r="A275" s="113" t="s">
        <v>254</v>
      </c>
      <c r="B275" s="24">
        <v>650</v>
      </c>
      <c r="C275" s="25">
        <v>5</v>
      </c>
      <c r="D275" s="25">
        <v>5</v>
      </c>
      <c r="E275" s="26" t="s">
        <v>219</v>
      </c>
      <c r="F275" s="76">
        <v>810</v>
      </c>
      <c r="G275" s="50">
        <f>G276</f>
        <v>0</v>
      </c>
      <c r="H275" s="28">
        <f t="shared" si="32"/>
        <v>0</v>
      </c>
      <c r="I275" s="50">
        <f>I276</f>
        <v>0</v>
      </c>
    </row>
    <row r="276" spans="1:9" ht="78" customHeight="1" x14ac:dyDescent="0.2">
      <c r="A276" s="113" t="s">
        <v>253</v>
      </c>
      <c r="B276" s="24">
        <v>650</v>
      </c>
      <c r="C276" s="25">
        <v>5</v>
      </c>
      <c r="D276" s="25">
        <v>5</v>
      </c>
      <c r="E276" s="26" t="s">
        <v>219</v>
      </c>
      <c r="F276" s="27">
        <v>813</v>
      </c>
      <c r="G276" s="50">
        <v>0</v>
      </c>
      <c r="H276" s="28">
        <v>0</v>
      </c>
      <c r="I276" s="28">
        <f>G276+H276</f>
        <v>0</v>
      </c>
    </row>
    <row r="277" spans="1:9" s="11" customFormat="1" ht="14.25" customHeight="1" x14ac:dyDescent="0.2">
      <c r="A277" s="52" t="s">
        <v>165</v>
      </c>
      <c r="B277" s="13">
        <v>650</v>
      </c>
      <c r="C277" s="14">
        <v>6</v>
      </c>
      <c r="D277" s="14"/>
      <c r="E277" s="15"/>
      <c r="F277" s="16"/>
      <c r="G277" s="17">
        <f t="shared" ref="G277:I283" si="33">G278</f>
        <v>210.1</v>
      </c>
      <c r="H277" s="51">
        <f t="shared" si="32"/>
        <v>0</v>
      </c>
      <c r="I277" s="17">
        <f t="shared" si="33"/>
        <v>210.1</v>
      </c>
    </row>
    <row r="278" spans="1:9" ht="19.5" customHeight="1" x14ac:dyDescent="0.2">
      <c r="A278" s="39" t="s">
        <v>166</v>
      </c>
      <c r="B278" s="36">
        <v>650</v>
      </c>
      <c r="C278" s="18">
        <v>6</v>
      </c>
      <c r="D278" s="18">
        <v>5</v>
      </c>
      <c r="E278" s="8"/>
      <c r="F278" s="19"/>
      <c r="G278" s="7">
        <f>G279</f>
        <v>210.1</v>
      </c>
      <c r="H278" s="7">
        <f t="shared" si="32"/>
        <v>0</v>
      </c>
      <c r="I278" s="7">
        <f>I279</f>
        <v>210.1</v>
      </c>
    </row>
    <row r="279" spans="1:9" ht="26.25" customHeight="1" x14ac:dyDescent="0.2">
      <c r="A279" s="30" t="s">
        <v>197</v>
      </c>
      <c r="B279" s="24">
        <v>650</v>
      </c>
      <c r="C279" s="25">
        <v>6</v>
      </c>
      <c r="D279" s="25">
        <v>5</v>
      </c>
      <c r="E279" s="26" t="s">
        <v>158</v>
      </c>
      <c r="F279" s="27"/>
      <c r="G279" s="28">
        <f>G280</f>
        <v>210.1</v>
      </c>
      <c r="H279" s="28">
        <f t="shared" si="32"/>
        <v>0</v>
      </c>
      <c r="I279" s="28">
        <f>I280</f>
        <v>210.1</v>
      </c>
    </row>
    <row r="280" spans="1:9" ht="26.25" customHeight="1" x14ac:dyDescent="0.2">
      <c r="A280" s="30" t="s">
        <v>184</v>
      </c>
      <c r="B280" s="24" t="s">
        <v>180</v>
      </c>
      <c r="C280" s="25">
        <v>6</v>
      </c>
      <c r="D280" s="25">
        <v>5</v>
      </c>
      <c r="E280" s="26" t="s">
        <v>185</v>
      </c>
      <c r="F280" s="27"/>
      <c r="G280" s="28">
        <f>G281+G285</f>
        <v>210.1</v>
      </c>
      <c r="H280" s="28">
        <f t="shared" si="32"/>
        <v>0</v>
      </c>
      <c r="I280" s="28">
        <f>I281+I285</f>
        <v>210.1</v>
      </c>
    </row>
    <row r="281" spans="1:9" ht="42.75" customHeight="1" x14ac:dyDescent="0.2">
      <c r="A281" s="30" t="s">
        <v>183</v>
      </c>
      <c r="B281" s="24">
        <v>650</v>
      </c>
      <c r="C281" s="25">
        <v>6</v>
      </c>
      <c r="D281" s="25">
        <v>5</v>
      </c>
      <c r="E281" s="26" t="s">
        <v>160</v>
      </c>
      <c r="F281" s="27"/>
      <c r="G281" s="28">
        <f>G282</f>
        <v>1.5</v>
      </c>
      <c r="H281" s="28">
        <f t="shared" si="32"/>
        <v>0</v>
      </c>
      <c r="I281" s="28">
        <f>I282</f>
        <v>1.5</v>
      </c>
    </row>
    <row r="282" spans="1:9" ht="29.25" customHeight="1" x14ac:dyDescent="0.2">
      <c r="A282" s="23" t="s">
        <v>74</v>
      </c>
      <c r="B282" s="24">
        <v>650</v>
      </c>
      <c r="C282" s="25">
        <v>6</v>
      </c>
      <c r="D282" s="25">
        <v>5</v>
      </c>
      <c r="E282" s="26" t="s">
        <v>160</v>
      </c>
      <c r="F282" s="27">
        <v>200</v>
      </c>
      <c r="G282" s="28">
        <f t="shared" si="33"/>
        <v>1.5</v>
      </c>
      <c r="H282" s="28">
        <f t="shared" si="32"/>
        <v>0</v>
      </c>
      <c r="I282" s="28">
        <f t="shared" si="33"/>
        <v>1.5</v>
      </c>
    </row>
    <row r="283" spans="1:9" ht="24.75" customHeight="1" x14ac:dyDescent="0.2">
      <c r="A283" s="23" t="s">
        <v>35</v>
      </c>
      <c r="B283" s="24">
        <v>650</v>
      </c>
      <c r="C283" s="25">
        <v>6</v>
      </c>
      <c r="D283" s="25">
        <v>5</v>
      </c>
      <c r="E283" s="26" t="s">
        <v>160</v>
      </c>
      <c r="F283" s="27">
        <v>240</v>
      </c>
      <c r="G283" s="28">
        <f t="shared" si="33"/>
        <v>1.5</v>
      </c>
      <c r="H283" s="28">
        <f t="shared" si="32"/>
        <v>0</v>
      </c>
      <c r="I283" s="108">
        <f t="shared" si="33"/>
        <v>1.5</v>
      </c>
    </row>
    <row r="284" spans="1:9" ht="26.25" customHeight="1" x14ac:dyDescent="0.2">
      <c r="A284" s="23" t="s">
        <v>26</v>
      </c>
      <c r="B284" s="24">
        <v>650</v>
      </c>
      <c r="C284" s="25">
        <v>6</v>
      </c>
      <c r="D284" s="25">
        <v>5</v>
      </c>
      <c r="E284" s="26" t="s">
        <v>160</v>
      </c>
      <c r="F284" s="27">
        <v>244</v>
      </c>
      <c r="G284" s="28">
        <v>1.5</v>
      </c>
      <c r="H284" s="28">
        <v>0</v>
      </c>
      <c r="I284" s="108">
        <f>G284+H284</f>
        <v>1.5</v>
      </c>
    </row>
    <row r="285" spans="1:9" ht="26.25" customHeight="1" x14ac:dyDescent="0.2">
      <c r="A285" s="23" t="s">
        <v>54</v>
      </c>
      <c r="B285" s="24">
        <v>650</v>
      </c>
      <c r="C285" s="25">
        <v>6</v>
      </c>
      <c r="D285" s="25">
        <v>5</v>
      </c>
      <c r="E285" s="26" t="s">
        <v>231</v>
      </c>
      <c r="F285" s="27"/>
      <c r="G285" s="28">
        <f>G286</f>
        <v>208.6</v>
      </c>
      <c r="H285" s="28">
        <f t="shared" si="32"/>
        <v>0</v>
      </c>
      <c r="I285" s="108">
        <f t="shared" ref="I285:I287" si="34">I286</f>
        <v>208.6</v>
      </c>
    </row>
    <row r="286" spans="1:9" ht="26.25" customHeight="1" x14ac:dyDescent="0.2">
      <c r="A286" s="23" t="s">
        <v>74</v>
      </c>
      <c r="B286" s="24">
        <v>650</v>
      </c>
      <c r="C286" s="25">
        <v>6</v>
      </c>
      <c r="D286" s="25">
        <v>5</v>
      </c>
      <c r="E286" s="26" t="s">
        <v>231</v>
      </c>
      <c r="F286" s="27">
        <v>200</v>
      </c>
      <c r="G286" s="28">
        <f>G287</f>
        <v>208.6</v>
      </c>
      <c r="H286" s="28">
        <f t="shared" si="32"/>
        <v>0</v>
      </c>
      <c r="I286" s="108">
        <f t="shared" si="34"/>
        <v>208.6</v>
      </c>
    </row>
    <row r="287" spans="1:9" ht="26.25" customHeight="1" x14ac:dyDescent="0.2">
      <c r="A287" s="23" t="s">
        <v>35</v>
      </c>
      <c r="B287" s="24">
        <v>650</v>
      </c>
      <c r="C287" s="25">
        <v>6</v>
      </c>
      <c r="D287" s="25">
        <v>5</v>
      </c>
      <c r="E287" s="26" t="s">
        <v>231</v>
      </c>
      <c r="F287" s="27">
        <v>240</v>
      </c>
      <c r="G287" s="28">
        <f>G288</f>
        <v>208.6</v>
      </c>
      <c r="H287" s="28">
        <f t="shared" si="32"/>
        <v>0</v>
      </c>
      <c r="I287" s="108">
        <f t="shared" si="34"/>
        <v>208.6</v>
      </c>
    </row>
    <row r="288" spans="1:9" ht="26.25" customHeight="1" x14ac:dyDescent="0.2">
      <c r="A288" s="23" t="s">
        <v>26</v>
      </c>
      <c r="B288" s="24">
        <v>650</v>
      </c>
      <c r="C288" s="25">
        <v>6</v>
      </c>
      <c r="D288" s="25">
        <v>5</v>
      </c>
      <c r="E288" s="26" t="s">
        <v>231</v>
      </c>
      <c r="F288" s="27">
        <v>244</v>
      </c>
      <c r="G288" s="28">
        <v>208.6</v>
      </c>
      <c r="H288" s="28">
        <v>0</v>
      </c>
      <c r="I288" s="108">
        <f>G288+H288</f>
        <v>208.6</v>
      </c>
    </row>
    <row r="289" spans="1:10" s="11" customFormat="1" ht="18" customHeight="1" x14ac:dyDescent="0.2">
      <c r="A289" s="12" t="s">
        <v>22</v>
      </c>
      <c r="B289" s="13">
        <v>650</v>
      </c>
      <c r="C289" s="14">
        <v>8</v>
      </c>
      <c r="D289" s="14">
        <v>0</v>
      </c>
      <c r="E289" s="15" t="s">
        <v>33</v>
      </c>
      <c r="F289" s="16"/>
      <c r="G289" s="17">
        <f>G290</f>
        <v>1305.5</v>
      </c>
      <c r="H289" s="51">
        <f t="shared" si="32"/>
        <v>117</v>
      </c>
      <c r="I289" s="17">
        <f>I290</f>
        <v>1422.5</v>
      </c>
    </row>
    <row r="290" spans="1:10" ht="15" customHeight="1" x14ac:dyDescent="0.2">
      <c r="A290" s="9" t="s">
        <v>18</v>
      </c>
      <c r="B290" s="36">
        <v>650</v>
      </c>
      <c r="C290" s="18">
        <v>8</v>
      </c>
      <c r="D290" s="18">
        <v>1</v>
      </c>
      <c r="E290" s="8" t="s">
        <v>33</v>
      </c>
      <c r="F290" s="19"/>
      <c r="G290" s="7">
        <f>G291</f>
        <v>1305.5</v>
      </c>
      <c r="H290" s="7">
        <f t="shared" si="32"/>
        <v>117</v>
      </c>
      <c r="I290" s="7">
        <f>I291</f>
        <v>1422.5</v>
      </c>
    </row>
    <row r="291" spans="1:10" ht="42.75" customHeight="1" x14ac:dyDescent="0.2">
      <c r="A291" s="31" t="s">
        <v>198</v>
      </c>
      <c r="B291" s="24">
        <v>650</v>
      </c>
      <c r="C291" s="25">
        <v>8</v>
      </c>
      <c r="D291" s="25">
        <v>1</v>
      </c>
      <c r="E291" s="26" t="s">
        <v>123</v>
      </c>
      <c r="F291" s="27"/>
      <c r="G291" s="28">
        <f>G292+G311</f>
        <v>1305.5</v>
      </c>
      <c r="H291" s="28">
        <f t="shared" si="32"/>
        <v>117</v>
      </c>
      <c r="I291" s="28">
        <f>I292+I311</f>
        <v>1422.5</v>
      </c>
    </row>
    <row r="292" spans="1:10" ht="33.75" customHeight="1" x14ac:dyDescent="0.2">
      <c r="A292" s="31" t="s">
        <v>125</v>
      </c>
      <c r="B292" s="24">
        <v>650</v>
      </c>
      <c r="C292" s="25">
        <v>8</v>
      </c>
      <c r="D292" s="25">
        <v>1</v>
      </c>
      <c r="E292" s="26" t="s">
        <v>124</v>
      </c>
      <c r="F292" s="27" t="s">
        <v>33</v>
      </c>
      <c r="G292" s="28">
        <f>G293</f>
        <v>1255.5</v>
      </c>
      <c r="H292" s="28">
        <f t="shared" si="32"/>
        <v>0</v>
      </c>
      <c r="I292" s="28">
        <f>I293</f>
        <v>1255.5</v>
      </c>
    </row>
    <row r="293" spans="1:10" ht="11.25" customHeight="1" x14ac:dyDescent="0.2">
      <c r="A293" s="31" t="s">
        <v>57</v>
      </c>
      <c r="B293" s="24">
        <v>650</v>
      </c>
      <c r="C293" s="25">
        <v>8</v>
      </c>
      <c r="D293" s="25">
        <v>1</v>
      </c>
      <c r="E293" s="26" t="s">
        <v>126</v>
      </c>
      <c r="F293" s="27"/>
      <c r="G293" s="28">
        <f>G294+G303+G307</f>
        <v>1255.5</v>
      </c>
      <c r="H293" s="28">
        <f t="shared" si="32"/>
        <v>0</v>
      </c>
      <c r="I293" s="28">
        <f>I294+I303+I307</f>
        <v>1255.5</v>
      </c>
    </row>
    <row r="294" spans="1:10" ht="22.5" customHeight="1" x14ac:dyDescent="0.2">
      <c r="A294" s="31" t="s">
        <v>128</v>
      </c>
      <c r="B294" s="24">
        <v>650</v>
      </c>
      <c r="C294" s="25">
        <v>8</v>
      </c>
      <c r="D294" s="25">
        <v>1</v>
      </c>
      <c r="E294" s="26" t="s">
        <v>127</v>
      </c>
      <c r="F294" s="27" t="s">
        <v>33</v>
      </c>
      <c r="G294" s="28">
        <f>G295+G299</f>
        <v>1243.5</v>
      </c>
      <c r="H294" s="28">
        <f t="shared" si="32"/>
        <v>0</v>
      </c>
      <c r="I294" s="28">
        <f>I295+I299</f>
        <v>1243.5</v>
      </c>
    </row>
    <row r="295" spans="1:10" ht="56.25" customHeight="1" x14ac:dyDescent="0.2">
      <c r="A295" s="23" t="s">
        <v>37</v>
      </c>
      <c r="B295" s="24">
        <v>650</v>
      </c>
      <c r="C295" s="25">
        <v>8</v>
      </c>
      <c r="D295" s="25">
        <v>1</v>
      </c>
      <c r="E295" s="26" t="s">
        <v>127</v>
      </c>
      <c r="F295" s="27" t="s">
        <v>38</v>
      </c>
      <c r="G295" s="32">
        <f>G296</f>
        <v>911</v>
      </c>
      <c r="H295" s="28">
        <f t="shared" si="32"/>
        <v>0</v>
      </c>
      <c r="I295" s="109">
        <f>I296</f>
        <v>911</v>
      </c>
    </row>
    <row r="296" spans="1:10" ht="22.5" customHeight="1" x14ac:dyDescent="0.2">
      <c r="A296" s="23" t="s">
        <v>39</v>
      </c>
      <c r="B296" s="24">
        <v>650</v>
      </c>
      <c r="C296" s="25">
        <v>8</v>
      </c>
      <c r="D296" s="25">
        <v>1</v>
      </c>
      <c r="E296" s="26" t="s">
        <v>127</v>
      </c>
      <c r="F296" s="27" t="s">
        <v>40</v>
      </c>
      <c r="G296" s="32">
        <f>G297+G298</f>
        <v>911</v>
      </c>
      <c r="H296" s="28">
        <f t="shared" si="32"/>
        <v>0</v>
      </c>
      <c r="I296" s="109">
        <f>I297+I298</f>
        <v>911</v>
      </c>
    </row>
    <row r="297" spans="1:10" x14ac:dyDescent="0.2">
      <c r="A297" s="23" t="s">
        <v>65</v>
      </c>
      <c r="B297" s="24">
        <v>650</v>
      </c>
      <c r="C297" s="25">
        <v>8</v>
      </c>
      <c r="D297" s="25">
        <v>1</v>
      </c>
      <c r="E297" s="26" t="s">
        <v>127</v>
      </c>
      <c r="F297" s="27">
        <v>111</v>
      </c>
      <c r="G297" s="28">
        <v>702</v>
      </c>
      <c r="H297" s="28">
        <v>0</v>
      </c>
      <c r="I297" s="108">
        <f>G297+H297</f>
        <v>702</v>
      </c>
    </row>
    <row r="298" spans="1:10" ht="33.75" x14ac:dyDescent="0.2">
      <c r="A298" s="23" t="s">
        <v>66</v>
      </c>
      <c r="B298" s="24">
        <v>650</v>
      </c>
      <c r="C298" s="25">
        <v>8</v>
      </c>
      <c r="D298" s="25">
        <v>1</v>
      </c>
      <c r="E298" s="26" t="s">
        <v>127</v>
      </c>
      <c r="F298" s="27">
        <v>119</v>
      </c>
      <c r="G298" s="28">
        <v>209</v>
      </c>
      <c r="H298" s="28">
        <v>0</v>
      </c>
      <c r="I298" s="108">
        <f t="shared" ref="I298" si="35">G298+H298</f>
        <v>209</v>
      </c>
    </row>
    <row r="299" spans="1:10" ht="27" customHeight="1" x14ac:dyDescent="0.2">
      <c r="A299" s="23" t="s">
        <v>74</v>
      </c>
      <c r="B299" s="24">
        <v>650</v>
      </c>
      <c r="C299" s="25">
        <v>8</v>
      </c>
      <c r="D299" s="25">
        <v>1</v>
      </c>
      <c r="E299" s="26" t="s">
        <v>127</v>
      </c>
      <c r="F299" s="27" t="s">
        <v>34</v>
      </c>
      <c r="G299" s="28">
        <f>G300</f>
        <v>332.5</v>
      </c>
      <c r="H299" s="28">
        <f t="shared" si="32"/>
        <v>0</v>
      </c>
      <c r="I299" s="108">
        <f>I300</f>
        <v>332.5</v>
      </c>
    </row>
    <row r="300" spans="1:10" ht="22.5" customHeight="1" x14ac:dyDescent="0.2">
      <c r="A300" s="23" t="s">
        <v>35</v>
      </c>
      <c r="B300" s="24">
        <v>650</v>
      </c>
      <c r="C300" s="25">
        <v>8</v>
      </c>
      <c r="D300" s="25">
        <v>1</v>
      </c>
      <c r="E300" s="26" t="s">
        <v>127</v>
      </c>
      <c r="F300" s="27" t="s">
        <v>36</v>
      </c>
      <c r="G300" s="28">
        <f>G301+G302</f>
        <v>332.5</v>
      </c>
      <c r="H300" s="28">
        <f t="shared" ref="H300:I300" si="36">H301+H302</f>
        <v>0</v>
      </c>
      <c r="I300" s="108">
        <f t="shared" si="36"/>
        <v>332.5</v>
      </c>
    </row>
    <row r="301" spans="1:10" ht="22.5" x14ac:dyDescent="0.2">
      <c r="A301" s="23" t="s">
        <v>26</v>
      </c>
      <c r="B301" s="24" t="s">
        <v>180</v>
      </c>
      <c r="C301" s="25">
        <v>8</v>
      </c>
      <c r="D301" s="25">
        <v>1</v>
      </c>
      <c r="E301" s="26" t="s">
        <v>127</v>
      </c>
      <c r="F301" s="27">
        <v>244</v>
      </c>
      <c r="G301" s="32">
        <v>248.8</v>
      </c>
      <c r="H301" s="28">
        <v>0</v>
      </c>
      <c r="I301" s="108">
        <f t="shared" ref="I301:I302" si="37">G301+H301</f>
        <v>248.8</v>
      </c>
      <c r="J301" s="111"/>
    </row>
    <row r="302" spans="1:10" ht="20.25" customHeight="1" x14ac:dyDescent="0.2">
      <c r="A302" s="23" t="s">
        <v>230</v>
      </c>
      <c r="B302" s="24" t="s">
        <v>180</v>
      </c>
      <c r="C302" s="25">
        <v>8</v>
      </c>
      <c r="D302" s="25">
        <v>1</v>
      </c>
      <c r="E302" s="26" t="s">
        <v>127</v>
      </c>
      <c r="F302" s="27">
        <v>247</v>
      </c>
      <c r="G302" s="32">
        <v>83.7</v>
      </c>
      <c r="H302" s="28">
        <v>0</v>
      </c>
      <c r="I302" s="108">
        <f t="shared" si="37"/>
        <v>83.7</v>
      </c>
    </row>
    <row r="303" spans="1:10" ht="33.75" customHeight="1" x14ac:dyDescent="0.2">
      <c r="A303" s="23" t="s">
        <v>167</v>
      </c>
      <c r="B303" s="24">
        <v>650</v>
      </c>
      <c r="C303" s="25">
        <v>8</v>
      </c>
      <c r="D303" s="25">
        <v>1</v>
      </c>
      <c r="E303" s="46" t="s">
        <v>168</v>
      </c>
      <c r="F303" s="27"/>
      <c r="G303" s="32">
        <f>G304</f>
        <v>11.4</v>
      </c>
      <c r="H303" s="28">
        <f t="shared" si="32"/>
        <v>0</v>
      </c>
      <c r="I303" s="109">
        <f>I304</f>
        <v>11.4</v>
      </c>
    </row>
    <row r="304" spans="1:10" ht="22.5" customHeight="1" x14ac:dyDescent="0.2">
      <c r="A304" s="23" t="s">
        <v>74</v>
      </c>
      <c r="B304" s="24">
        <v>650</v>
      </c>
      <c r="C304" s="25">
        <v>8</v>
      </c>
      <c r="D304" s="25">
        <v>1</v>
      </c>
      <c r="E304" s="46" t="s">
        <v>168</v>
      </c>
      <c r="F304" s="27">
        <v>200</v>
      </c>
      <c r="G304" s="32">
        <f>G305</f>
        <v>11.4</v>
      </c>
      <c r="H304" s="28">
        <f t="shared" si="32"/>
        <v>0</v>
      </c>
      <c r="I304" s="109">
        <f>I305</f>
        <v>11.4</v>
      </c>
    </row>
    <row r="305" spans="1:9" ht="30.75" customHeight="1" x14ac:dyDescent="0.2">
      <c r="A305" s="23" t="s">
        <v>35</v>
      </c>
      <c r="B305" s="24">
        <v>650</v>
      </c>
      <c r="C305" s="25">
        <v>8</v>
      </c>
      <c r="D305" s="25">
        <v>1</v>
      </c>
      <c r="E305" s="46" t="s">
        <v>168</v>
      </c>
      <c r="F305" s="27">
        <v>240</v>
      </c>
      <c r="G305" s="32">
        <f>G306</f>
        <v>11.4</v>
      </c>
      <c r="H305" s="28">
        <f t="shared" si="32"/>
        <v>0</v>
      </c>
      <c r="I305" s="109">
        <f>I306</f>
        <v>11.4</v>
      </c>
    </row>
    <row r="306" spans="1:9" ht="22.5" x14ac:dyDescent="0.2">
      <c r="A306" s="23" t="s">
        <v>26</v>
      </c>
      <c r="B306" s="24">
        <v>650</v>
      </c>
      <c r="C306" s="25">
        <v>8</v>
      </c>
      <c r="D306" s="25">
        <v>1</v>
      </c>
      <c r="E306" s="46" t="s">
        <v>168</v>
      </c>
      <c r="F306" s="27">
        <v>244</v>
      </c>
      <c r="G306" s="32">
        <v>11.4</v>
      </c>
      <c r="H306" s="28">
        <v>0</v>
      </c>
      <c r="I306" s="108">
        <f>G306+H306</f>
        <v>11.4</v>
      </c>
    </row>
    <row r="307" spans="1:9" ht="33.75" customHeight="1" x14ac:dyDescent="0.2">
      <c r="A307" s="23" t="s">
        <v>169</v>
      </c>
      <c r="B307" s="24">
        <v>650</v>
      </c>
      <c r="C307" s="25">
        <v>8</v>
      </c>
      <c r="D307" s="25">
        <v>1</v>
      </c>
      <c r="E307" s="46" t="s">
        <v>170</v>
      </c>
      <c r="F307" s="27"/>
      <c r="G307" s="28">
        <f>G308</f>
        <v>0.6</v>
      </c>
      <c r="H307" s="28">
        <f t="shared" si="32"/>
        <v>0</v>
      </c>
      <c r="I307" s="108">
        <f>I308</f>
        <v>0.6</v>
      </c>
    </row>
    <row r="308" spans="1:9" s="5" customFormat="1" ht="22.5" customHeight="1" x14ac:dyDescent="0.25">
      <c r="A308" s="23" t="s">
        <v>74</v>
      </c>
      <c r="B308" s="24">
        <v>650</v>
      </c>
      <c r="C308" s="25">
        <v>8</v>
      </c>
      <c r="D308" s="25">
        <v>1</v>
      </c>
      <c r="E308" s="46" t="s">
        <v>170</v>
      </c>
      <c r="F308" s="27">
        <v>200</v>
      </c>
      <c r="G308" s="32">
        <f>G309</f>
        <v>0.6</v>
      </c>
      <c r="H308" s="28">
        <f t="shared" si="32"/>
        <v>0</v>
      </c>
      <c r="I308" s="109">
        <f>I309</f>
        <v>0.6</v>
      </c>
    </row>
    <row r="309" spans="1:9" ht="22.5" customHeight="1" x14ac:dyDescent="0.2">
      <c r="A309" s="23" t="s">
        <v>35</v>
      </c>
      <c r="B309" s="24">
        <v>650</v>
      </c>
      <c r="C309" s="25">
        <v>8</v>
      </c>
      <c r="D309" s="25">
        <v>1</v>
      </c>
      <c r="E309" s="46" t="s">
        <v>170</v>
      </c>
      <c r="F309" s="27">
        <v>240</v>
      </c>
      <c r="G309" s="32">
        <f>G310</f>
        <v>0.6</v>
      </c>
      <c r="H309" s="28">
        <f t="shared" si="32"/>
        <v>0</v>
      </c>
      <c r="I309" s="109">
        <f>I310</f>
        <v>0.6</v>
      </c>
    </row>
    <row r="310" spans="1:9" ht="22.5" x14ac:dyDescent="0.2">
      <c r="A310" s="23" t="s">
        <v>26</v>
      </c>
      <c r="B310" s="24">
        <v>650</v>
      </c>
      <c r="C310" s="25">
        <v>8</v>
      </c>
      <c r="D310" s="25">
        <v>1</v>
      </c>
      <c r="E310" s="46" t="s">
        <v>170</v>
      </c>
      <c r="F310" s="27">
        <v>244</v>
      </c>
      <c r="G310" s="32">
        <v>0.6</v>
      </c>
      <c r="H310" s="28"/>
      <c r="I310" s="108">
        <f>G310+H310</f>
        <v>0.6</v>
      </c>
    </row>
    <row r="311" spans="1:9" ht="22.5" customHeight="1" x14ac:dyDescent="0.2">
      <c r="A311" s="31" t="s">
        <v>58</v>
      </c>
      <c r="B311" s="24">
        <v>650</v>
      </c>
      <c r="C311" s="25">
        <v>8</v>
      </c>
      <c r="D311" s="25">
        <v>1</v>
      </c>
      <c r="E311" s="26" t="s">
        <v>130</v>
      </c>
      <c r="F311" s="27" t="s">
        <v>33</v>
      </c>
      <c r="G311" s="32">
        <f>G312</f>
        <v>50</v>
      </c>
      <c r="H311" s="28">
        <f t="shared" si="32"/>
        <v>117</v>
      </c>
      <c r="I311" s="109">
        <f>I312</f>
        <v>167</v>
      </c>
    </row>
    <row r="312" spans="1:9" ht="22.5" customHeight="1" x14ac:dyDescent="0.2">
      <c r="A312" s="31" t="s">
        <v>131</v>
      </c>
      <c r="B312" s="24">
        <v>650</v>
      </c>
      <c r="C312" s="25">
        <v>8</v>
      </c>
      <c r="D312" s="25">
        <v>1</v>
      </c>
      <c r="E312" s="26" t="s">
        <v>132</v>
      </c>
      <c r="F312" s="27" t="s">
        <v>33</v>
      </c>
      <c r="G312" s="32">
        <f>G313</f>
        <v>50</v>
      </c>
      <c r="H312" s="28">
        <f t="shared" si="32"/>
        <v>117</v>
      </c>
      <c r="I312" s="109">
        <f>I313</f>
        <v>167</v>
      </c>
    </row>
    <row r="313" spans="1:9" ht="22.5" customHeight="1" x14ac:dyDescent="0.2">
      <c r="A313" s="23" t="s">
        <v>128</v>
      </c>
      <c r="B313" s="24">
        <v>650</v>
      </c>
      <c r="C313" s="25">
        <v>8</v>
      </c>
      <c r="D313" s="25">
        <v>1</v>
      </c>
      <c r="E313" s="35" t="s">
        <v>129</v>
      </c>
      <c r="F313" s="27"/>
      <c r="G313" s="32">
        <f>G314</f>
        <v>50</v>
      </c>
      <c r="H313" s="28">
        <f t="shared" si="32"/>
        <v>117</v>
      </c>
      <c r="I313" s="109">
        <f>I314</f>
        <v>167</v>
      </c>
    </row>
    <row r="314" spans="1:9" ht="22.5" customHeight="1" x14ac:dyDescent="0.2">
      <c r="A314" s="23" t="s">
        <v>74</v>
      </c>
      <c r="B314" s="24">
        <v>650</v>
      </c>
      <c r="C314" s="25">
        <v>8</v>
      </c>
      <c r="D314" s="25">
        <v>1</v>
      </c>
      <c r="E314" s="35" t="s">
        <v>129</v>
      </c>
      <c r="F314" s="27">
        <v>200</v>
      </c>
      <c r="G314" s="32">
        <f>G315</f>
        <v>50</v>
      </c>
      <c r="H314" s="28">
        <f t="shared" si="32"/>
        <v>117</v>
      </c>
      <c r="I314" s="109">
        <f>I315</f>
        <v>167</v>
      </c>
    </row>
    <row r="315" spans="1:9" ht="22.5" customHeight="1" x14ac:dyDescent="0.2">
      <c r="A315" s="23" t="s">
        <v>35</v>
      </c>
      <c r="B315" s="24">
        <v>650</v>
      </c>
      <c r="C315" s="25">
        <v>8</v>
      </c>
      <c r="D315" s="25">
        <v>1</v>
      </c>
      <c r="E315" s="35" t="s">
        <v>129</v>
      </c>
      <c r="F315" s="27">
        <v>240</v>
      </c>
      <c r="G315" s="32">
        <f>G316</f>
        <v>50</v>
      </c>
      <c r="H315" s="28">
        <f t="shared" si="32"/>
        <v>117</v>
      </c>
      <c r="I315" s="109">
        <f>I316</f>
        <v>167</v>
      </c>
    </row>
    <row r="316" spans="1:9" ht="22.5" x14ac:dyDescent="0.2">
      <c r="A316" s="23" t="s">
        <v>26</v>
      </c>
      <c r="B316" s="24">
        <v>650</v>
      </c>
      <c r="C316" s="25">
        <v>8</v>
      </c>
      <c r="D316" s="25">
        <v>1</v>
      </c>
      <c r="E316" s="35" t="s">
        <v>129</v>
      </c>
      <c r="F316" s="27">
        <v>244</v>
      </c>
      <c r="G316" s="32">
        <v>50</v>
      </c>
      <c r="H316" s="28">
        <f>-33+150</f>
        <v>117</v>
      </c>
      <c r="I316" s="108">
        <f>G316+H316</f>
        <v>167</v>
      </c>
    </row>
    <row r="317" spans="1:9" s="11" customFormat="1" ht="15.75" customHeight="1" x14ac:dyDescent="0.2">
      <c r="A317" s="12" t="s">
        <v>23</v>
      </c>
      <c r="B317" s="13">
        <v>650</v>
      </c>
      <c r="C317" s="14">
        <v>11</v>
      </c>
      <c r="D317" s="14">
        <v>0</v>
      </c>
      <c r="E317" s="15" t="s">
        <v>33</v>
      </c>
      <c r="F317" s="16" t="s">
        <v>33</v>
      </c>
      <c r="G317" s="17">
        <f t="shared" ref="G317:I321" si="38">G318</f>
        <v>6895.4000000000005</v>
      </c>
      <c r="H317" s="17">
        <f t="shared" si="38"/>
        <v>33</v>
      </c>
      <c r="I317" s="17">
        <f t="shared" si="38"/>
        <v>6928.4000000000005</v>
      </c>
    </row>
    <row r="318" spans="1:9" ht="16.5" customHeight="1" x14ac:dyDescent="0.2">
      <c r="A318" s="9" t="s">
        <v>19</v>
      </c>
      <c r="B318" s="36">
        <v>650</v>
      </c>
      <c r="C318" s="18">
        <v>11</v>
      </c>
      <c r="D318" s="18">
        <v>1</v>
      </c>
      <c r="E318" s="8" t="s">
        <v>33</v>
      </c>
      <c r="F318" s="19" t="s">
        <v>33</v>
      </c>
      <c r="G318" s="7">
        <f t="shared" si="38"/>
        <v>6895.4000000000005</v>
      </c>
      <c r="H318" s="7">
        <f t="shared" si="38"/>
        <v>33</v>
      </c>
      <c r="I318" s="7">
        <f t="shared" si="38"/>
        <v>6928.4000000000005</v>
      </c>
    </row>
    <row r="319" spans="1:9" ht="33.75" customHeight="1" x14ac:dyDescent="0.2">
      <c r="A319" s="31" t="s">
        <v>198</v>
      </c>
      <c r="B319" s="24">
        <v>650</v>
      </c>
      <c r="C319" s="25">
        <v>11</v>
      </c>
      <c r="D319" s="25">
        <v>1</v>
      </c>
      <c r="E319" s="26" t="s">
        <v>123</v>
      </c>
      <c r="F319" s="27" t="s">
        <v>33</v>
      </c>
      <c r="G319" s="28">
        <f t="shared" si="38"/>
        <v>6895.4000000000005</v>
      </c>
      <c r="H319" s="28">
        <f t="shared" si="38"/>
        <v>33</v>
      </c>
      <c r="I319" s="28">
        <f t="shared" si="38"/>
        <v>6928.4000000000005</v>
      </c>
    </row>
    <row r="320" spans="1:9" ht="11.25" customHeight="1" x14ac:dyDescent="0.2">
      <c r="A320" s="31" t="s">
        <v>133</v>
      </c>
      <c r="B320" s="24">
        <v>650</v>
      </c>
      <c r="C320" s="25">
        <v>11</v>
      </c>
      <c r="D320" s="25">
        <v>1</v>
      </c>
      <c r="E320" s="26" t="s">
        <v>134</v>
      </c>
      <c r="F320" s="27" t="s">
        <v>33</v>
      </c>
      <c r="G320" s="28">
        <f t="shared" si="38"/>
        <v>6895.4000000000005</v>
      </c>
      <c r="H320" s="28">
        <f t="shared" si="38"/>
        <v>33</v>
      </c>
      <c r="I320" s="28">
        <f t="shared" si="38"/>
        <v>6928.4000000000005</v>
      </c>
    </row>
    <row r="321" spans="1:9" ht="33.75" customHeight="1" x14ac:dyDescent="0.2">
      <c r="A321" s="31" t="s">
        <v>177</v>
      </c>
      <c r="B321" s="24">
        <v>650</v>
      </c>
      <c r="C321" s="25">
        <v>11</v>
      </c>
      <c r="D321" s="25">
        <v>1</v>
      </c>
      <c r="E321" s="26" t="s">
        <v>135</v>
      </c>
      <c r="F321" s="27"/>
      <c r="G321" s="28">
        <f t="shared" si="38"/>
        <v>6895.4000000000005</v>
      </c>
      <c r="H321" s="28">
        <f t="shared" si="38"/>
        <v>33</v>
      </c>
      <c r="I321" s="28">
        <f t="shared" si="38"/>
        <v>6928.4000000000005</v>
      </c>
    </row>
    <row r="322" spans="1:9" ht="22.5" customHeight="1" x14ac:dyDescent="0.2">
      <c r="A322" s="31" t="s">
        <v>128</v>
      </c>
      <c r="B322" s="24">
        <v>650</v>
      </c>
      <c r="C322" s="25">
        <v>11</v>
      </c>
      <c r="D322" s="25">
        <v>1</v>
      </c>
      <c r="E322" s="26" t="s">
        <v>136</v>
      </c>
      <c r="F322" s="27" t="s">
        <v>33</v>
      </c>
      <c r="G322" s="28">
        <f>G323+G328+G332+G335</f>
        <v>6895.4000000000005</v>
      </c>
      <c r="H322" s="28">
        <f>H323+H328+H332+H335</f>
        <v>33</v>
      </c>
      <c r="I322" s="28">
        <f>I323+I328+I335+I332</f>
        <v>6928.4000000000005</v>
      </c>
    </row>
    <row r="323" spans="1:9" ht="56.25" customHeight="1" x14ac:dyDescent="0.2">
      <c r="A323" s="23" t="s">
        <v>37</v>
      </c>
      <c r="B323" s="24">
        <v>650</v>
      </c>
      <c r="C323" s="25">
        <v>11</v>
      </c>
      <c r="D323" s="25">
        <v>1</v>
      </c>
      <c r="E323" s="26" t="s">
        <v>136</v>
      </c>
      <c r="F323" s="27" t="s">
        <v>38</v>
      </c>
      <c r="G323" s="28">
        <f>G324</f>
        <v>5751.5</v>
      </c>
      <c r="H323" s="28">
        <f>H324</f>
        <v>0</v>
      </c>
      <c r="I323" s="108">
        <f>I324</f>
        <v>5751.5</v>
      </c>
    </row>
    <row r="324" spans="1:9" ht="11.25" customHeight="1" x14ac:dyDescent="0.2">
      <c r="A324" s="23" t="s">
        <v>39</v>
      </c>
      <c r="B324" s="24">
        <v>650</v>
      </c>
      <c r="C324" s="25">
        <v>11</v>
      </c>
      <c r="D324" s="25">
        <v>1</v>
      </c>
      <c r="E324" s="26" t="s">
        <v>136</v>
      </c>
      <c r="F324" s="27" t="s">
        <v>40</v>
      </c>
      <c r="G324" s="32">
        <f>G325+G326+G327</f>
        <v>5751.5</v>
      </c>
      <c r="H324" s="32">
        <f>H325+H326+H327</f>
        <v>0</v>
      </c>
      <c r="I324" s="109">
        <f>I325+I326+I327</f>
        <v>5751.5</v>
      </c>
    </row>
    <row r="325" spans="1:9" x14ac:dyDescent="0.2">
      <c r="A325" s="23" t="s">
        <v>65</v>
      </c>
      <c r="B325" s="24">
        <v>650</v>
      </c>
      <c r="C325" s="25">
        <v>11</v>
      </c>
      <c r="D325" s="25">
        <v>1</v>
      </c>
      <c r="E325" s="26" t="s">
        <v>136</v>
      </c>
      <c r="F325" s="27">
        <v>111</v>
      </c>
      <c r="G325" s="28">
        <v>4329.5</v>
      </c>
      <c r="H325" s="28"/>
      <c r="I325" s="108">
        <f t="shared" ref="I325:I327" si="39">G325+H325</f>
        <v>4329.5</v>
      </c>
    </row>
    <row r="326" spans="1:9" ht="22.5" x14ac:dyDescent="0.2">
      <c r="A326" s="23" t="s">
        <v>28</v>
      </c>
      <c r="B326" s="24">
        <v>650</v>
      </c>
      <c r="C326" s="25">
        <v>11</v>
      </c>
      <c r="D326" s="25">
        <v>1</v>
      </c>
      <c r="E326" s="26" t="s">
        <v>136</v>
      </c>
      <c r="F326" s="27">
        <v>112</v>
      </c>
      <c r="G326" s="28">
        <v>161</v>
      </c>
      <c r="H326" s="28">
        <v>0</v>
      </c>
      <c r="I326" s="108">
        <f t="shared" si="39"/>
        <v>161</v>
      </c>
    </row>
    <row r="327" spans="1:9" ht="33.75" x14ac:dyDescent="0.2">
      <c r="A327" s="23" t="s">
        <v>66</v>
      </c>
      <c r="B327" s="24">
        <v>650</v>
      </c>
      <c r="C327" s="25">
        <v>11</v>
      </c>
      <c r="D327" s="25">
        <v>1</v>
      </c>
      <c r="E327" s="26" t="s">
        <v>136</v>
      </c>
      <c r="F327" s="27">
        <v>119</v>
      </c>
      <c r="G327" s="28">
        <v>1261</v>
      </c>
      <c r="H327" s="28">
        <v>0</v>
      </c>
      <c r="I327" s="108">
        <f t="shared" si="39"/>
        <v>1261</v>
      </c>
    </row>
    <row r="328" spans="1:9" ht="22.5" customHeight="1" x14ac:dyDescent="0.2">
      <c r="A328" s="23" t="s">
        <v>74</v>
      </c>
      <c r="B328" s="24">
        <v>650</v>
      </c>
      <c r="C328" s="25">
        <v>11</v>
      </c>
      <c r="D328" s="25">
        <v>1</v>
      </c>
      <c r="E328" s="26" t="s">
        <v>136</v>
      </c>
      <c r="F328" s="27" t="s">
        <v>34</v>
      </c>
      <c r="G328" s="32">
        <f>G329</f>
        <v>1078.5999999999999</v>
      </c>
      <c r="H328" s="32">
        <f>H329</f>
        <v>33</v>
      </c>
      <c r="I328" s="109">
        <f>I329</f>
        <v>1111.5999999999999</v>
      </c>
    </row>
    <row r="329" spans="1:9" ht="22.5" customHeight="1" x14ac:dyDescent="0.2">
      <c r="A329" s="23" t="s">
        <v>35</v>
      </c>
      <c r="B329" s="24">
        <v>650</v>
      </c>
      <c r="C329" s="25">
        <v>11</v>
      </c>
      <c r="D329" s="25">
        <v>1</v>
      </c>
      <c r="E329" s="26" t="s">
        <v>136</v>
      </c>
      <c r="F329" s="27" t="s">
        <v>36</v>
      </c>
      <c r="G329" s="32">
        <f>G330+G331</f>
        <v>1078.5999999999999</v>
      </c>
      <c r="H329" s="32">
        <f>H330+H331</f>
        <v>33</v>
      </c>
      <c r="I329" s="109">
        <f>I330+I331</f>
        <v>1111.5999999999999</v>
      </c>
    </row>
    <row r="330" spans="1:9" ht="22.5" x14ac:dyDescent="0.2">
      <c r="A330" s="23" t="s">
        <v>26</v>
      </c>
      <c r="B330" s="24">
        <v>650</v>
      </c>
      <c r="C330" s="25">
        <v>11</v>
      </c>
      <c r="D330" s="25">
        <v>1</v>
      </c>
      <c r="E330" s="26" t="s">
        <v>136</v>
      </c>
      <c r="F330" s="27">
        <v>244</v>
      </c>
      <c r="G330" s="32">
        <v>343</v>
      </c>
      <c r="H330" s="28">
        <v>33</v>
      </c>
      <c r="I330" s="108">
        <f t="shared" ref="I330:I331" si="40">G330+H330</f>
        <v>376</v>
      </c>
    </row>
    <row r="331" spans="1:9" s="80" customFormat="1" x14ac:dyDescent="0.2">
      <c r="A331" s="23" t="s">
        <v>230</v>
      </c>
      <c r="B331" s="24">
        <v>650</v>
      </c>
      <c r="C331" s="25">
        <v>11</v>
      </c>
      <c r="D331" s="25">
        <v>1</v>
      </c>
      <c r="E331" s="26" t="s">
        <v>136</v>
      </c>
      <c r="F331" s="27">
        <v>247</v>
      </c>
      <c r="G331" s="32">
        <v>735.6</v>
      </c>
      <c r="H331" s="28"/>
      <c r="I331" s="108">
        <f t="shared" si="40"/>
        <v>735.6</v>
      </c>
    </row>
    <row r="332" spans="1:9" s="80" customFormat="1" ht="11.25" customHeight="1" x14ac:dyDescent="0.2">
      <c r="A332" s="23" t="s">
        <v>233</v>
      </c>
      <c r="B332" s="24">
        <v>650</v>
      </c>
      <c r="C332" s="25">
        <v>11</v>
      </c>
      <c r="D332" s="25">
        <v>1</v>
      </c>
      <c r="E332" s="26" t="s">
        <v>136</v>
      </c>
      <c r="F332" s="27">
        <v>300</v>
      </c>
      <c r="G332" s="32">
        <f>G333</f>
        <v>60.5</v>
      </c>
      <c r="H332" s="32">
        <f>H333</f>
        <v>0</v>
      </c>
      <c r="I332" s="109">
        <f t="shared" ref="I332:I333" si="41">I333</f>
        <v>60.5</v>
      </c>
    </row>
    <row r="333" spans="1:9" s="80" customFormat="1" ht="23.25" customHeight="1" x14ac:dyDescent="0.2">
      <c r="A333" s="23" t="s">
        <v>234</v>
      </c>
      <c r="B333" s="24">
        <v>650</v>
      </c>
      <c r="C333" s="25">
        <v>11</v>
      </c>
      <c r="D333" s="25">
        <v>1</v>
      </c>
      <c r="E333" s="26" t="s">
        <v>136</v>
      </c>
      <c r="F333" s="27">
        <v>320</v>
      </c>
      <c r="G333" s="32">
        <f>G334</f>
        <v>60.5</v>
      </c>
      <c r="H333" s="32">
        <f>H334</f>
        <v>0</v>
      </c>
      <c r="I333" s="109">
        <f t="shared" si="41"/>
        <v>60.5</v>
      </c>
    </row>
    <row r="334" spans="1:9" s="80" customFormat="1" ht="27" customHeight="1" x14ac:dyDescent="0.2">
      <c r="A334" s="23" t="s">
        <v>235</v>
      </c>
      <c r="B334" s="24">
        <v>650</v>
      </c>
      <c r="C334" s="25">
        <v>11</v>
      </c>
      <c r="D334" s="25">
        <v>1</v>
      </c>
      <c r="E334" s="26" t="s">
        <v>136</v>
      </c>
      <c r="F334" s="27">
        <v>321</v>
      </c>
      <c r="G334" s="32">
        <v>60.5</v>
      </c>
      <c r="H334" s="28">
        <v>0</v>
      </c>
      <c r="I334" s="108">
        <f>G334+H334</f>
        <v>60.5</v>
      </c>
    </row>
    <row r="335" spans="1:9" ht="11.25" customHeight="1" x14ac:dyDescent="0.2">
      <c r="A335" s="23" t="s">
        <v>43</v>
      </c>
      <c r="B335" s="24">
        <v>650</v>
      </c>
      <c r="C335" s="25">
        <v>11</v>
      </c>
      <c r="D335" s="25">
        <v>1</v>
      </c>
      <c r="E335" s="26" t="s">
        <v>136</v>
      </c>
      <c r="F335" s="27" t="s">
        <v>44</v>
      </c>
      <c r="G335" s="32">
        <f>G336+G338</f>
        <v>4.8</v>
      </c>
      <c r="H335" s="32">
        <f>H336+H338</f>
        <v>0</v>
      </c>
      <c r="I335" s="109">
        <f>I338+I336</f>
        <v>4.8</v>
      </c>
    </row>
    <row r="336" spans="1:9" s="80" customFormat="1" ht="11.25" customHeight="1" x14ac:dyDescent="0.2">
      <c r="A336" s="23" t="s">
        <v>244</v>
      </c>
      <c r="B336" s="24">
        <v>650</v>
      </c>
      <c r="C336" s="25">
        <v>11</v>
      </c>
      <c r="D336" s="25">
        <v>1</v>
      </c>
      <c r="E336" s="26" t="s">
        <v>136</v>
      </c>
      <c r="F336" s="27">
        <v>830</v>
      </c>
      <c r="G336" s="32">
        <f>G337</f>
        <v>2.2999999999999998</v>
      </c>
      <c r="H336" s="32">
        <f>H337</f>
        <v>0</v>
      </c>
      <c r="I336" s="109">
        <f>I337</f>
        <v>2.2999999999999998</v>
      </c>
    </row>
    <row r="337" spans="1:10" s="80" customFormat="1" ht="78.75" x14ac:dyDescent="0.2">
      <c r="A337" s="23" t="s">
        <v>245</v>
      </c>
      <c r="B337" s="24">
        <v>650</v>
      </c>
      <c r="C337" s="25">
        <v>11</v>
      </c>
      <c r="D337" s="25">
        <v>1</v>
      </c>
      <c r="E337" s="26" t="s">
        <v>136</v>
      </c>
      <c r="F337" s="27">
        <v>831</v>
      </c>
      <c r="G337" s="32">
        <v>2.2999999999999998</v>
      </c>
      <c r="H337" s="28">
        <v>0</v>
      </c>
      <c r="I337" s="108">
        <f>G337+H337</f>
        <v>2.2999999999999998</v>
      </c>
    </row>
    <row r="338" spans="1:10" ht="11.25" customHeight="1" x14ac:dyDescent="0.2">
      <c r="A338" s="23" t="s">
        <v>45</v>
      </c>
      <c r="B338" s="24">
        <v>650</v>
      </c>
      <c r="C338" s="25">
        <v>11</v>
      </c>
      <c r="D338" s="25">
        <v>1</v>
      </c>
      <c r="E338" s="26" t="s">
        <v>136</v>
      </c>
      <c r="F338" s="27" t="s">
        <v>46</v>
      </c>
      <c r="G338" s="32">
        <f>G339</f>
        <v>2.5</v>
      </c>
      <c r="H338" s="32">
        <f>H339</f>
        <v>0</v>
      </c>
      <c r="I338" s="109">
        <f>I339</f>
        <v>2.5</v>
      </c>
    </row>
    <row r="339" spans="1:10" x14ac:dyDescent="0.2">
      <c r="A339" s="23" t="s">
        <v>68</v>
      </c>
      <c r="B339" s="24">
        <v>650</v>
      </c>
      <c r="C339" s="25">
        <v>11</v>
      </c>
      <c r="D339" s="25">
        <v>1</v>
      </c>
      <c r="E339" s="26" t="s">
        <v>136</v>
      </c>
      <c r="F339" s="27">
        <v>853</v>
      </c>
      <c r="G339" s="32">
        <v>2.5</v>
      </c>
      <c r="H339" s="28"/>
      <c r="I339" s="108">
        <f>G339+H339</f>
        <v>2.5</v>
      </c>
    </row>
    <row r="340" spans="1:10" ht="11.25" customHeight="1" x14ac:dyDescent="0.2">
      <c r="A340" s="45" t="s">
        <v>69</v>
      </c>
      <c r="B340" s="47"/>
      <c r="C340" s="47"/>
      <c r="D340" s="47"/>
      <c r="E340" s="48"/>
      <c r="F340" s="47"/>
      <c r="G340" s="37">
        <f>G317+G289+G277+G205+G169+G122+G110+G9</f>
        <v>41025.300000000003</v>
      </c>
      <c r="H340" s="37">
        <f>H317+H289+H277+H205+H169+H122+H110+H9</f>
        <v>150.00000000000011</v>
      </c>
      <c r="I340" s="114">
        <f>I317+I289+I277+I205+I169+I122+I110+I9</f>
        <v>41175.300000000003</v>
      </c>
      <c r="J340" s="111"/>
    </row>
    <row r="341" spans="1:10" x14ac:dyDescent="0.2">
      <c r="A341" s="10"/>
    </row>
    <row r="342" spans="1:10" x14ac:dyDescent="0.2">
      <c r="A342" s="10"/>
      <c r="G342" s="93"/>
      <c r="H342" s="20"/>
      <c r="I342" s="20"/>
    </row>
    <row r="343" spans="1:10" x14ac:dyDescent="0.2">
      <c r="A343" s="10"/>
      <c r="G343" s="38"/>
      <c r="H343" s="96"/>
    </row>
    <row r="344" spans="1:10" x14ac:dyDescent="0.2">
      <c r="A344" s="10"/>
      <c r="G344" s="38"/>
    </row>
  </sheetData>
  <autoFilter ref="A8:I340"/>
  <mergeCells count="3">
    <mergeCell ref="H4:I4"/>
    <mergeCell ref="A5:G5"/>
    <mergeCell ref="H1:I1"/>
  </mergeCells>
  <pageMargins left="0" right="0" top="0" bottom="0" header="0" footer="0"/>
  <pageSetup paperSize="9" scale="74" fitToHeight="0" orientation="portrait" r:id="rId1"/>
  <ignoredErrors>
    <ignoredError sqref="B69:B70 E69:E7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B1" sqref="B1"/>
    </sheetView>
  </sheetViews>
  <sheetFormatPr defaultRowHeight="15" x14ac:dyDescent="0.25"/>
  <cols>
    <col min="1" max="1" width="57.42578125" customWidth="1"/>
    <col min="2" max="2" width="25.42578125" customWidth="1"/>
    <col min="3" max="3" width="9.7109375" customWidth="1"/>
    <col min="4" max="4" width="12" customWidth="1"/>
  </cols>
  <sheetData>
    <row r="1" spans="1:4" ht="53.25" customHeight="1" x14ac:dyDescent="0.25">
      <c r="B1" s="120" t="s">
        <v>352</v>
      </c>
    </row>
    <row r="2" spans="1:4" hidden="1" x14ac:dyDescent="0.25"/>
    <row r="3" spans="1:4" ht="67.5" customHeight="1" x14ac:dyDescent="0.25">
      <c r="A3" s="80"/>
      <c r="B3" s="120" t="s">
        <v>336</v>
      </c>
    </row>
    <row r="4" spans="1:4" x14ac:dyDescent="0.25">
      <c r="A4" s="80"/>
      <c r="B4" s="120"/>
    </row>
    <row r="5" spans="1:4" x14ac:dyDescent="0.25">
      <c r="A5" s="171" t="s">
        <v>337</v>
      </c>
      <c r="B5" s="171"/>
    </row>
    <row r="6" spans="1:4" x14ac:dyDescent="0.25">
      <c r="A6" s="80"/>
      <c r="B6" s="154" t="s">
        <v>171</v>
      </c>
    </row>
    <row r="7" spans="1:4" ht="57.75" customHeight="1" x14ac:dyDescent="0.25">
      <c r="A7" s="155" t="s">
        <v>0</v>
      </c>
      <c r="B7" s="110" t="s">
        <v>255</v>
      </c>
      <c r="C7" s="106" t="s">
        <v>228</v>
      </c>
      <c r="D7" s="106" t="s">
        <v>229</v>
      </c>
    </row>
    <row r="8" spans="1:4" ht="18" customHeight="1" x14ac:dyDescent="0.25">
      <c r="A8" s="156" t="s">
        <v>32</v>
      </c>
      <c r="B8" s="157">
        <f>SUM(B9:B16)</f>
        <v>2924.1000000000004</v>
      </c>
      <c r="C8" s="157">
        <f>SUM(C9:C16)</f>
        <v>150</v>
      </c>
      <c r="D8" s="157">
        <f>SUM(D9:D16)</f>
        <v>3074.1000000000004</v>
      </c>
    </row>
    <row r="9" spans="1:4" x14ac:dyDescent="0.25">
      <c r="A9" s="174" t="s">
        <v>338</v>
      </c>
      <c r="B9" s="175">
        <v>11.4</v>
      </c>
      <c r="C9" s="175">
        <f>D9-B9</f>
        <v>0</v>
      </c>
      <c r="D9" s="175">
        <v>11.4</v>
      </c>
    </row>
    <row r="10" spans="1:4" ht="15.75" customHeight="1" x14ac:dyDescent="0.25">
      <c r="A10" s="174"/>
      <c r="B10" s="175"/>
      <c r="C10" s="175"/>
      <c r="D10" s="175"/>
    </row>
    <row r="11" spans="1:4" ht="4.5" customHeight="1" x14ac:dyDescent="0.25">
      <c r="A11" s="174"/>
      <c r="B11" s="175"/>
      <c r="C11" s="175"/>
      <c r="D11" s="175"/>
    </row>
    <row r="12" spans="1:4" ht="20.25" customHeight="1" x14ac:dyDescent="0.25">
      <c r="A12" s="158" t="s">
        <v>339</v>
      </c>
      <c r="B12" s="97">
        <v>25</v>
      </c>
      <c r="C12" s="159">
        <f>D12-B12</f>
        <v>0</v>
      </c>
      <c r="D12" s="97">
        <v>25</v>
      </c>
    </row>
    <row r="13" spans="1:4" ht="45.75" customHeight="1" x14ac:dyDescent="0.25">
      <c r="A13" s="160" t="s">
        <v>340</v>
      </c>
      <c r="B13" s="97">
        <v>2636.5</v>
      </c>
      <c r="C13" s="159">
        <f t="shared" ref="C13" si="0">D13-B13</f>
        <v>0</v>
      </c>
      <c r="D13" s="161">
        <v>2636.5</v>
      </c>
    </row>
    <row r="14" spans="1:4" ht="23.25" customHeight="1" x14ac:dyDescent="0.25">
      <c r="A14" s="23" t="s">
        <v>341</v>
      </c>
      <c r="B14" s="97">
        <v>84.3</v>
      </c>
      <c r="C14" s="159">
        <v>0</v>
      </c>
      <c r="D14" s="97">
        <f>B14+C14</f>
        <v>84.3</v>
      </c>
    </row>
    <row r="15" spans="1:4" ht="26.25" customHeight="1" x14ac:dyDescent="0.25">
      <c r="A15" s="23" t="s">
        <v>342</v>
      </c>
      <c r="B15" s="97">
        <v>166.9</v>
      </c>
      <c r="C15" s="159">
        <v>0</v>
      </c>
      <c r="D15" s="97">
        <f>B15+C15</f>
        <v>166.9</v>
      </c>
    </row>
    <row r="16" spans="1:4" ht="26.25" customHeight="1" x14ac:dyDescent="0.25">
      <c r="A16" s="113" t="s">
        <v>351</v>
      </c>
      <c r="B16" s="161">
        <v>0</v>
      </c>
      <c r="C16" s="165">
        <v>150</v>
      </c>
      <c r="D16" s="161">
        <v>150</v>
      </c>
    </row>
    <row r="17" spans="1:4" x14ac:dyDescent="0.25">
      <c r="A17" s="156" t="s">
        <v>343</v>
      </c>
      <c r="B17" s="157">
        <f>B18</f>
        <v>8223.5300000000007</v>
      </c>
      <c r="C17" s="157">
        <f t="shared" ref="C17:D17" si="1">C18</f>
        <v>-3.0000000000654836E-2</v>
      </c>
      <c r="D17" s="157">
        <f t="shared" si="1"/>
        <v>8223.5</v>
      </c>
    </row>
    <row r="18" spans="1:4" ht="19.5" customHeight="1" x14ac:dyDescent="0.25">
      <c r="A18" s="162" t="s">
        <v>344</v>
      </c>
      <c r="B18" s="97">
        <f>'[1]доходы 2021'!C39</f>
        <v>8223.5300000000007</v>
      </c>
      <c r="C18" s="97">
        <f t="shared" ref="C18:C22" si="2">D18-B18</f>
        <v>-3.0000000000654836E-2</v>
      </c>
      <c r="D18" s="97">
        <f>'[1]доходы 2021'!E39</f>
        <v>8223.5</v>
      </c>
    </row>
    <row r="19" spans="1:4" ht="18" customHeight="1" x14ac:dyDescent="0.25">
      <c r="A19" s="156" t="s">
        <v>345</v>
      </c>
      <c r="B19" s="163">
        <v>494.9</v>
      </c>
      <c r="C19" s="163">
        <f>C20+C21+C22+C23</f>
        <v>0</v>
      </c>
      <c r="D19" s="163">
        <f>D20+D21+D22+D23</f>
        <v>494.904</v>
      </c>
    </row>
    <row r="20" spans="1:4" ht="27.75" customHeight="1" x14ac:dyDescent="0.25">
      <c r="A20" s="158" t="s">
        <v>346</v>
      </c>
      <c r="B20" s="164">
        <f>'[1]доходы 2021'!C42</f>
        <v>466.4</v>
      </c>
      <c r="C20" s="164">
        <f t="shared" si="2"/>
        <v>0</v>
      </c>
      <c r="D20" s="164">
        <f>'[1]доходы 2021'!E42</f>
        <v>466.4</v>
      </c>
    </row>
    <row r="21" spans="1:4" ht="78.75" customHeight="1" x14ac:dyDescent="0.25">
      <c r="A21" s="158" t="s">
        <v>347</v>
      </c>
      <c r="B21" s="164">
        <v>27</v>
      </c>
      <c r="C21" s="164">
        <f t="shared" si="2"/>
        <v>0</v>
      </c>
      <c r="D21" s="164">
        <v>27</v>
      </c>
    </row>
    <row r="22" spans="1:4" ht="24.75" customHeight="1" x14ac:dyDescent="0.25">
      <c r="A22" s="158" t="s">
        <v>348</v>
      </c>
      <c r="B22" s="164">
        <v>1.504</v>
      </c>
      <c r="C22" s="164">
        <f t="shared" si="2"/>
        <v>0</v>
      </c>
      <c r="D22" s="164">
        <v>1.504</v>
      </c>
    </row>
    <row r="23" spans="1:4" ht="27.75" customHeight="1" x14ac:dyDescent="0.25">
      <c r="A23" s="158" t="s">
        <v>342</v>
      </c>
      <c r="B23" s="164">
        <v>0</v>
      </c>
      <c r="C23" s="164">
        <v>0</v>
      </c>
      <c r="D23" s="164">
        <f>B23+C23</f>
        <v>0</v>
      </c>
    </row>
    <row r="24" spans="1:4" x14ac:dyDescent="0.25">
      <c r="A24" s="156" t="s">
        <v>349</v>
      </c>
      <c r="B24" s="157">
        <f>B19+B17+B8</f>
        <v>11642.53</v>
      </c>
      <c r="C24" s="157">
        <f>C19+C17+C8</f>
        <v>149.96999999999935</v>
      </c>
      <c r="D24" s="157">
        <f>D19+D17+D8</f>
        <v>11792.504000000001</v>
      </c>
    </row>
  </sheetData>
  <mergeCells count="5">
    <mergeCell ref="A5:B5"/>
    <mergeCell ref="A9:A11"/>
    <mergeCell ref="B9:B11"/>
    <mergeCell ref="C9:C11"/>
    <mergeCell ref="D9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доходы2021</vt:lpstr>
      <vt:lpstr>расходы 2021</vt:lpstr>
      <vt:lpstr>программы 2021</vt:lpstr>
      <vt:lpstr>разделы 2021</vt:lpstr>
      <vt:lpstr>расходы по структуре 2021 </vt:lpstr>
      <vt:lpstr>МТ2021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Otdel_Kadrov</cp:lastModifiedBy>
  <cp:lastPrinted>2021-12-20T04:48:03Z</cp:lastPrinted>
  <dcterms:created xsi:type="dcterms:W3CDTF">2013-11-27T09:07:44Z</dcterms:created>
  <dcterms:modified xsi:type="dcterms:W3CDTF">2021-12-27T04:44:57Z</dcterms:modified>
</cp:coreProperties>
</file>