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050" windowWidth="14235" windowHeight="3405" tabRatio="996" activeTab="5"/>
  </bookViews>
  <sheets>
    <sheet name="расходы 2022" sheetId="29" r:id="rId1"/>
    <sheet name="программы 2022" sheetId="31" r:id="rId2"/>
    <sheet name="разделы 2022" sheetId="32" r:id="rId3"/>
    <sheet name="расходы по структуре 2022 " sheetId="50" r:id="rId4"/>
    <sheet name="ДФ 2022" sheetId="34" r:id="rId5"/>
    <sheet name="дефицит 2022" sheetId="19" r:id="rId6"/>
  </sheets>
  <externalReferences>
    <externalReference r:id="rId7"/>
  </externalReferences>
  <definedNames>
    <definedName name="_xlnm._FilterDatabase" localSheetId="1" hidden="1">'программы 2022'!$A$7:$D$181</definedName>
    <definedName name="_xlnm._FilterDatabase" localSheetId="2" hidden="1">'разделы 2022'!$A$8:$D$37</definedName>
    <definedName name="_xlnm._FilterDatabase" localSheetId="0" hidden="1">'расходы 2022'!$A$7:$F$247</definedName>
    <definedName name="_xlnm._FilterDatabase" localSheetId="3" hidden="1">'расходы по структуре 2022 '!$A$7:$G$310</definedName>
    <definedName name="_xlnm.Print_Area" localSheetId="2">'разделы 2022'!$A$3:$D$37</definedName>
  </definedNames>
  <calcPr calcId="144525"/>
  <fileRecoveryPr autoRecover="0"/>
</workbook>
</file>

<file path=xl/calcChain.xml><?xml version="1.0" encoding="utf-8"?>
<calcChain xmlns="http://schemas.openxmlformats.org/spreadsheetml/2006/main">
  <c r="F12" i="19" l="1"/>
  <c r="H62" i="29" l="1"/>
  <c r="I218" i="50" l="1"/>
  <c r="F10" i="19" l="1"/>
  <c r="H304" i="50" l="1"/>
  <c r="H223" i="50"/>
  <c r="H74" i="50"/>
  <c r="I305" i="50" l="1"/>
  <c r="H86" i="50" l="1"/>
  <c r="H57" i="50"/>
  <c r="I79" i="50"/>
  <c r="H78" i="50"/>
  <c r="H224" i="50"/>
  <c r="H199" i="50" l="1"/>
  <c r="H262" i="50"/>
  <c r="E8" i="34" l="1"/>
  <c r="E9" i="34"/>
  <c r="D10" i="34"/>
  <c r="D11" i="34"/>
  <c r="D12" i="34"/>
  <c r="D13" i="34"/>
  <c r="D14" i="34"/>
  <c r="D15" i="34"/>
  <c r="I291" i="50" l="1"/>
  <c r="I56" i="50"/>
  <c r="I276" i="50"/>
  <c r="I306" i="50"/>
  <c r="I277" i="50"/>
  <c r="I80" i="50"/>
  <c r="H80" i="50" s="1"/>
  <c r="H175" i="29" l="1"/>
  <c r="H174" i="29" s="1"/>
  <c r="H173" i="29" s="1"/>
  <c r="H172" i="29" s="1"/>
  <c r="H171" i="29" s="1"/>
  <c r="H170" i="29" s="1"/>
  <c r="F175" i="29"/>
  <c r="F174" i="29" s="1"/>
  <c r="F173" i="29" s="1"/>
  <c r="F172" i="29" s="1"/>
  <c r="F171" i="29" s="1"/>
  <c r="F170" i="29" s="1"/>
  <c r="G212" i="50"/>
  <c r="G211" i="50" s="1"/>
  <c r="G210" i="50" s="1"/>
  <c r="G209" i="50" s="1"/>
  <c r="G208" i="50" s="1"/>
  <c r="F12" i="31" l="1"/>
  <c r="F21" i="31"/>
  <c r="F58" i="31"/>
  <c r="I275" i="50"/>
  <c r="H223" i="29" s="1"/>
  <c r="I222" i="50"/>
  <c r="F117" i="31" s="1"/>
  <c r="H148" i="29"/>
  <c r="H123" i="29"/>
  <c r="H124" i="29"/>
  <c r="H128" i="29"/>
  <c r="H129" i="29"/>
  <c r="H114" i="29"/>
  <c r="H104" i="29"/>
  <c r="G82" i="29"/>
  <c r="I78" i="50"/>
  <c r="H60" i="29" s="1"/>
  <c r="I55" i="50"/>
  <c r="H45" i="29" s="1"/>
  <c r="H44" i="29" s="1"/>
  <c r="H37" i="29"/>
  <c r="H183" i="29" l="1"/>
  <c r="I274" i="50"/>
  <c r="F84" i="31"/>
  <c r="I304" i="50"/>
  <c r="F75" i="31" s="1"/>
  <c r="H244" i="29" l="1"/>
  <c r="H291" i="50" l="1"/>
  <c r="H285" i="50"/>
  <c r="H281" i="50"/>
  <c r="H277" i="50"/>
  <c r="H276" i="50"/>
  <c r="H272" i="50"/>
  <c r="H273" i="50"/>
  <c r="H271" i="50"/>
  <c r="H234" i="50"/>
  <c r="H229" i="50"/>
  <c r="I299" i="50"/>
  <c r="H309" i="50"/>
  <c r="H300" i="50"/>
  <c r="H301" i="50"/>
  <c r="H302" i="50"/>
  <c r="H306" i="50"/>
  <c r="H305" i="50"/>
  <c r="I49" i="50"/>
  <c r="H43" i="29" s="1"/>
  <c r="F73" i="31" l="1"/>
  <c r="H242" i="29"/>
  <c r="H275" i="50"/>
  <c r="G228" i="50"/>
  <c r="G227" i="50" s="1"/>
  <c r="G226" i="50" s="1"/>
  <c r="G225" i="50" s="1"/>
  <c r="H228" i="50"/>
  <c r="I228" i="50"/>
  <c r="H218" i="50"/>
  <c r="G223" i="29" l="1"/>
  <c r="E84" i="31"/>
  <c r="E75" i="31"/>
  <c r="G244" i="29"/>
  <c r="I227" i="50"/>
  <c r="I226" i="50" s="1"/>
  <c r="I225" i="50" s="1"/>
  <c r="H187" i="29"/>
  <c r="F121" i="31"/>
  <c r="H222" i="50"/>
  <c r="E117" i="31" s="1"/>
  <c r="H227" i="50"/>
  <c r="H226" i="50" s="1"/>
  <c r="H225" i="50" s="1"/>
  <c r="E121" i="31"/>
  <c r="G187" i="29"/>
  <c r="H202" i="50"/>
  <c r="H206" i="50"/>
  <c r="H191" i="50"/>
  <c r="H182" i="50"/>
  <c r="G148" i="29" s="1"/>
  <c r="H176" i="50"/>
  <c r="H155" i="50"/>
  <c r="G123" i="29" s="1"/>
  <c r="H156" i="50"/>
  <c r="G124" i="29" s="1"/>
  <c r="H160" i="50"/>
  <c r="G128" i="29" s="1"/>
  <c r="H161" i="50"/>
  <c r="G129" i="29" s="1"/>
  <c r="H146" i="50"/>
  <c r="G114" i="29" s="1"/>
  <c r="H99" i="50"/>
  <c r="H93" i="50"/>
  <c r="H79" i="50"/>
  <c r="H83" i="50"/>
  <c r="H70" i="50"/>
  <c r="H65" i="50"/>
  <c r="H66" i="50"/>
  <c r="I64" i="50"/>
  <c r="H60" i="50"/>
  <c r="H61" i="50"/>
  <c r="H56" i="50"/>
  <c r="H51" i="50"/>
  <c r="H52" i="50"/>
  <c r="H53" i="50"/>
  <c r="H50" i="50"/>
  <c r="H43" i="50"/>
  <c r="H107" i="50"/>
  <c r="H108" i="50"/>
  <c r="H111" i="50"/>
  <c r="H24" i="50"/>
  <c r="H25" i="50"/>
  <c r="H26" i="50"/>
  <c r="H15" i="50"/>
  <c r="H16" i="50"/>
  <c r="H17" i="50"/>
  <c r="E12" i="31" l="1"/>
  <c r="G37" i="29"/>
  <c r="F55" i="31"/>
  <c r="F54" i="31" s="1"/>
  <c r="H50" i="29"/>
  <c r="H49" i="29" s="1"/>
  <c r="H48" i="29" s="1"/>
  <c r="G10" i="19"/>
  <c r="G13" i="19" s="1"/>
  <c r="D21" i="34"/>
  <c r="E21" i="34"/>
  <c r="D20" i="34"/>
  <c r="E20" i="34"/>
  <c r="I169" i="50" s="1"/>
  <c r="D9" i="34"/>
  <c r="D19" i="34" s="1"/>
  <c r="E19" i="34"/>
  <c r="H308" i="50" l="1"/>
  <c r="I308" i="50"/>
  <c r="H303" i="50"/>
  <c r="I303" i="50"/>
  <c r="H299" i="50"/>
  <c r="I298" i="50"/>
  <c r="H290" i="50"/>
  <c r="I290" i="50"/>
  <c r="H284" i="50"/>
  <c r="I284" i="50"/>
  <c r="F87" i="31" s="1"/>
  <c r="H280" i="50"/>
  <c r="I280" i="50"/>
  <c r="H274" i="50"/>
  <c r="H270" i="50"/>
  <c r="I270" i="50"/>
  <c r="I283" i="50" l="1"/>
  <c r="I282" i="50" s="1"/>
  <c r="I279" i="50"/>
  <c r="I278" i="50" s="1"/>
  <c r="F90" i="31"/>
  <c r="H226" i="29"/>
  <c r="H283" i="50"/>
  <c r="H282" i="50" s="1"/>
  <c r="E87" i="31"/>
  <c r="H298" i="50"/>
  <c r="E73" i="31"/>
  <c r="G242" i="29"/>
  <c r="H307" i="50"/>
  <c r="E77" i="31"/>
  <c r="G246" i="29"/>
  <c r="I269" i="50"/>
  <c r="I268" i="50" s="1"/>
  <c r="F82" i="31"/>
  <c r="H221" i="29"/>
  <c r="H279" i="50"/>
  <c r="H278" i="50" s="1"/>
  <c r="E90" i="31"/>
  <c r="G226" i="29"/>
  <c r="I289" i="50"/>
  <c r="I288" i="50" s="1"/>
  <c r="I287" i="50" s="1"/>
  <c r="I286" i="50" s="1"/>
  <c r="F95" i="31"/>
  <c r="H234" i="29"/>
  <c r="H269" i="50"/>
  <c r="H268" i="50" s="1"/>
  <c r="E82" i="31"/>
  <c r="G221" i="29"/>
  <c r="H289" i="50"/>
  <c r="H288" i="50" s="1"/>
  <c r="H287" i="50" s="1"/>
  <c r="H286" i="50" s="1"/>
  <c r="E95" i="31"/>
  <c r="G234" i="29"/>
  <c r="I307" i="50"/>
  <c r="I297" i="50" s="1"/>
  <c r="I296" i="50" s="1"/>
  <c r="I295" i="50" s="1"/>
  <c r="I294" i="50" s="1"/>
  <c r="I293" i="50" s="1"/>
  <c r="F77" i="31"/>
  <c r="H246" i="29"/>
  <c r="H261" i="50"/>
  <c r="H260" i="50" s="1"/>
  <c r="H259" i="50" s="1"/>
  <c r="H258" i="50" s="1"/>
  <c r="H257" i="50" s="1"/>
  <c r="H256" i="50" s="1"/>
  <c r="I261" i="50"/>
  <c r="I260" i="50" s="1"/>
  <c r="I259" i="50" s="1"/>
  <c r="I258" i="50" s="1"/>
  <c r="I257" i="50" s="1"/>
  <c r="I256" i="50" s="1"/>
  <c r="H253" i="50"/>
  <c r="I253" i="50"/>
  <c r="H217" i="50"/>
  <c r="I217" i="50"/>
  <c r="H221" i="50"/>
  <c r="H220" i="50" s="1"/>
  <c r="H219" i="50" s="1"/>
  <c r="I221" i="50"/>
  <c r="I220" i="50" s="1"/>
  <c r="I219" i="50" s="1"/>
  <c r="H233" i="50"/>
  <c r="H232" i="50" s="1"/>
  <c r="H231" i="50" s="1"/>
  <c r="H230" i="50" s="1"/>
  <c r="I233" i="50"/>
  <c r="I232" i="50" s="1"/>
  <c r="I231" i="50" s="1"/>
  <c r="I230" i="50" s="1"/>
  <c r="H240" i="50"/>
  <c r="H239" i="50" s="1"/>
  <c r="H238" i="50" s="1"/>
  <c r="I240" i="50"/>
  <c r="I239" i="50" s="1"/>
  <c r="I238" i="50" s="1"/>
  <c r="H245" i="50"/>
  <c r="I245" i="50"/>
  <c r="H205" i="50"/>
  <c r="I205" i="50"/>
  <c r="H201" i="50"/>
  <c r="I201" i="50"/>
  <c r="H198" i="50"/>
  <c r="I198" i="50"/>
  <c r="H190" i="50"/>
  <c r="I190" i="50"/>
  <c r="H181" i="50"/>
  <c r="H180" i="50" s="1"/>
  <c r="H179" i="50" s="1"/>
  <c r="H178" i="50" s="1"/>
  <c r="H177" i="50" s="1"/>
  <c r="E25" i="32" s="1"/>
  <c r="I181" i="50"/>
  <c r="I180" i="50" s="1"/>
  <c r="I179" i="50" s="1"/>
  <c r="I178" i="50" s="1"/>
  <c r="I177" i="50" s="1"/>
  <c r="F25" i="32" s="1"/>
  <c r="I168" i="50"/>
  <c r="H175" i="50"/>
  <c r="I175" i="50"/>
  <c r="H154" i="50"/>
  <c r="H153" i="50" s="1"/>
  <c r="I154" i="50"/>
  <c r="I153" i="50" s="1"/>
  <c r="H159" i="50"/>
  <c r="I159" i="50"/>
  <c r="H145" i="50"/>
  <c r="I145" i="50"/>
  <c r="I141" i="50"/>
  <c r="I133" i="50"/>
  <c r="I119" i="50"/>
  <c r="H110" i="50"/>
  <c r="I110" i="50"/>
  <c r="H106" i="50"/>
  <c r="I106" i="50"/>
  <c r="F15" i="31" s="1"/>
  <c r="H98" i="50"/>
  <c r="I98" i="50"/>
  <c r="H92" i="50"/>
  <c r="I92" i="50"/>
  <c r="H85" i="50"/>
  <c r="I85" i="50"/>
  <c r="H82" i="50"/>
  <c r="I82" i="50"/>
  <c r="I77" i="50"/>
  <c r="H72" i="50"/>
  <c r="G55" i="29" s="1"/>
  <c r="G54" i="29" s="1"/>
  <c r="I72" i="50"/>
  <c r="H55" i="29" s="1"/>
  <c r="H54" i="29" s="1"/>
  <c r="H69" i="50"/>
  <c r="G53" i="29" s="1"/>
  <c r="G52" i="29" s="1"/>
  <c r="I69" i="50"/>
  <c r="H53" i="29" s="1"/>
  <c r="H52" i="29" s="1"/>
  <c r="H64" i="50"/>
  <c r="G50" i="29" s="1"/>
  <c r="G49" i="29" s="1"/>
  <c r="G48" i="29" s="1"/>
  <c r="I63" i="50"/>
  <c r="I62" i="50" s="1"/>
  <c r="H59" i="50"/>
  <c r="I59" i="50"/>
  <c r="H49" i="50"/>
  <c r="G43" i="29" s="1"/>
  <c r="F42" i="31"/>
  <c r="H42" i="50"/>
  <c r="H41" i="50" s="1"/>
  <c r="H40" i="50" s="1"/>
  <c r="H39" i="50" s="1"/>
  <c r="H38" i="50" s="1"/>
  <c r="E13" i="32" s="1"/>
  <c r="I42" i="50"/>
  <c r="I41" i="50" s="1"/>
  <c r="I40" i="50" s="1"/>
  <c r="I39" i="50" s="1"/>
  <c r="I38" i="50" s="1"/>
  <c r="F13" i="32" s="1"/>
  <c r="I36" i="50"/>
  <c r="I35" i="50" s="1"/>
  <c r="I34" i="50" s="1"/>
  <c r="I33" i="50" s="1"/>
  <c r="I31" i="50"/>
  <c r="I30" i="50" s="1"/>
  <c r="I29" i="50" s="1"/>
  <c r="I28" i="50" s="1"/>
  <c r="H23" i="50"/>
  <c r="H22" i="50" s="1"/>
  <c r="H21" i="50" s="1"/>
  <c r="H20" i="50" s="1"/>
  <c r="H19" i="50" s="1"/>
  <c r="H18" i="50" s="1"/>
  <c r="E11" i="32" s="1"/>
  <c r="I23" i="50"/>
  <c r="I22" i="50" s="1"/>
  <c r="I21" i="50" s="1"/>
  <c r="I20" i="50" s="1"/>
  <c r="I19" i="50" s="1"/>
  <c r="I18" i="50" s="1"/>
  <c r="F11" i="32" s="1"/>
  <c r="I14" i="50"/>
  <c r="H297" i="50" l="1"/>
  <c r="H296" i="50" s="1"/>
  <c r="H295" i="50" s="1"/>
  <c r="H294" i="50" s="1"/>
  <c r="H293" i="50" s="1"/>
  <c r="H292" i="50" s="1"/>
  <c r="I105" i="50"/>
  <c r="I267" i="50"/>
  <c r="I266" i="50" s="1"/>
  <c r="I265" i="50" s="1"/>
  <c r="I264" i="50" s="1"/>
  <c r="F34" i="32" s="1"/>
  <c r="F33" i="32" s="1"/>
  <c r="H267" i="50"/>
  <c r="H266" i="50" s="1"/>
  <c r="H265" i="50" s="1"/>
  <c r="H264" i="50" s="1"/>
  <c r="H51" i="29"/>
  <c r="H105" i="50"/>
  <c r="E15" i="31"/>
  <c r="E14" i="31" s="1"/>
  <c r="I158" i="50"/>
  <c r="I157" i="50" s="1"/>
  <c r="F134" i="31"/>
  <c r="F133" i="31" s="1"/>
  <c r="F132" i="31" s="1"/>
  <c r="I152" i="50"/>
  <c r="F131" i="31"/>
  <c r="F130" i="31" s="1"/>
  <c r="F129" i="31" s="1"/>
  <c r="H244" i="50"/>
  <c r="H243" i="50" s="1"/>
  <c r="H237" i="50" s="1"/>
  <c r="H236" i="50" s="1"/>
  <c r="H235" i="50" s="1"/>
  <c r="G200" i="29"/>
  <c r="G199" i="29" s="1"/>
  <c r="G198" i="29" s="1"/>
  <c r="G191" i="29"/>
  <c r="G190" i="29" s="1"/>
  <c r="G189" i="29" s="1"/>
  <c r="G188" i="29" s="1"/>
  <c r="E125" i="31"/>
  <c r="E124" i="31" s="1"/>
  <c r="E123" i="31" s="1"/>
  <c r="E122" i="31" s="1"/>
  <c r="H216" i="50"/>
  <c r="H215" i="50" s="1"/>
  <c r="H214" i="50" s="1"/>
  <c r="G179" i="29"/>
  <c r="G178" i="29" s="1"/>
  <c r="G177" i="29" s="1"/>
  <c r="E113" i="31"/>
  <c r="E112" i="31" s="1"/>
  <c r="E111" i="31" s="1"/>
  <c r="H152" i="50"/>
  <c r="E131" i="31"/>
  <c r="E130" i="31" s="1"/>
  <c r="E129" i="31" s="1"/>
  <c r="I252" i="50"/>
  <c r="F105" i="31"/>
  <c r="F104" i="31" s="1"/>
  <c r="F103" i="31" s="1"/>
  <c r="H206" i="29"/>
  <c r="I58" i="50"/>
  <c r="H47" i="29"/>
  <c r="H46" i="29" s="1"/>
  <c r="F46" i="31"/>
  <c r="F45" i="31" s="1"/>
  <c r="H252" i="50"/>
  <c r="H251" i="50" s="1"/>
  <c r="H250" i="50" s="1"/>
  <c r="E105" i="31"/>
  <c r="E104" i="31" s="1"/>
  <c r="E103" i="31" s="1"/>
  <c r="G206" i="29"/>
  <c r="H58" i="50"/>
  <c r="E46" i="31"/>
  <c r="E45" i="31" s="1"/>
  <c r="G47" i="29"/>
  <c r="G46" i="29" s="1"/>
  <c r="H158" i="50"/>
  <c r="H157" i="50" s="1"/>
  <c r="E134" i="31"/>
  <c r="E133" i="31" s="1"/>
  <c r="E132" i="31" s="1"/>
  <c r="I244" i="50"/>
  <c r="I243" i="50" s="1"/>
  <c r="I237" i="50" s="1"/>
  <c r="I236" i="50" s="1"/>
  <c r="I235" i="50" s="1"/>
  <c r="H200" i="29"/>
  <c r="H199" i="29" s="1"/>
  <c r="H198" i="29" s="1"/>
  <c r="F125" i="31"/>
  <c r="H191" i="29"/>
  <c r="H190" i="29" s="1"/>
  <c r="H189" i="29" s="1"/>
  <c r="H188" i="29" s="1"/>
  <c r="I216" i="50"/>
  <c r="I215" i="50" s="1"/>
  <c r="I214" i="50" s="1"/>
  <c r="H179" i="29"/>
  <c r="H178" i="29" s="1"/>
  <c r="H177" i="29" s="1"/>
  <c r="F113" i="31"/>
  <c r="F112" i="31" s="1"/>
  <c r="F111" i="31" s="1"/>
  <c r="H91" i="50"/>
  <c r="H90" i="50" s="1"/>
  <c r="H89" i="50" s="1"/>
  <c r="H88" i="50" s="1"/>
  <c r="E152" i="31"/>
  <c r="E151" i="31" s="1"/>
  <c r="E150" i="31" s="1"/>
  <c r="E149" i="31" s="1"/>
  <c r="E148" i="31" s="1"/>
  <c r="G70" i="29"/>
  <c r="G69" i="29" s="1"/>
  <c r="G68" i="29" s="1"/>
  <c r="G67" i="29" s="1"/>
  <c r="G66" i="29" s="1"/>
  <c r="H144" i="50"/>
  <c r="H143" i="50" s="1"/>
  <c r="E143" i="31"/>
  <c r="E142" i="31" s="1"/>
  <c r="E141" i="31" s="1"/>
  <c r="I197" i="50"/>
  <c r="I196" i="50" s="1"/>
  <c r="H163" i="29"/>
  <c r="H162" i="29" s="1"/>
  <c r="H161" i="29" s="1"/>
  <c r="H204" i="50"/>
  <c r="H203" i="50" s="1"/>
  <c r="G168" i="29"/>
  <c r="G167" i="29" s="1"/>
  <c r="G166" i="29" s="1"/>
  <c r="E169" i="31"/>
  <c r="E168" i="31" s="1"/>
  <c r="E167" i="31" s="1"/>
  <c r="H81" i="50"/>
  <c r="E102" i="31"/>
  <c r="E101" i="31" s="1"/>
  <c r="G62" i="29"/>
  <c r="G61" i="29" s="1"/>
  <c r="I118" i="50"/>
  <c r="I117" i="50" s="1"/>
  <c r="I116" i="50" s="1"/>
  <c r="I115" i="50" s="1"/>
  <c r="I114" i="50" s="1"/>
  <c r="I113" i="50" s="1"/>
  <c r="F18" i="32" s="1"/>
  <c r="H92" i="29"/>
  <c r="H91" i="29" s="1"/>
  <c r="H90" i="29" s="1"/>
  <c r="H89" i="29" s="1"/>
  <c r="H88" i="29" s="1"/>
  <c r="H87" i="29" s="1"/>
  <c r="H86" i="29" s="1"/>
  <c r="F147" i="31"/>
  <c r="F146" i="31" s="1"/>
  <c r="F145" i="31" s="1"/>
  <c r="F144" i="31" s="1"/>
  <c r="I204" i="50"/>
  <c r="I203" i="50" s="1"/>
  <c r="H168" i="29"/>
  <c r="H167" i="29" s="1"/>
  <c r="H166" i="29" s="1"/>
  <c r="F169" i="31"/>
  <c r="F168" i="31" s="1"/>
  <c r="F167" i="31" s="1"/>
  <c r="I84" i="50"/>
  <c r="H64" i="29"/>
  <c r="H63" i="29" s="1"/>
  <c r="I97" i="50"/>
  <c r="I96" i="50" s="1"/>
  <c r="I95" i="50" s="1"/>
  <c r="I94" i="50" s="1"/>
  <c r="H75" i="29"/>
  <c r="H74" i="29" s="1"/>
  <c r="H73" i="29" s="1"/>
  <c r="H72" i="29" s="1"/>
  <c r="H71" i="29" s="1"/>
  <c r="F157" i="31"/>
  <c r="F156" i="31" s="1"/>
  <c r="F155" i="31" s="1"/>
  <c r="F154" i="31" s="1"/>
  <c r="I132" i="50"/>
  <c r="I131" i="50" s="1"/>
  <c r="I130" i="50" s="1"/>
  <c r="I129" i="50" s="1"/>
  <c r="F32" i="31"/>
  <c r="F31" i="31" s="1"/>
  <c r="F29" i="31" s="1"/>
  <c r="F67" i="31"/>
  <c r="F66" i="31" s="1"/>
  <c r="F65" i="31" s="1"/>
  <c r="F64" i="31" s="1"/>
  <c r="H142" i="29"/>
  <c r="H141" i="29" s="1"/>
  <c r="H140" i="29" s="1"/>
  <c r="H139" i="29" s="1"/>
  <c r="H138" i="29" s="1"/>
  <c r="H137" i="29" s="1"/>
  <c r="H197" i="50"/>
  <c r="H196" i="50" s="1"/>
  <c r="G163" i="29"/>
  <c r="G162" i="29" s="1"/>
  <c r="G161" i="29" s="1"/>
  <c r="G51" i="29"/>
  <c r="H97" i="50"/>
  <c r="H96" i="50" s="1"/>
  <c r="H95" i="50" s="1"/>
  <c r="H94" i="50" s="1"/>
  <c r="G75" i="29"/>
  <c r="G74" i="29" s="1"/>
  <c r="G73" i="29" s="1"/>
  <c r="G72" i="29" s="1"/>
  <c r="G71" i="29" s="1"/>
  <c r="E157" i="31"/>
  <c r="E156" i="31" s="1"/>
  <c r="E155" i="31" s="1"/>
  <c r="E154" i="31" s="1"/>
  <c r="I109" i="50"/>
  <c r="F17" i="31"/>
  <c r="F16" i="31" s="1"/>
  <c r="H84" i="29"/>
  <c r="H83" i="29" s="1"/>
  <c r="I140" i="50"/>
  <c r="I139" i="50" s="1"/>
  <c r="H111" i="29"/>
  <c r="H110" i="29" s="1"/>
  <c r="H109" i="29" s="1"/>
  <c r="F140" i="31"/>
  <c r="F139" i="31" s="1"/>
  <c r="F138" i="31" s="1"/>
  <c r="E67" i="31"/>
  <c r="E66" i="31" s="1"/>
  <c r="E65" i="31" s="1"/>
  <c r="E64" i="31" s="1"/>
  <c r="G142" i="29"/>
  <c r="G141" i="29" s="1"/>
  <c r="G140" i="29" s="1"/>
  <c r="G139" i="29" s="1"/>
  <c r="G138" i="29" s="1"/>
  <c r="G137" i="29" s="1"/>
  <c r="I189" i="50"/>
  <c r="I188" i="50" s="1"/>
  <c r="I187" i="50" s="1"/>
  <c r="I186" i="50" s="1"/>
  <c r="I185" i="50" s="1"/>
  <c r="I184" i="50" s="1"/>
  <c r="F27" i="32" s="1"/>
  <c r="H156" i="29"/>
  <c r="H155" i="29" s="1"/>
  <c r="H154" i="29" s="1"/>
  <c r="H153" i="29" s="1"/>
  <c r="H152" i="29" s="1"/>
  <c r="H151" i="29" s="1"/>
  <c r="H150" i="29" s="1"/>
  <c r="F174" i="31"/>
  <c r="F173" i="31" s="1"/>
  <c r="F172" i="31" s="1"/>
  <c r="F171" i="31" s="1"/>
  <c r="F170" i="31" s="1"/>
  <c r="I200" i="50"/>
  <c r="F166" i="31"/>
  <c r="F165" i="31" s="1"/>
  <c r="F164" i="31" s="1"/>
  <c r="H165" i="29"/>
  <c r="H164" i="29" s="1"/>
  <c r="I81" i="50"/>
  <c r="I76" i="50" s="1"/>
  <c r="I75" i="50" s="1"/>
  <c r="F102" i="31"/>
  <c r="F101" i="31" s="1"/>
  <c r="H61" i="29"/>
  <c r="I91" i="50"/>
  <c r="I90" i="50" s="1"/>
  <c r="I89" i="50" s="1"/>
  <c r="I88" i="50" s="1"/>
  <c r="H70" i="29"/>
  <c r="H69" i="29" s="1"/>
  <c r="H68" i="29" s="1"/>
  <c r="H67" i="29" s="1"/>
  <c r="H66" i="29" s="1"/>
  <c r="F152" i="31"/>
  <c r="F151" i="31" s="1"/>
  <c r="F150" i="31" s="1"/>
  <c r="F149" i="31" s="1"/>
  <c r="F148" i="31" s="1"/>
  <c r="H109" i="50"/>
  <c r="G84" i="29"/>
  <c r="G83" i="29" s="1"/>
  <c r="E17" i="31"/>
  <c r="E16" i="31" s="1"/>
  <c r="I144" i="50"/>
  <c r="I143" i="50" s="1"/>
  <c r="F143" i="31"/>
  <c r="F142" i="31" s="1"/>
  <c r="F141" i="31" s="1"/>
  <c r="I167" i="50"/>
  <c r="I166" i="50" s="1"/>
  <c r="I165" i="50" s="1"/>
  <c r="I164" i="50" s="1"/>
  <c r="I163" i="50" s="1"/>
  <c r="I162" i="50" s="1"/>
  <c r="F23" i="32" s="1"/>
  <c r="F180" i="31"/>
  <c r="F179" i="31" s="1"/>
  <c r="F178" i="31" s="1"/>
  <c r="F177" i="31" s="1"/>
  <c r="F176" i="31" s="1"/>
  <c r="F175" i="31" s="1"/>
  <c r="H189" i="50"/>
  <c r="H188" i="50" s="1"/>
  <c r="H187" i="50" s="1"/>
  <c r="H186" i="50" s="1"/>
  <c r="H185" i="50" s="1"/>
  <c r="H184" i="50" s="1"/>
  <c r="E27" i="32" s="1"/>
  <c r="E174" i="31"/>
  <c r="G156" i="29"/>
  <c r="G155" i="29" s="1"/>
  <c r="G154" i="29" s="1"/>
  <c r="G153" i="29" s="1"/>
  <c r="G152" i="29" s="1"/>
  <c r="G151" i="29" s="1"/>
  <c r="G150" i="29" s="1"/>
  <c r="H200" i="50"/>
  <c r="E166" i="31"/>
  <c r="E165" i="31" s="1"/>
  <c r="E164" i="31" s="1"/>
  <c r="G165" i="29"/>
  <c r="G164" i="29" s="1"/>
  <c r="H84" i="50"/>
  <c r="G64" i="29"/>
  <c r="G63" i="29" s="1"/>
  <c r="I251" i="50"/>
  <c r="I250" i="50" s="1"/>
  <c r="I248" i="50" s="1"/>
  <c r="F30" i="32" s="1"/>
  <c r="H205" i="29"/>
  <c r="H204" i="29" s="1"/>
  <c r="H203" i="29" s="1"/>
  <c r="H202" i="29" s="1"/>
  <c r="H201" i="29" s="1"/>
  <c r="I48" i="50"/>
  <c r="I13" i="50"/>
  <c r="I12" i="50" s="1"/>
  <c r="F49" i="31"/>
  <c r="F48" i="31" s="1"/>
  <c r="F47" i="31" s="1"/>
  <c r="E36" i="32"/>
  <c r="E35" i="32" s="1"/>
  <c r="I292" i="50"/>
  <c r="F36" i="32"/>
  <c r="F35" i="32" s="1"/>
  <c r="I71" i="50"/>
  <c r="F63" i="31"/>
  <c r="F62" i="31" s="1"/>
  <c r="H71" i="50"/>
  <c r="E63" i="31"/>
  <c r="E62" i="31" s="1"/>
  <c r="H174" i="50"/>
  <c r="H173" i="50" s="1"/>
  <c r="H172" i="50" s="1"/>
  <c r="H171" i="50" s="1"/>
  <c r="H170" i="50" s="1"/>
  <c r="E24" i="32" s="1"/>
  <c r="I174" i="50"/>
  <c r="I173" i="50" s="1"/>
  <c r="I172" i="50" s="1"/>
  <c r="I171" i="50" s="1"/>
  <c r="I170" i="50" s="1"/>
  <c r="F24" i="32" s="1"/>
  <c r="H128" i="50"/>
  <c r="H127" i="50" s="1"/>
  <c r="I127" i="50"/>
  <c r="H68" i="50"/>
  <c r="E61" i="31"/>
  <c r="E60" i="31" s="1"/>
  <c r="I68" i="50"/>
  <c r="F61" i="31"/>
  <c r="F60" i="31" s="1"/>
  <c r="H63" i="50"/>
  <c r="H62" i="50" s="1"/>
  <c r="E55" i="31"/>
  <c r="I54" i="50"/>
  <c r="F44" i="31"/>
  <c r="F43" i="31" s="1"/>
  <c r="H48" i="50"/>
  <c r="E42" i="31"/>
  <c r="E41" i="31" s="1"/>
  <c r="I255" i="50"/>
  <c r="F32" i="32"/>
  <c r="F31" i="32" s="1"/>
  <c r="H255" i="50"/>
  <c r="E32" i="32"/>
  <c r="E31" i="32" s="1"/>
  <c r="I27" i="50"/>
  <c r="F12" i="32" s="1"/>
  <c r="H31" i="29"/>
  <c r="H30" i="29" s="1"/>
  <c r="H29" i="29" s="1"/>
  <c r="H28" i="29" s="1"/>
  <c r="H27" i="29" s="1"/>
  <c r="H26" i="29"/>
  <c r="H25" i="29" s="1"/>
  <c r="H24" i="29" s="1"/>
  <c r="H23" i="29" s="1"/>
  <c r="H22" i="29" s="1"/>
  <c r="G20" i="29"/>
  <c r="G19" i="29" s="1"/>
  <c r="G18" i="29" s="1"/>
  <c r="G17" i="29" s="1"/>
  <c r="G16" i="29" s="1"/>
  <c r="G15" i="29" s="1"/>
  <c r="H20" i="29"/>
  <c r="H19" i="29" s="1"/>
  <c r="H18" i="29" s="1"/>
  <c r="H17" i="29" s="1"/>
  <c r="H16" i="29" s="1"/>
  <c r="H15" i="29" s="1"/>
  <c r="H14" i="29"/>
  <c r="H13" i="29" s="1"/>
  <c r="H12" i="29" s="1"/>
  <c r="H11" i="29" s="1"/>
  <c r="H10" i="29" s="1"/>
  <c r="H9" i="29" s="1"/>
  <c r="E173" i="31"/>
  <c r="E172" i="31" s="1"/>
  <c r="E171" i="31" s="1"/>
  <c r="E170" i="31" s="1"/>
  <c r="E163" i="31"/>
  <c r="E162" i="31" s="1"/>
  <c r="E161" i="31" s="1"/>
  <c r="F163" i="31"/>
  <c r="F162" i="31" s="1"/>
  <c r="F161" i="31" s="1"/>
  <c r="E116" i="31"/>
  <c r="E115" i="31" s="1"/>
  <c r="E114" i="31" s="1"/>
  <c r="F116" i="31"/>
  <c r="F115" i="31" s="1"/>
  <c r="F114" i="31" s="1"/>
  <c r="E120" i="31"/>
  <c r="E119" i="31" s="1"/>
  <c r="E118" i="31" s="1"/>
  <c r="F120" i="31"/>
  <c r="F119" i="31" s="1"/>
  <c r="F118" i="31" s="1"/>
  <c r="F124" i="31"/>
  <c r="F123" i="31" s="1"/>
  <c r="F122" i="31" s="1"/>
  <c r="F100" i="31"/>
  <c r="F99" i="31" s="1"/>
  <c r="E94" i="31"/>
  <c r="E93" i="31" s="1"/>
  <c r="E92" i="31" s="1"/>
  <c r="E91" i="31" s="1"/>
  <c r="F94" i="31"/>
  <c r="F93" i="31" s="1"/>
  <c r="F92" i="31" s="1"/>
  <c r="F91" i="31" s="1"/>
  <c r="E89" i="31"/>
  <c r="E88" i="31" s="1"/>
  <c r="F89" i="31"/>
  <c r="F88" i="31" s="1"/>
  <c r="E86" i="31"/>
  <c r="E85" i="31" s="1"/>
  <c r="F86" i="31"/>
  <c r="F85" i="31" s="1"/>
  <c r="E83" i="31"/>
  <c r="F83" i="31"/>
  <c r="E81" i="31"/>
  <c r="F81" i="31"/>
  <c r="E76" i="31"/>
  <c r="F76" i="31"/>
  <c r="E74" i="31"/>
  <c r="F74" i="31"/>
  <c r="E72" i="31"/>
  <c r="F72" i="31"/>
  <c r="F57" i="31"/>
  <c r="F56" i="31" s="1"/>
  <c r="F53" i="31"/>
  <c r="E52" i="31"/>
  <c r="E51" i="31" s="1"/>
  <c r="E50" i="31" s="1"/>
  <c r="F52" i="31"/>
  <c r="F51" i="31" s="1"/>
  <c r="F50" i="31" s="1"/>
  <c r="F41" i="31"/>
  <c r="E36" i="31"/>
  <c r="F36" i="31"/>
  <c r="E35" i="31"/>
  <c r="E34" i="31" s="1"/>
  <c r="E33" i="31" s="1"/>
  <c r="F35" i="31"/>
  <c r="F34" i="31" s="1"/>
  <c r="F33" i="31" s="1"/>
  <c r="E11" i="31"/>
  <c r="E10" i="31" s="1"/>
  <c r="F11" i="31"/>
  <c r="F10" i="31" s="1"/>
  <c r="F14" i="31"/>
  <c r="F20" i="31"/>
  <c r="F19" i="31" s="1"/>
  <c r="F18" i="31" s="1"/>
  <c r="G245" i="29"/>
  <c r="H245" i="29"/>
  <c r="G243" i="29"/>
  <c r="H243" i="29"/>
  <c r="G241" i="29"/>
  <c r="H241" i="29"/>
  <c r="G233" i="29"/>
  <c r="G232" i="29" s="1"/>
  <c r="G231" i="29" s="1"/>
  <c r="G230" i="29" s="1"/>
  <c r="H233" i="29"/>
  <c r="H232" i="29" s="1"/>
  <c r="H231" i="29" s="1"/>
  <c r="H230" i="29" s="1"/>
  <c r="G229" i="29"/>
  <c r="G228" i="29" s="1"/>
  <c r="G227" i="29" s="1"/>
  <c r="H229" i="29"/>
  <c r="H228" i="29" s="1"/>
  <c r="H227" i="29" s="1"/>
  <c r="G225" i="29"/>
  <c r="G224" i="29" s="1"/>
  <c r="H225" i="29"/>
  <c r="H224" i="29" s="1"/>
  <c r="G222" i="29"/>
  <c r="H222" i="29"/>
  <c r="G113" i="29"/>
  <c r="G112" i="29" s="1"/>
  <c r="H113" i="29"/>
  <c r="H112" i="29" s="1"/>
  <c r="G122" i="29"/>
  <c r="G121" i="29" s="1"/>
  <c r="G120" i="29" s="1"/>
  <c r="H122" i="29"/>
  <c r="H121" i="29" s="1"/>
  <c r="H120" i="29" s="1"/>
  <c r="G127" i="29"/>
  <c r="G126" i="29" s="1"/>
  <c r="G125" i="29" s="1"/>
  <c r="H127" i="29"/>
  <c r="H126" i="29" s="1"/>
  <c r="H125" i="29" s="1"/>
  <c r="H136" i="29"/>
  <c r="H135" i="29" s="1"/>
  <c r="H134" i="29" s="1"/>
  <c r="H133" i="29" s="1"/>
  <c r="H132" i="29" s="1"/>
  <c r="H131" i="29" s="1"/>
  <c r="H130" i="29" s="1"/>
  <c r="G147" i="29"/>
  <c r="G146" i="29" s="1"/>
  <c r="G145" i="29" s="1"/>
  <c r="G144" i="29" s="1"/>
  <c r="G143" i="29" s="1"/>
  <c r="H147" i="29"/>
  <c r="H146" i="29" s="1"/>
  <c r="H145" i="29" s="1"/>
  <c r="H144" i="29" s="1"/>
  <c r="H143" i="29" s="1"/>
  <c r="H182" i="29"/>
  <c r="H181" i="29" s="1"/>
  <c r="H180" i="29" s="1"/>
  <c r="G183" i="29"/>
  <c r="G182" i="29" s="1"/>
  <c r="G181" i="29" s="1"/>
  <c r="G180" i="29" s="1"/>
  <c r="G186" i="29"/>
  <c r="G185" i="29" s="1"/>
  <c r="G184" i="29" s="1"/>
  <c r="H186" i="29"/>
  <c r="H185" i="29" s="1"/>
  <c r="H184" i="29" s="1"/>
  <c r="G196" i="29"/>
  <c r="G195" i="29" s="1"/>
  <c r="H196" i="29"/>
  <c r="H195" i="29" s="1"/>
  <c r="G220" i="29"/>
  <c r="H220" i="29"/>
  <c r="G212" i="29"/>
  <c r="G211" i="29" s="1"/>
  <c r="G210" i="29" s="1"/>
  <c r="G209" i="29" s="1"/>
  <c r="G208" i="29" s="1"/>
  <c r="G207" i="29" s="1"/>
  <c r="H212" i="29"/>
  <c r="H211" i="29" s="1"/>
  <c r="H210" i="29" s="1"/>
  <c r="H209" i="29" s="1"/>
  <c r="H208" i="29" s="1"/>
  <c r="H207" i="29" s="1"/>
  <c r="H103" i="29"/>
  <c r="H102" i="29" s="1"/>
  <c r="H101" i="29" s="1"/>
  <c r="H100" i="29" s="1"/>
  <c r="G81" i="29"/>
  <c r="H81" i="29"/>
  <c r="H59" i="29"/>
  <c r="G42" i="29"/>
  <c r="H42" i="29"/>
  <c r="G36" i="29"/>
  <c r="G35" i="29" s="1"/>
  <c r="G34" i="29" s="1"/>
  <c r="G33" i="29" s="1"/>
  <c r="G32" i="29" s="1"/>
  <c r="H36" i="29"/>
  <c r="H35" i="29" s="1"/>
  <c r="H34" i="29" s="1"/>
  <c r="H33" i="29" s="1"/>
  <c r="H32" i="29" s="1"/>
  <c r="I74" i="50" l="1"/>
  <c r="E53" i="31"/>
  <c r="E54" i="31"/>
  <c r="H151" i="50"/>
  <c r="H150" i="50" s="1"/>
  <c r="H149" i="50" s="1"/>
  <c r="H148" i="50" s="1"/>
  <c r="E22" i="32" s="1"/>
  <c r="E34" i="32"/>
  <c r="E33" i="32" s="1"/>
  <c r="H263" i="50"/>
  <c r="I195" i="50"/>
  <c r="I194" i="50" s="1"/>
  <c r="I193" i="50" s="1"/>
  <c r="I192" i="50" s="1"/>
  <c r="F28" i="32" s="1"/>
  <c r="I87" i="50"/>
  <c r="H87" i="50"/>
  <c r="I249" i="50"/>
  <c r="H104" i="50"/>
  <c r="H103" i="50" s="1"/>
  <c r="H102" i="50" s="1"/>
  <c r="H101" i="50" s="1"/>
  <c r="H100" i="50" s="1"/>
  <c r="I151" i="50"/>
  <c r="I150" i="50" s="1"/>
  <c r="I149" i="50" s="1"/>
  <c r="I148" i="50" s="1"/>
  <c r="I147" i="50" s="1"/>
  <c r="I104" i="50"/>
  <c r="I103" i="50" s="1"/>
  <c r="I102" i="50" s="1"/>
  <c r="I101" i="50" s="1"/>
  <c r="F16" i="32" s="1"/>
  <c r="F15" i="32" s="1"/>
  <c r="I263" i="50"/>
  <c r="H219" i="29"/>
  <c r="H218" i="29" s="1"/>
  <c r="H217" i="29" s="1"/>
  <c r="H216" i="29" s="1"/>
  <c r="H215" i="29" s="1"/>
  <c r="H214" i="29" s="1"/>
  <c r="H41" i="29"/>
  <c r="H40" i="29" s="1"/>
  <c r="H39" i="29" s="1"/>
  <c r="H248" i="50"/>
  <c r="E30" i="32" s="1"/>
  <c r="H249" i="50"/>
  <c r="G205" i="29"/>
  <c r="G204" i="29" s="1"/>
  <c r="G203" i="29" s="1"/>
  <c r="G202" i="29" s="1"/>
  <c r="G201" i="29" s="1"/>
  <c r="I138" i="50"/>
  <c r="I137" i="50" s="1"/>
  <c r="I136" i="50" s="1"/>
  <c r="I135" i="50" s="1"/>
  <c r="F20" i="32" s="1"/>
  <c r="H195" i="50"/>
  <c r="H194" i="50" s="1"/>
  <c r="H193" i="50" s="1"/>
  <c r="H192" i="50" s="1"/>
  <c r="E28" i="32" s="1"/>
  <c r="I47" i="50"/>
  <c r="I46" i="50" s="1"/>
  <c r="F30" i="31"/>
  <c r="F28" i="31" s="1"/>
  <c r="E128" i="31"/>
  <c r="E127" i="31" s="1"/>
  <c r="E126" i="31" s="1"/>
  <c r="E153" i="31"/>
  <c r="H240" i="29"/>
  <c r="H239" i="29" s="1"/>
  <c r="H238" i="29" s="1"/>
  <c r="H237" i="29" s="1"/>
  <c r="H236" i="29" s="1"/>
  <c r="H235" i="29" s="1"/>
  <c r="F13" i="31"/>
  <c r="F9" i="31" s="1"/>
  <c r="F8" i="31" s="1"/>
  <c r="I126" i="50"/>
  <c r="I125" i="50" s="1"/>
  <c r="I124" i="50" s="1"/>
  <c r="I123" i="50" s="1"/>
  <c r="I122" i="50" s="1"/>
  <c r="I121" i="50" s="1"/>
  <c r="F19" i="32" s="1"/>
  <c r="F17" i="32" s="1"/>
  <c r="H99" i="29"/>
  <c r="H98" i="29" s="1"/>
  <c r="H97" i="29" s="1"/>
  <c r="H96" i="29" s="1"/>
  <c r="H95" i="29" s="1"/>
  <c r="H94" i="29" s="1"/>
  <c r="H93" i="29" s="1"/>
  <c r="F27" i="31"/>
  <c r="F26" i="31" s="1"/>
  <c r="F25" i="31" s="1"/>
  <c r="F22" i="31" s="1"/>
  <c r="H126" i="50"/>
  <c r="H125" i="50" s="1"/>
  <c r="H124" i="50" s="1"/>
  <c r="H123" i="50" s="1"/>
  <c r="E27" i="31"/>
  <c r="E26" i="31" s="1"/>
  <c r="E25" i="31" s="1"/>
  <c r="G99" i="29"/>
  <c r="G98" i="29" s="1"/>
  <c r="G97" i="29" s="1"/>
  <c r="G96" i="29" s="1"/>
  <c r="G95" i="29" s="1"/>
  <c r="F98" i="31"/>
  <c r="F97" i="31" s="1"/>
  <c r="E13" i="31"/>
  <c r="E9" i="31" s="1"/>
  <c r="F24" i="31"/>
  <c r="F23" i="31" s="1"/>
  <c r="F71" i="31"/>
  <c r="F70" i="31" s="1"/>
  <c r="E80" i="31"/>
  <c r="E79" i="31" s="1"/>
  <c r="E78" i="31" s="1"/>
  <c r="F128" i="31"/>
  <c r="F127" i="31" s="1"/>
  <c r="F126" i="31" s="1"/>
  <c r="F153" i="31"/>
  <c r="G194" i="29"/>
  <c r="G193" i="29" s="1"/>
  <c r="G192" i="29" s="1"/>
  <c r="G176" i="29"/>
  <c r="H160" i="29"/>
  <c r="H159" i="29" s="1"/>
  <c r="H158" i="29" s="1"/>
  <c r="H157" i="29" s="1"/>
  <c r="G160" i="29"/>
  <c r="G159" i="29" s="1"/>
  <c r="G158" i="29" s="1"/>
  <c r="G157" i="29" s="1"/>
  <c r="H119" i="29"/>
  <c r="H118" i="29" s="1"/>
  <c r="H117" i="29" s="1"/>
  <c r="H116" i="29" s="1"/>
  <c r="H115" i="29" s="1"/>
  <c r="G119" i="29"/>
  <c r="G118" i="29" s="1"/>
  <c r="G117" i="29" s="1"/>
  <c r="G116" i="29" s="1"/>
  <c r="I67" i="50"/>
  <c r="H67" i="50"/>
  <c r="I11" i="50"/>
  <c r="F59" i="31"/>
  <c r="E59" i="31"/>
  <c r="H21" i="29"/>
  <c r="F160" i="31"/>
  <c r="F159" i="31" s="1"/>
  <c r="F158" i="31" s="1"/>
  <c r="E160" i="31"/>
  <c r="E159" i="31" s="1"/>
  <c r="E158" i="31" s="1"/>
  <c r="E110" i="31"/>
  <c r="F137" i="31"/>
  <c r="F136" i="31" s="1"/>
  <c r="F110" i="31"/>
  <c r="F40" i="31"/>
  <c r="F39" i="31" s="1"/>
  <c r="E71" i="31"/>
  <c r="E70" i="31" s="1"/>
  <c r="F80" i="31"/>
  <c r="F79" i="31" s="1"/>
  <c r="F78" i="31" s="1"/>
  <c r="G240" i="29"/>
  <c r="G239" i="29" s="1"/>
  <c r="G238" i="29" s="1"/>
  <c r="G237" i="29" s="1"/>
  <c r="G236" i="29" s="1"/>
  <c r="G235" i="29" s="1"/>
  <c r="G219" i="29"/>
  <c r="G218" i="29" s="1"/>
  <c r="G217" i="29" s="1"/>
  <c r="G216" i="29" s="1"/>
  <c r="G215" i="29" s="1"/>
  <c r="G214" i="29" s="1"/>
  <c r="H108" i="29"/>
  <c r="H107" i="29" s="1"/>
  <c r="H106" i="29" s="1"/>
  <c r="H105" i="29" s="1"/>
  <c r="H176" i="29"/>
  <c r="H194" i="29"/>
  <c r="H193" i="29" s="1"/>
  <c r="H192" i="29" s="1"/>
  <c r="H80" i="29"/>
  <c r="H79" i="29" s="1"/>
  <c r="H78" i="29" s="1"/>
  <c r="H77" i="29" s="1"/>
  <c r="H76" i="29" s="1"/>
  <c r="G80" i="29"/>
  <c r="G79" i="29" s="1"/>
  <c r="G78" i="29" s="1"/>
  <c r="G77" i="29" s="1"/>
  <c r="G76" i="29" s="1"/>
  <c r="H65" i="29"/>
  <c r="G65" i="29"/>
  <c r="H58" i="29"/>
  <c r="H57" i="29" s="1"/>
  <c r="H56" i="29" s="1"/>
  <c r="C20" i="34"/>
  <c r="C21" i="34"/>
  <c r="F22" i="32" l="1"/>
  <c r="F21" i="32" s="1"/>
  <c r="E16" i="32"/>
  <c r="E15" i="32" s="1"/>
  <c r="I112" i="50"/>
  <c r="I100" i="50"/>
  <c r="H169" i="29"/>
  <c r="H149" i="29" s="1"/>
  <c r="I45" i="50"/>
  <c r="I44" i="50" s="1"/>
  <c r="F14" i="32" s="1"/>
  <c r="F69" i="31"/>
  <c r="F68" i="31" s="1"/>
  <c r="E69" i="31"/>
  <c r="E68" i="31" s="1"/>
  <c r="F135" i="31"/>
  <c r="H38" i="29"/>
  <c r="H8" i="29" s="1"/>
  <c r="I10" i="50"/>
  <c r="F38" i="31"/>
  <c r="H85" i="29"/>
  <c r="H247" i="29" l="1"/>
  <c r="I9" i="50"/>
  <c r="F123" i="29"/>
  <c r="F124" i="29"/>
  <c r="F10" i="32" l="1"/>
  <c r="F9" i="32" s="1"/>
  <c r="I8" i="50"/>
  <c r="F122" i="29"/>
  <c r="F121" i="29" s="1"/>
  <c r="F120" i="29" s="1"/>
  <c r="F128" i="29"/>
  <c r="F129" i="29"/>
  <c r="G154" i="50"/>
  <c r="G153" i="50" s="1"/>
  <c r="G152" i="50" s="1"/>
  <c r="G159" i="50"/>
  <c r="D134" i="31" s="1"/>
  <c r="F127" i="29" l="1"/>
  <c r="F126" i="29" s="1"/>
  <c r="F125" i="29" s="1"/>
  <c r="F119" i="29" s="1"/>
  <c r="F118" i="29" s="1"/>
  <c r="F117" i="29" s="1"/>
  <c r="F116" i="29" s="1"/>
  <c r="D131" i="31"/>
  <c r="G158" i="50"/>
  <c r="G157" i="50" s="1"/>
  <c r="G151" i="50" s="1"/>
  <c r="G150" i="50" s="1"/>
  <c r="G149" i="50" s="1"/>
  <c r="G148" i="50" s="1"/>
  <c r="D22" i="32" s="1"/>
  <c r="G106" i="50"/>
  <c r="G270" i="50" l="1"/>
  <c r="G299" i="50"/>
  <c r="G23" i="50" l="1"/>
  <c r="G64" i="50" l="1"/>
  <c r="G253" i="50"/>
  <c r="F206" i="29" s="1"/>
  <c r="G82" i="50"/>
  <c r="G81" i="50" l="1"/>
  <c r="D102" i="31"/>
  <c r="D101" i="31" s="1"/>
  <c r="F62" i="29"/>
  <c r="F61" i="29" s="1"/>
  <c r="G252" i="50"/>
  <c r="G251" i="50" l="1"/>
  <c r="G250" i="50" s="1"/>
  <c r="G249" i="50" s="1"/>
  <c r="F205" i="29"/>
  <c r="G233" i="50"/>
  <c r="G232" i="50" s="1"/>
  <c r="G231" i="50" s="1"/>
  <c r="G230" i="50" s="1"/>
  <c r="F191" i="29" l="1"/>
  <c r="F190" i="29" s="1"/>
  <c r="F189" i="29" s="1"/>
  <c r="F188" i="29" s="1"/>
  <c r="D125" i="31"/>
  <c r="D124" i="31" s="1"/>
  <c r="D123" i="31" s="1"/>
  <c r="D122" i="31" s="1"/>
  <c r="H120" i="50"/>
  <c r="H119" i="50" s="1"/>
  <c r="H118" i="50" l="1"/>
  <c r="H117" i="50" s="1"/>
  <c r="H116" i="50" s="1"/>
  <c r="H115" i="50" s="1"/>
  <c r="H114" i="50" s="1"/>
  <c r="H113" i="50" s="1"/>
  <c r="E18" i="32" s="1"/>
  <c r="G92" i="29"/>
  <c r="G91" i="29" s="1"/>
  <c r="G90" i="29" s="1"/>
  <c r="G89" i="29" s="1"/>
  <c r="G88" i="29" s="1"/>
  <c r="G87" i="29" s="1"/>
  <c r="G86" i="29" s="1"/>
  <c r="E147" i="31"/>
  <c r="E146" i="31" s="1"/>
  <c r="E145" i="31" s="1"/>
  <c r="E144" i="31" s="1"/>
  <c r="G134" i="50" l="1"/>
  <c r="H134" i="50" s="1"/>
  <c r="H133" i="50" l="1"/>
  <c r="G104" i="29"/>
  <c r="G103" i="29" s="1"/>
  <c r="G102" i="29" s="1"/>
  <c r="G101" i="29" s="1"/>
  <c r="G100" i="29" s="1"/>
  <c r="G94" i="29" s="1"/>
  <c r="G93" i="29" s="1"/>
  <c r="G49" i="50"/>
  <c r="G48" i="50" s="1"/>
  <c r="H132" i="50" l="1"/>
  <c r="H131" i="50" s="1"/>
  <c r="H130" i="50" s="1"/>
  <c r="H129" i="50" s="1"/>
  <c r="H122" i="50" s="1"/>
  <c r="H121" i="50" s="1"/>
  <c r="E19" i="32" s="1"/>
  <c r="E32" i="31"/>
  <c r="E31" i="31" s="1"/>
  <c r="E30" i="31" l="1"/>
  <c r="E28" i="31" s="1"/>
  <c r="E29" i="31"/>
  <c r="G248" i="50"/>
  <c r="D30" i="32" s="1"/>
  <c r="E24" i="31" l="1"/>
  <c r="E23" i="31" s="1"/>
  <c r="E22" i="31"/>
  <c r="F204" i="29"/>
  <c r="F203" i="29" s="1"/>
  <c r="F202" i="29" s="1"/>
  <c r="F201" i="29" s="1"/>
  <c r="D105" i="31"/>
  <c r="D104" i="31" s="1"/>
  <c r="D103" i="31" s="1"/>
  <c r="D12" i="31" l="1"/>
  <c r="D121" i="31" l="1"/>
  <c r="D120" i="31" s="1"/>
  <c r="D119" i="31" s="1"/>
  <c r="D118" i="31" s="1"/>
  <c r="F187" i="29"/>
  <c r="F186" i="29" s="1"/>
  <c r="F185" i="29" s="1"/>
  <c r="F184" i="29" s="1"/>
  <c r="F37" i="29"/>
  <c r="F36" i="29" s="1"/>
  <c r="F35" i="29" s="1"/>
  <c r="F34" i="29" s="1"/>
  <c r="F33" i="29" s="1"/>
  <c r="F32" i="29" s="1"/>
  <c r="F114" i="29"/>
  <c r="F113" i="29" s="1"/>
  <c r="F112" i="29" s="1"/>
  <c r="F104" i="29"/>
  <c r="F103" i="29" s="1"/>
  <c r="F102" i="29" s="1"/>
  <c r="F101" i="29" s="1"/>
  <c r="F100" i="29" s="1"/>
  <c r="G59" i="50"/>
  <c r="G58" i="50" s="1"/>
  <c r="D46" i="31" l="1"/>
  <c r="G63" i="50"/>
  <c r="G62" i="50" s="1"/>
  <c r="D55" i="31"/>
  <c r="D54" i="31" s="1"/>
  <c r="F47" i="29"/>
  <c r="F46" i="29" s="1"/>
  <c r="F50" i="29"/>
  <c r="F49" i="29" s="1"/>
  <c r="F48" i="29" s="1"/>
  <c r="G245" i="50"/>
  <c r="G240" i="50"/>
  <c r="G239" i="50" s="1"/>
  <c r="G238" i="50" s="1"/>
  <c r="D133" i="31" l="1"/>
  <c r="D132" i="31" s="1"/>
  <c r="F200" i="29"/>
  <c r="F199" i="29" s="1"/>
  <c r="F198" i="29" s="1"/>
  <c r="F197" i="29"/>
  <c r="F196" i="29" s="1"/>
  <c r="F195" i="29" s="1"/>
  <c r="G244" i="50"/>
  <c r="G243" i="50" s="1"/>
  <c r="G237" i="50" s="1"/>
  <c r="G236" i="50" s="1"/>
  <c r="G235" i="50" s="1"/>
  <c r="D130" i="31"/>
  <c r="D129" i="31" s="1"/>
  <c r="F194" i="29" l="1"/>
  <c r="F193" i="29" s="1"/>
  <c r="F192" i="29" s="1"/>
  <c r="D128" i="31"/>
  <c r="D127" i="31" s="1"/>
  <c r="D126" i="31" s="1"/>
  <c r="G72" i="50"/>
  <c r="D63" i="31" s="1"/>
  <c r="D62" i="31" s="1"/>
  <c r="G78" i="50"/>
  <c r="G60" i="29" l="1"/>
  <c r="G59" i="29" s="1"/>
  <c r="G58" i="29" s="1"/>
  <c r="G57" i="29" s="1"/>
  <c r="G56" i="29" s="1"/>
  <c r="H77" i="50"/>
  <c r="E100" i="31"/>
  <c r="E99" i="31" s="1"/>
  <c r="E98" i="31" s="1"/>
  <c r="E97" i="31" s="1"/>
  <c r="F60" i="29"/>
  <c r="F59" i="29" s="1"/>
  <c r="D100" i="31"/>
  <c r="G71" i="50"/>
  <c r="F55" i="29"/>
  <c r="F54" i="29" s="1"/>
  <c r="H142" i="50"/>
  <c r="H141" i="50" s="1"/>
  <c r="G217" i="50"/>
  <c r="D113" i="31" s="1"/>
  <c r="D112" i="31" s="1"/>
  <c r="D111" i="31" s="1"/>
  <c r="G169" i="50"/>
  <c r="H169" i="50" s="1"/>
  <c r="H168" i="50" s="1"/>
  <c r="E180" i="31" s="1"/>
  <c r="E179" i="31" s="1"/>
  <c r="E178" i="31" s="1"/>
  <c r="E177" i="31" s="1"/>
  <c r="E176" i="31" s="1"/>
  <c r="E175" i="31" s="1"/>
  <c r="H76" i="50" l="1"/>
  <c r="H75" i="50" s="1"/>
  <c r="H140" i="50"/>
  <c r="H139" i="50" s="1"/>
  <c r="H138" i="50" s="1"/>
  <c r="H137" i="50" s="1"/>
  <c r="H136" i="50" s="1"/>
  <c r="H135" i="50" s="1"/>
  <c r="H112" i="50" s="1"/>
  <c r="E140" i="31"/>
  <c r="E139" i="31" s="1"/>
  <c r="E138" i="31" s="1"/>
  <c r="E137" i="31" s="1"/>
  <c r="E136" i="31" s="1"/>
  <c r="E135" i="31" s="1"/>
  <c r="G111" i="29"/>
  <c r="G110" i="29" s="1"/>
  <c r="G109" i="29" s="1"/>
  <c r="G108" i="29" s="1"/>
  <c r="G107" i="29" s="1"/>
  <c r="G106" i="29" s="1"/>
  <c r="G105" i="29" s="1"/>
  <c r="G85" i="29" s="1"/>
  <c r="H167" i="50"/>
  <c r="H166" i="50" s="1"/>
  <c r="H165" i="50" s="1"/>
  <c r="H164" i="50" s="1"/>
  <c r="H163" i="50" s="1"/>
  <c r="H162" i="50" s="1"/>
  <c r="G136" i="29"/>
  <c r="G135" i="29" s="1"/>
  <c r="G134" i="29" s="1"/>
  <c r="G133" i="29" s="1"/>
  <c r="G132" i="29" s="1"/>
  <c r="G131" i="29" s="1"/>
  <c r="G130" i="29" s="1"/>
  <c r="G115" i="29" s="1"/>
  <c r="F58" i="29"/>
  <c r="F57" i="29" s="1"/>
  <c r="F221" i="29"/>
  <c r="F220" i="29" s="1"/>
  <c r="D82" i="31"/>
  <c r="G216" i="50"/>
  <c r="G215" i="50" s="1"/>
  <c r="F179" i="29"/>
  <c r="F178" i="29" s="1"/>
  <c r="F177" i="29" s="1"/>
  <c r="E20" i="32" l="1"/>
  <c r="E17" i="32" s="1"/>
  <c r="E23" i="32"/>
  <c r="E21" i="32" s="1"/>
  <c r="H147" i="50"/>
  <c r="D53" i="31" l="1"/>
  <c r="D42" i="31" l="1"/>
  <c r="D45" i="31"/>
  <c r="G69" i="50"/>
  <c r="D61" i="31" s="1"/>
  <c r="G85" i="50"/>
  <c r="D109" i="31" s="1"/>
  <c r="G92" i="50"/>
  <c r="D152" i="31" s="1"/>
  <c r="G98" i="50"/>
  <c r="D157" i="31" s="1"/>
  <c r="G55" i="50"/>
  <c r="G308" i="50"/>
  <c r="D44" i="31" l="1"/>
  <c r="H55" i="50"/>
  <c r="F246" i="29"/>
  <c r="F245" i="29" s="1"/>
  <c r="D77" i="31"/>
  <c r="G84" i="50"/>
  <c r="F64" i="29"/>
  <c r="F63" i="29" s="1"/>
  <c r="F56" i="29" s="1"/>
  <c r="F43" i="29"/>
  <c r="F42" i="29" s="1"/>
  <c r="F45" i="29"/>
  <c r="F44" i="29" s="1"/>
  <c r="F75" i="29"/>
  <c r="F74" i="29" s="1"/>
  <c r="F73" i="29" s="1"/>
  <c r="F72" i="29" s="1"/>
  <c r="F71" i="29" s="1"/>
  <c r="F53" i="29"/>
  <c r="F52" i="29" s="1"/>
  <c r="F51" i="29" s="1"/>
  <c r="F70" i="29"/>
  <c r="F69" i="29" s="1"/>
  <c r="F68" i="29" s="1"/>
  <c r="F67" i="29" s="1"/>
  <c r="F66" i="29" s="1"/>
  <c r="G54" i="50"/>
  <c r="G47" i="50" s="1"/>
  <c r="G46" i="50" s="1"/>
  <c r="G97" i="50"/>
  <c r="G96" i="50" s="1"/>
  <c r="G95" i="50" s="1"/>
  <c r="G94" i="50" s="1"/>
  <c r="G91" i="50"/>
  <c r="G90" i="50" s="1"/>
  <c r="G89" i="50" s="1"/>
  <c r="G88" i="50" s="1"/>
  <c r="G68" i="50"/>
  <c r="G67" i="50" s="1"/>
  <c r="G190" i="50"/>
  <c r="G45" i="29" l="1"/>
  <c r="G44" i="29" s="1"/>
  <c r="G41" i="29" s="1"/>
  <c r="G40" i="29" s="1"/>
  <c r="G39" i="29" s="1"/>
  <c r="G38" i="29" s="1"/>
  <c r="H54" i="50"/>
  <c r="H47" i="50" s="1"/>
  <c r="H46" i="50" s="1"/>
  <c r="H45" i="50" s="1"/>
  <c r="H44" i="50" s="1"/>
  <c r="E14" i="32" s="1"/>
  <c r="E44" i="31"/>
  <c r="E43" i="31" s="1"/>
  <c r="E40" i="31" s="1"/>
  <c r="D174" i="31"/>
  <c r="F156" i="29"/>
  <c r="F155" i="29" s="1"/>
  <c r="F154" i="29" s="1"/>
  <c r="F153" i="29" s="1"/>
  <c r="F152" i="29" s="1"/>
  <c r="F151" i="29" s="1"/>
  <c r="F150" i="29" s="1"/>
  <c r="G45" i="50"/>
  <c r="F65" i="29"/>
  <c r="F41" i="29"/>
  <c r="F40" i="29" s="1"/>
  <c r="F39" i="29" s="1"/>
  <c r="G87" i="50"/>
  <c r="G77" i="50"/>
  <c r="G76" i="50" s="1"/>
  <c r="G189" i="50"/>
  <c r="G188" i="50" s="1"/>
  <c r="G187" i="50" s="1"/>
  <c r="G186" i="50" s="1"/>
  <c r="G185" i="50" s="1"/>
  <c r="G184" i="50" s="1"/>
  <c r="G14" i="50"/>
  <c r="H14" i="50" s="1"/>
  <c r="E49" i="31" l="1"/>
  <c r="E48" i="31" s="1"/>
  <c r="E47" i="31" s="1"/>
  <c r="G14" i="29"/>
  <c r="G13" i="29" s="1"/>
  <c r="G12" i="29" s="1"/>
  <c r="G11" i="29" s="1"/>
  <c r="G10" i="29" s="1"/>
  <c r="G9" i="29" s="1"/>
  <c r="D27" i="32"/>
  <c r="F14" i="29"/>
  <c r="F13" i="29" s="1"/>
  <c r="F12" i="29" s="1"/>
  <c r="F11" i="29" s="1"/>
  <c r="F10" i="29" s="1"/>
  <c r="F9" i="29" s="1"/>
  <c r="D49" i="31"/>
  <c r="F38" i="29"/>
  <c r="D108" i="31"/>
  <c r="D107" i="31" s="1"/>
  <c r="D106" i="31" s="1"/>
  <c r="G75" i="50" l="1"/>
  <c r="G74" i="50" s="1"/>
  <c r="G44" i="50" s="1"/>
  <c r="G222" i="50"/>
  <c r="D117" i="31" s="1"/>
  <c r="F148" i="29"/>
  <c r="F147" i="29" s="1"/>
  <c r="F146" i="29" s="1"/>
  <c r="F145" i="29" s="1"/>
  <c r="F144" i="29" s="1"/>
  <c r="F143" i="29" s="1"/>
  <c r="H37" i="50"/>
  <c r="E58" i="31" s="1"/>
  <c r="E57" i="31" s="1"/>
  <c r="E56" i="31" s="1"/>
  <c r="E39" i="31" s="1"/>
  <c r="E38" i="31" s="1"/>
  <c r="H32" i="50"/>
  <c r="E21" i="31" s="1"/>
  <c r="E20" i="31" s="1"/>
  <c r="E19" i="31" s="1"/>
  <c r="E18" i="31" s="1"/>
  <c r="E8" i="31" s="1"/>
  <c r="G168" i="50"/>
  <c r="D180" i="31" s="1"/>
  <c r="H36" i="50" l="1"/>
  <c r="H35" i="50" s="1"/>
  <c r="H34" i="50" s="1"/>
  <c r="H33" i="50" s="1"/>
  <c r="G31" i="29"/>
  <c r="G30" i="29" s="1"/>
  <c r="G29" i="29" s="1"/>
  <c r="G28" i="29" s="1"/>
  <c r="G27" i="29" s="1"/>
  <c r="H31" i="50"/>
  <c r="H30" i="50" s="1"/>
  <c r="H29" i="50" s="1"/>
  <c r="H28" i="50" s="1"/>
  <c r="G26" i="29"/>
  <c r="G25" i="29" s="1"/>
  <c r="G24" i="29" s="1"/>
  <c r="G23" i="29" s="1"/>
  <c r="G22" i="29" s="1"/>
  <c r="D14" i="32"/>
  <c r="F26" i="29"/>
  <c r="F25" i="29" s="1"/>
  <c r="F24" i="29" s="1"/>
  <c r="F23" i="29" s="1"/>
  <c r="F22" i="29" s="1"/>
  <c r="D21" i="31"/>
  <c r="F31" i="29"/>
  <c r="F30" i="29" s="1"/>
  <c r="F29" i="29" s="1"/>
  <c r="F28" i="29" s="1"/>
  <c r="F27" i="29" s="1"/>
  <c r="D58" i="31"/>
  <c r="F81" i="29"/>
  <c r="D15" i="31"/>
  <c r="G167" i="50"/>
  <c r="G166" i="50" s="1"/>
  <c r="G165" i="50" s="1"/>
  <c r="G164" i="50" s="1"/>
  <c r="G163" i="50" s="1"/>
  <c r="G162" i="50" s="1"/>
  <c r="F136" i="29"/>
  <c r="F135" i="29" s="1"/>
  <c r="F134" i="29" s="1"/>
  <c r="F133" i="29" s="1"/>
  <c r="F132" i="29" s="1"/>
  <c r="F131" i="29" s="1"/>
  <c r="F130" i="29" s="1"/>
  <c r="F183" i="29"/>
  <c r="F182" i="29" s="1"/>
  <c r="F181" i="29" s="1"/>
  <c r="F180" i="29" s="1"/>
  <c r="F176" i="29" s="1"/>
  <c r="F169" i="29" s="1"/>
  <c r="G181" i="50"/>
  <c r="G180" i="50" s="1"/>
  <c r="G179" i="50" s="1"/>
  <c r="G221" i="50"/>
  <c r="G119" i="50"/>
  <c r="D147" i="31" s="1"/>
  <c r="G21" i="29" l="1"/>
  <c r="G8" i="29" s="1"/>
  <c r="H27" i="50"/>
  <c r="E12" i="32" s="1"/>
  <c r="G220" i="50"/>
  <c r="G219" i="50" s="1"/>
  <c r="D23" i="32"/>
  <c r="F21" i="29"/>
  <c r="F92" i="29"/>
  <c r="F91" i="29" s="1"/>
  <c r="F90" i="29" s="1"/>
  <c r="F89" i="29" s="1"/>
  <c r="F88" i="29" s="1"/>
  <c r="F87" i="29" s="1"/>
  <c r="F86" i="29" s="1"/>
  <c r="G118" i="50"/>
  <c r="G117" i="50" s="1"/>
  <c r="G116" i="50" s="1"/>
  <c r="G115" i="50" s="1"/>
  <c r="G114" i="50" s="1"/>
  <c r="G113" i="50" s="1"/>
  <c r="D18" i="32" s="1"/>
  <c r="G214" i="50" l="1"/>
  <c r="G207" i="50" s="1"/>
  <c r="D29" i="32" s="1"/>
  <c r="G36" i="50" l="1"/>
  <c r="G35" i="50" s="1"/>
  <c r="G34" i="50" s="1"/>
  <c r="G33" i="50" s="1"/>
  <c r="G31" i="50"/>
  <c r="G30" i="50" s="1"/>
  <c r="G29" i="50" s="1"/>
  <c r="G28" i="50" s="1"/>
  <c r="G42" i="50"/>
  <c r="G41" i="50" s="1"/>
  <c r="G40" i="50" s="1"/>
  <c r="G39" i="50" s="1"/>
  <c r="G38" i="50" s="1"/>
  <c r="D13" i="32" s="1"/>
  <c r="G110" i="50"/>
  <c r="D17" i="31" s="1"/>
  <c r="G105" i="50"/>
  <c r="G133" i="50"/>
  <c r="D32" i="31" s="1"/>
  <c r="G127" i="50"/>
  <c r="D27" i="31" s="1"/>
  <c r="G178" i="50"/>
  <c r="G177" i="50" s="1"/>
  <c r="D25" i="32" s="1"/>
  <c r="G175" i="50"/>
  <c r="D67" i="31" s="1"/>
  <c r="G290" i="50"/>
  <c r="D95" i="31" s="1"/>
  <c r="G307" i="50"/>
  <c r="G269" i="50"/>
  <c r="G275" i="50"/>
  <c r="D84" i="31" s="1"/>
  <c r="F20" i="29" l="1"/>
  <c r="F19" i="29" s="1"/>
  <c r="F18" i="29" s="1"/>
  <c r="F17" i="29" s="1"/>
  <c r="F16" i="29" s="1"/>
  <c r="F15" i="29" s="1"/>
  <c r="F8" i="29" s="1"/>
  <c r="D52" i="31"/>
  <c r="F84" i="29"/>
  <c r="F83" i="29" s="1"/>
  <c r="F80" i="29" s="1"/>
  <c r="F79" i="29" s="1"/>
  <c r="F78" i="29" s="1"/>
  <c r="F77" i="29" s="1"/>
  <c r="F76" i="29" s="1"/>
  <c r="F99" i="29"/>
  <c r="F98" i="29" s="1"/>
  <c r="F97" i="29" s="1"/>
  <c r="F96" i="29" s="1"/>
  <c r="F95" i="29" s="1"/>
  <c r="F94" i="29" s="1"/>
  <c r="F93" i="29" s="1"/>
  <c r="F223" i="29"/>
  <c r="F222" i="29" s="1"/>
  <c r="F219" i="29" s="1"/>
  <c r="F234" i="29"/>
  <c r="F233" i="29" s="1"/>
  <c r="F232" i="29" s="1"/>
  <c r="F231" i="29" s="1"/>
  <c r="F230" i="29" s="1"/>
  <c r="F142" i="29"/>
  <c r="F141" i="29" s="1"/>
  <c r="F140" i="29" s="1"/>
  <c r="F139" i="29" s="1"/>
  <c r="F138" i="29" s="1"/>
  <c r="F137" i="29" s="1"/>
  <c r="F115" i="29" s="1"/>
  <c r="G126" i="50"/>
  <c r="G125" i="50" s="1"/>
  <c r="G274" i="50"/>
  <c r="G268" i="50" s="1"/>
  <c r="G289" i="50"/>
  <c r="G288" i="50" s="1"/>
  <c r="G287" i="50" s="1"/>
  <c r="G286" i="50" s="1"/>
  <c r="G132" i="50"/>
  <c r="G131" i="50" s="1"/>
  <c r="G130" i="50" s="1"/>
  <c r="G129" i="50" s="1"/>
  <c r="G174" i="50"/>
  <c r="G173" i="50" s="1"/>
  <c r="G172" i="50" s="1"/>
  <c r="G171" i="50" s="1"/>
  <c r="G170" i="50" s="1"/>
  <c r="G147" i="50" s="1"/>
  <c r="G109" i="50"/>
  <c r="G104" i="50" s="1"/>
  <c r="G103" i="50" s="1"/>
  <c r="G102" i="50" s="1"/>
  <c r="G101" i="50" s="1"/>
  <c r="G27" i="50"/>
  <c r="G22" i="50"/>
  <c r="G21" i="50" s="1"/>
  <c r="G20" i="50" s="1"/>
  <c r="G19" i="50" s="1"/>
  <c r="G18" i="50" s="1"/>
  <c r="D11" i="32" s="1"/>
  <c r="G13" i="50"/>
  <c r="G261" i="50"/>
  <c r="F213" i="29" s="1"/>
  <c r="F212" i="29" s="1"/>
  <c r="F211" i="29" s="1"/>
  <c r="F210" i="29" s="1"/>
  <c r="F209" i="29" s="1"/>
  <c r="F208" i="29" s="1"/>
  <c r="F207" i="29" s="1"/>
  <c r="G284" i="50"/>
  <c r="D87" i="31" s="1"/>
  <c r="G280" i="50"/>
  <c r="D90" i="31" s="1"/>
  <c r="G198" i="50"/>
  <c r="G201" i="50"/>
  <c r="G205" i="50"/>
  <c r="G141" i="50"/>
  <c r="D140" i="31" s="1"/>
  <c r="G145" i="50"/>
  <c r="D169" i="31" l="1"/>
  <c r="D168" i="31" s="1"/>
  <c r="D167" i="31" s="1"/>
  <c r="F168" i="29"/>
  <c r="F167" i="29" s="1"/>
  <c r="F166" i="29" s="1"/>
  <c r="D166" i="31"/>
  <c r="D165" i="31" s="1"/>
  <c r="D164" i="31" s="1"/>
  <c r="F165" i="29"/>
  <c r="F164" i="29" s="1"/>
  <c r="D163" i="31"/>
  <c r="D162" i="31" s="1"/>
  <c r="D161" i="31" s="1"/>
  <c r="F163" i="29"/>
  <c r="F162" i="29" s="1"/>
  <c r="F161" i="29" s="1"/>
  <c r="G12" i="50"/>
  <c r="H13" i="50"/>
  <c r="D12" i="32"/>
  <c r="G144" i="50"/>
  <c r="G143" i="50" s="1"/>
  <c r="D143" i="31"/>
  <c r="D142" i="31" s="1"/>
  <c r="D141" i="31" s="1"/>
  <c r="G204" i="50"/>
  <c r="G203" i="50" s="1"/>
  <c r="G100" i="50"/>
  <c r="D16" i="32"/>
  <c r="G140" i="50"/>
  <c r="G139" i="50" s="1"/>
  <c r="F111" i="29"/>
  <c r="F110" i="29" s="1"/>
  <c r="F109" i="29" s="1"/>
  <c r="F108" i="29" s="1"/>
  <c r="F107" i="29" s="1"/>
  <c r="F106" i="29" s="1"/>
  <c r="F105" i="29" s="1"/>
  <c r="F85" i="29" s="1"/>
  <c r="G279" i="50"/>
  <c r="G278" i="50" s="1"/>
  <c r="F226" i="29"/>
  <c r="F225" i="29" s="1"/>
  <c r="F224" i="29" s="1"/>
  <c r="G197" i="50"/>
  <c r="G196" i="50" s="1"/>
  <c r="G283" i="50"/>
  <c r="G282" i="50" s="1"/>
  <c r="F229" i="29"/>
  <c r="F228" i="29" s="1"/>
  <c r="F227" i="29" s="1"/>
  <c r="D24" i="32"/>
  <c r="D21" i="32" s="1"/>
  <c r="G124" i="50"/>
  <c r="G123" i="50" s="1"/>
  <c r="G122" i="50" s="1"/>
  <c r="G121" i="50" s="1"/>
  <c r="D19" i="32" s="1"/>
  <c r="D26" i="31"/>
  <c r="D25" i="31" s="1"/>
  <c r="G260" i="50"/>
  <c r="G259" i="50" s="1"/>
  <c r="G258" i="50" s="1"/>
  <c r="G200" i="50"/>
  <c r="D11" i="31"/>
  <c r="D10" i="31" s="1"/>
  <c r="D20" i="31"/>
  <c r="D19" i="31" s="1"/>
  <c r="D18" i="31" s="1"/>
  <c r="D16" i="31"/>
  <c r="D14" i="31"/>
  <c r="D179" i="31"/>
  <c r="D178" i="31" s="1"/>
  <c r="D173" i="31"/>
  <c r="D172" i="31" s="1"/>
  <c r="D171" i="31" s="1"/>
  <c r="D156" i="31"/>
  <c r="D155" i="31" s="1"/>
  <c r="D154" i="31" s="1"/>
  <c r="D151" i="31"/>
  <c r="D150" i="31" s="1"/>
  <c r="D146" i="31"/>
  <c r="D145" i="31" s="1"/>
  <c r="D139" i="31"/>
  <c r="D138" i="31" s="1"/>
  <c r="D116" i="31"/>
  <c r="D115" i="31" s="1"/>
  <c r="D114" i="31" s="1"/>
  <c r="D110" i="31" s="1"/>
  <c r="D99" i="31"/>
  <c r="D94" i="31"/>
  <c r="D93" i="31" s="1"/>
  <c r="D92" i="31" s="1"/>
  <c r="D91" i="31" s="1"/>
  <c r="D89" i="31"/>
  <c r="D88" i="31" s="1"/>
  <c r="D86" i="31"/>
  <c r="D85" i="31" s="1"/>
  <c r="D83" i="31"/>
  <c r="D81" i="31"/>
  <c r="D76" i="31"/>
  <c r="D66" i="31"/>
  <c r="D65" i="31" s="1"/>
  <c r="D64" i="31" s="1"/>
  <c r="D60" i="31"/>
  <c r="D59" i="31" s="1"/>
  <c r="D57" i="31"/>
  <c r="D56" i="31" s="1"/>
  <c r="D51" i="31"/>
  <c r="D50" i="31" s="1"/>
  <c r="D48" i="31"/>
  <c r="D47" i="31" s="1"/>
  <c r="D43" i="31"/>
  <c r="D41" i="31"/>
  <c r="D36" i="31"/>
  <c r="D35" i="31"/>
  <c r="D31" i="31"/>
  <c r="G267" i="50" l="1"/>
  <c r="G266" i="50" s="1"/>
  <c r="G265" i="50" s="1"/>
  <c r="G264" i="50" s="1"/>
  <c r="G11" i="50"/>
  <c r="H12" i="50"/>
  <c r="D98" i="31"/>
  <c r="D97" i="31" s="1"/>
  <c r="D96" i="31" s="1"/>
  <c r="G138" i="50"/>
  <c r="G137" i="50" s="1"/>
  <c r="G136" i="50" s="1"/>
  <c r="G135" i="50" s="1"/>
  <c r="D20" i="32" s="1"/>
  <c r="F218" i="29"/>
  <c r="F217" i="29" s="1"/>
  <c r="G195" i="50"/>
  <c r="G194" i="50" s="1"/>
  <c r="G193" i="50" s="1"/>
  <c r="G192" i="50" s="1"/>
  <c r="G183" i="50" s="1"/>
  <c r="F160" i="29"/>
  <c r="F159" i="29" s="1"/>
  <c r="F158" i="29" s="1"/>
  <c r="F157" i="29" s="1"/>
  <c r="F149" i="29" s="1"/>
  <c r="D34" i="31"/>
  <c r="D33" i="31" s="1"/>
  <c r="D29" i="31"/>
  <c r="D24" i="31" s="1"/>
  <c r="D23" i="31" s="1"/>
  <c r="D30" i="31"/>
  <c r="D28" i="31" s="1"/>
  <c r="D13" i="31"/>
  <c r="G257" i="50"/>
  <c r="G256" i="50" s="1"/>
  <c r="C9" i="34"/>
  <c r="C19" i="34" s="1"/>
  <c r="D160" i="31"/>
  <c r="D159" i="31" s="1"/>
  <c r="D144" i="31"/>
  <c r="D40" i="31"/>
  <c r="D80" i="31"/>
  <c r="D170" i="31"/>
  <c r="D137" i="31"/>
  <c r="D149" i="31"/>
  <c r="D148" i="31" s="1"/>
  <c r="D153" i="31"/>
  <c r="D177" i="31"/>
  <c r="D176" i="31" s="1"/>
  <c r="D175" i="31" s="1"/>
  <c r="G10" i="50" l="1"/>
  <c r="H11" i="50"/>
  <c r="F216" i="29"/>
  <c r="F215" i="29" s="1"/>
  <c r="F214" i="29" s="1"/>
  <c r="D158" i="31"/>
  <c r="D79" i="31"/>
  <c r="D78" i="31" s="1"/>
  <c r="D9" i="31"/>
  <c r="D8" i="31" s="1"/>
  <c r="G112" i="50"/>
  <c r="G263" i="50"/>
  <c r="D34" i="32"/>
  <c r="D33" i="32" s="1"/>
  <c r="D28" i="32"/>
  <c r="D26" i="32" s="1"/>
  <c r="G255" i="50"/>
  <c r="D32" i="32"/>
  <c r="D31" i="32" s="1"/>
  <c r="D39" i="31"/>
  <c r="D38" i="31" s="1"/>
  <c r="D17" i="32"/>
  <c r="D22" i="31"/>
  <c r="D15" i="32"/>
  <c r="D136" i="31"/>
  <c r="D135" i="31" s="1"/>
  <c r="G9" i="50" l="1"/>
  <c r="H10" i="50"/>
  <c r="D10" i="32" l="1"/>
  <c r="D9" i="32" s="1"/>
  <c r="H9" i="50"/>
  <c r="G8" i="50"/>
  <c r="E10" i="32" l="1"/>
  <c r="E9" i="32" s="1"/>
  <c r="H8" i="50"/>
  <c r="D73" i="31" l="1"/>
  <c r="D72" i="31" s="1"/>
  <c r="G298" i="50"/>
  <c r="F242" i="29"/>
  <c r="F241" i="29" s="1"/>
  <c r="G304" i="50"/>
  <c r="D75" i="31" l="1"/>
  <c r="D74" i="31" s="1"/>
  <c r="D71" i="31" s="1"/>
  <c r="F244" i="29"/>
  <c r="F243" i="29" s="1"/>
  <c r="F240" i="29" s="1"/>
  <c r="F239" i="29" s="1"/>
  <c r="F238" i="29" s="1"/>
  <c r="F237" i="29" s="1"/>
  <c r="F236" i="29" s="1"/>
  <c r="F235" i="29" s="1"/>
  <c r="F247" i="29" s="1"/>
  <c r="G303" i="50"/>
  <c r="G297" i="50" s="1"/>
  <c r="G296" i="50" l="1"/>
  <c r="G295" i="50" s="1"/>
  <c r="G294" i="50" s="1"/>
  <c r="G293" i="50" s="1"/>
  <c r="D70" i="31"/>
  <c r="D69" i="31"/>
  <c r="D68" i="31" s="1"/>
  <c r="D181" i="31" s="1"/>
  <c r="D36" i="32" l="1"/>
  <c r="D35" i="32" s="1"/>
  <c r="G292" i="50"/>
  <c r="G310" i="50" s="1"/>
  <c r="F13" i="19" l="1"/>
  <c r="D10" i="19"/>
  <c r="D13" i="19" s="1"/>
  <c r="D37" i="32"/>
  <c r="D183" i="31" s="1"/>
  <c r="D39" i="32"/>
  <c r="F249" i="29"/>
  <c r="D40" i="32" l="1"/>
  <c r="H213" i="50"/>
  <c r="G175" i="29" s="1"/>
  <c r="G174" i="29" s="1"/>
  <c r="G173" i="29" s="1"/>
  <c r="I212" i="50"/>
  <c r="H212" i="50" l="1"/>
  <c r="E109" i="31" s="1"/>
  <c r="E108" i="31" s="1"/>
  <c r="E107" i="31" s="1"/>
  <c r="E106" i="31" s="1"/>
  <c r="E96" i="31" s="1"/>
  <c r="E181" i="31" s="1"/>
  <c r="F109" i="31"/>
  <c r="F108" i="31" s="1"/>
  <c r="F107" i="31" s="1"/>
  <c r="F106" i="31" s="1"/>
  <c r="F96" i="31" s="1"/>
  <c r="F181" i="31" s="1"/>
  <c r="I207" i="50"/>
  <c r="G172" i="29"/>
  <c r="G171" i="29" s="1"/>
  <c r="G170" i="29" s="1"/>
  <c r="G169" i="29"/>
  <c r="G149" i="29" s="1"/>
  <c r="G247" i="29" s="1"/>
  <c r="I211" i="50"/>
  <c r="I210" i="50" s="1"/>
  <c r="H210" i="50" s="1"/>
  <c r="I209" i="50"/>
  <c r="I183" i="50" l="1"/>
  <c r="I310" i="50" s="1"/>
  <c r="F29" i="32"/>
  <c r="F26" i="32" s="1"/>
  <c r="F37" i="32" s="1"/>
  <c r="H211" i="50"/>
  <c r="H207" i="50" s="1"/>
  <c r="H209" i="50"/>
  <c r="I208" i="50"/>
  <c r="H208" i="50" s="1"/>
  <c r="E29" i="32" l="1"/>
  <c r="E26" i="32" s="1"/>
  <c r="E37" i="32" s="1"/>
  <c r="H183" i="50"/>
  <c r="H310" i="50" s="1"/>
</calcChain>
</file>

<file path=xl/sharedStrings.xml><?xml version="1.0" encoding="utf-8"?>
<sst xmlns="http://schemas.openxmlformats.org/spreadsheetml/2006/main" count="1728" uniqueCount="332">
  <si>
    <t>Наименование показателя</t>
  </si>
  <si>
    <t>РЗ</t>
  </si>
  <si>
    <t>ПР</t>
  </si>
  <si>
    <t>ЦСР</t>
  </si>
  <si>
    <t>ВР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</si>
  <si>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</si>
  <si>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</si>
  <si>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</si>
  <si>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</si>
  <si>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</si>
  <si>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</si>
  <si>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</si>
  <si>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</si>
  <si>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</si>
  <si>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</si>
  <si>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Связь и информатика</t>
  </si>
  <si>
    <t>Жилищно-коммунальное хозяйство</t>
  </si>
  <si>
    <t>Благоустройство</t>
  </si>
  <si>
    <t>Культура</t>
  </si>
  <si>
    <t>Физическая культура</t>
  </si>
  <si>
    <t>администрация сельского поселения Светлый</t>
  </si>
  <si>
    <t>Код группы, подгруппы, статьи и вида источников</t>
  </si>
  <si>
    <t>Код  главного администратора</t>
  </si>
  <si>
    <t>Наименование кодов групп, подгрупп, статей, подстатей, элементов, видов источников внутреннего финансирования дефицита бюджета</t>
  </si>
  <si>
    <t>01 05 00 00 00 0000 000</t>
  </si>
  <si>
    <t xml:space="preserve">Изменение остатков  средств на счетах по учету средств бюджета </t>
  </si>
  <si>
    <t>Увеличение прочих остатков денежных средств бюджетов</t>
  </si>
  <si>
    <t>Уменьшение прочих остатков денежных средств бюджетов</t>
  </si>
  <si>
    <t xml:space="preserve">Всего источников внутреннего финансирования дефицита бюджета </t>
  </si>
  <si>
    <t>000</t>
  </si>
  <si>
    <t>Коммунальное хозяйство</t>
  </si>
  <si>
    <t>870</t>
  </si>
  <si>
    <t>КУЛЬТУРА, КИНЕМАТОГРАФИЯ</t>
  </si>
  <si>
    <t>ФИЗИЧЕСКАЯ КУЛЬТУРА И СПОРТ</t>
  </si>
  <si>
    <t>Расходы на обеспечение функций муниципальных органов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</si>
  <si>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</si>
  <si>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</si>
  <si>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Резервные средства</t>
  </si>
  <si>
    <t>Иные выплаты персоналу казенных учреждений, за исключением фонда оплаты труда</t>
  </si>
  <si>
    <t>Услуги в области информационных технологий</t>
  </si>
  <si>
    <t>Жилищное хозяйство</t>
  </si>
  <si>
    <t>Закупка товаров, работ, услуг в целях капитального ремонта государственного (муниципального) имущества</t>
  </si>
  <si>
    <t>Иные межбюджетные трансферты</t>
  </si>
  <si>
    <t/>
  </si>
  <si>
    <t>200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</si>
  <si>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</si>
  <si>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</si>
  <si>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</si>
  <si>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</si>
  <si>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</si>
  <si>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</si>
  <si>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Расходы на выплаты персоналу государственных (муниципальных) органов</t>
  </si>
  <si>
    <t>120</t>
  </si>
  <si>
    <t>Иные бюджетные ассигнования</t>
  </si>
  <si>
    <t>800</t>
  </si>
  <si>
    <t>Уплата налогов, сборов и иных платежей</t>
  </si>
  <si>
    <t>850</t>
  </si>
  <si>
    <t>Подпрограмма "Создание условий для обеспечения качественными коммунальными услугами"</t>
  </si>
  <si>
    <t>Подпрограмма "Профилактика правонарушений"</t>
  </si>
  <si>
    <t>Межбюджетные трансферты</t>
  </si>
  <si>
    <t>Непрограммные расходы</t>
  </si>
  <si>
    <t>01 05 02 01 01 0000 510</t>
  </si>
  <si>
    <t>01 05 02 01 01 0000 610</t>
  </si>
  <si>
    <t>Глава муниципального образования</t>
  </si>
  <si>
    <t>Расходы на обеспечение деятельности (оказание услуг)муниципальных учреждений</t>
  </si>
  <si>
    <t>Прочие расходы органов местного самоуправления</t>
  </si>
  <si>
    <t>Реализация мероприятий (в случае если не предусмотрено по обособленным направлениям расходов)</t>
  </si>
  <si>
    <t>Субвенции на осуществление первичного военного учета на территориях,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</si>
  <si>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</si>
  <si>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>Основное мероприятие "Развитие библиотечного дела"</t>
  </si>
  <si>
    <t>Подпрограмма "Укрепление единого культурного пространства"</t>
  </si>
  <si>
    <t xml:space="preserve">Основное  мероприятие «Управление  и содержание общего имущества многоквартирных домов» 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</si>
  <si>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</si>
  <si>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</si>
  <si>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Основное мероприятие "Организация пропаганды и обучение населения в области гражданской обороны и чрезвычайных ситуаций"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</si>
  <si>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</si>
  <si>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</si>
  <si>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</si>
  <si>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</si>
  <si>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Уплата налога на имущество организаций и земельного налога</t>
  </si>
  <si>
    <t>Уплата прочих налогов, сборов</t>
  </si>
  <si>
    <t>ИТОГО</t>
  </si>
  <si>
    <t>Основное мероприятие "Обеспечение выполнения полномочий и функций администрации сельском поселении Светлый и подведомственных учреждений"</t>
  </si>
  <si>
    <t>Основное мероприятие "Обеспечение выполнения полномочий и функций администрации сельского поселения Светлый и подведомственных учреждений"</t>
  </si>
  <si>
    <t>Непрограммное направление деятельности "Исполнение отдельных расходных обязательств сельского поселения Светлый"</t>
  </si>
  <si>
    <t>Основное мероприятие "Управление и распоряжение муниципальным имуществом и земельными ресурсами в сельском поселении Светлый"</t>
  </si>
  <si>
    <t>Закупка товаров, работ и услуг для обеспечения государственных (муниципальных) нужд</t>
  </si>
  <si>
    <t>00 00 00 00 00 0000 000</t>
  </si>
  <si>
    <t>5000100000</t>
  </si>
  <si>
    <t>Основное мероприятие "Мероприятия по обеспечению территории сельского поселения Светлый уличным освещением"</t>
  </si>
  <si>
    <t>итого</t>
  </si>
  <si>
    <t>в тыс.руб.</t>
  </si>
  <si>
    <t>№</t>
  </si>
  <si>
    <t>Наименование показателей</t>
  </si>
  <si>
    <t>1.</t>
  </si>
  <si>
    <t xml:space="preserve">Остаток средств на 1 января очередного финансового года </t>
  </si>
  <si>
    <t>2.</t>
  </si>
  <si>
    <t>Средства бюджета поселения в размере прогнозируемых поступлений от:</t>
  </si>
  <si>
    <t>Доходы - всего</t>
  </si>
  <si>
    <t>Расходы - всего</t>
  </si>
  <si>
    <t>В том числе:</t>
  </si>
  <si>
    <t>3.</t>
  </si>
  <si>
    <t>4.</t>
  </si>
  <si>
    <t>5.</t>
  </si>
  <si>
    <t>6.</t>
  </si>
  <si>
    <t>7.</t>
  </si>
  <si>
    <t>2.1.</t>
  </si>
  <si>
    <t>2.3.</t>
  </si>
  <si>
    <t>2.4.</t>
  </si>
  <si>
    <t>2.7.</t>
  </si>
  <si>
    <t xml:space="preserve">  акцизов на автомобильный и прямогонный  дизельное  моторные масла для дизельных и (или) карбюраторных (инжекторных) двигателей, производимые на территории Российской Федерации</t>
  </si>
  <si>
    <t xml:space="preserve">           платы в счет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зачисляемой в местный бюджет</t>
  </si>
  <si>
    <t xml:space="preserve">           денежных взысканий (штрафов) за нарушение правил перевозки крупногабаритных и тяжеловесных грузов по автомобильным дорогам общего пользования местного значения</t>
  </si>
  <si>
    <t xml:space="preserve">           безвозмездных поступлений от физических и юридических лиц, в том числе добровольных пожертвований, на финансовое обеспечение дорожной деятельности в отношении автомобильных дорог общего пользования местного значения</t>
  </si>
  <si>
    <t xml:space="preserve">         денежных средств, поступающих в местный бюджет от уплаты неустоек (штрафов, пеней), а также от возмещения убытков муниципального заказчика, взысканных в установленном порядке в связи с нарушением исполнителем (подрядчиком) условий муниципального контракта или иных договоров, финансируемых за счет средств дорожного фонда, или в связи с уклонением от заключения таких контрактов или иных договоров</t>
  </si>
  <si>
    <t xml:space="preserve">          денежных средств, внесенных участником конкурса или аукциона, проводимых в целях заключения муниципального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</si>
  <si>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 xml:space="preserve">         проектирование автомобильных дорог общего пользования местного значения с твердым покрытием и искусственных сооружений на них (включая проведение необходимых экспертиз);</t>
  </si>
  <si>
    <t xml:space="preserve">         строительство и реконструкция автомобильных дорог общего пользования местного значения и искусственных сооружений на них, подъездных путей и искусственных сооружений на них</t>
  </si>
  <si>
    <t xml:space="preserve">         капитальный ремонт, ремонт автомобильных дорог общего пользования местного значения и искусственных сооружений на них, относящихся к муниципальной собственности</t>
  </si>
  <si>
    <t xml:space="preserve">         обеспечение транспортной безопасности объектов дорожного хозяйства</t>
  </si>
  <si>
    <t xml:space="preserve">          на капитальный ремонт и ремонт дворовых территорий многоквартирных домов, проездов к дворовым территориям многоквартирных домов</t>
  </si>
  <si>
    <t xml:space="preserve">          на содержание автомобильных дорог общего пользования местного значения и искусственных сооружений на них</t>
  </si>
  <si>
    <t xml:space="preserve">       осуществление иных мероприятий, направленных на улучшение технических характеристик автомобильных дорог общего пользования местного значения и искусственных сооружений на них</t>
  </si>
  <si>
    <t>Подпрограмма "Дорожное хозяйство"</t>
  </si>
  <si>
    <t>Основное мероприятие "Сохранность автомобильных дорог общего пользования местного значения"</t>
  </si>
  <si>
    <t>Дорожное хозяйство (дорожные фонды)</t>
  </si>
  <si>
    <t>Иные межбюджетные трансферты из бюджетов городских, сельских поселений в бюджет муниципального района на осуществление полномочий по решению вопросов местного значения</t>
  </si>
  <si>
    <t>Другие вопросы в области национальной экономики</t>
  </si>
  <si>
    <t>Иные межбюджетные трансферты  для создания условий для деятельности народных дружин</t>
  </si>
  <si>
    <t>Расходы местного бюджета на софинансирование иных межбюджетных трансфертов  для создания условий для деятельности народных дружин</t>
  </si>
  <si>
    <t>тыс.руб</t>
  </si>
  <si>
    <t>Формирование Резервного фонда</t>
  </si>
  <si>
    <t>5000000000</t>
  </si>
  <si>
    <t>7700000000</t>
  </si>
  <si>
    <t>7700102030</t>
  </si>
  <si>
    <t>7700102040</t>
  </si>
  <si>
    <t>7700189020</t>
  </si>
  <si>
    <t>5000400000</t>
  </si>
  <si>
    <t>5000489020</t>
  </si>
  <si>
    <t>500010000</t>
  </si>
  <si>
    <t>5000122020</t>
  </si>
  <si>
    <t>7700100590</t>
  </si>
  <si>
    <t>7900000000</t>
  </si>
  <si>
    <t>7900100000</t>
  </si>
  <si>
    <t>7900199990</t>
  </si>
  <si>
    <t>8200000000</t>
  </si>
  <si>
    <t>8210000000</t>
  </si>
  <si>
    <t>82103D9300</t>
  </si>
  <si>
    <t>8210300000</t>
  </si>
  <si>
    <t>Основное мероприятий «Реализация переданных государственных полномочий по государственной регистрации актов гражданского состояния»</t>
  </si>
  <si>
    <t>Осуществление переданных органам государственной власти субъектов РФ в соответствии с п. 1 статьи 4 ФЗ "Об актах гражданского состояния"полномочий РФ на государственную регистацию актов гражданского состояния в рамках подпрограмм "Создание условий для выполнения функций, направленных на обеспечение прав и законных интересов жителей ХМАО - Югре в отдельных сферах жизнедеятельности" (за счет средств автономного округа)</t>
  </si>
  <si>
    <t>Основное мероприятий «Создание условий для деятельности  народных дружин»</t>
  </si>
  <si>
    <t>8210100000</t>
  </si>
  <si>
    <t>8210182300</t>
  </si>
  <si>
    <t>82101S2300</t>
  </si>
  <si>
    <t>7700300000</t>
  </si>
  <si>
    <t>7700320070</t>
  </si>
  <si>
    <t>7700100000</t>
  </si>
  <si>
    <t>8300000000</t>
  </si>
  <si>
    <t xml:space="preserve">Подпрограмма  "Содействие проведению капитального ремонта многоквартирных домов"     </t>
  </si>
  <si>
    <t>8320000000</t>
  </si>
  <si>
    <t>8320200000</t>
  </si>
  <si>
    <t>8310000000</t>
  </si>
  <si>
    <t>8310100000</t>
  </si>
  <si>
    <t>Основное меприятие "Подготовка систем коммунальной инфраструктуры к осенне-зимнему периоду"</t>
  </si>
  <si>
    <t>Иные межбюджетные трансферты 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</t>
  </si>
  <si>
    <r>
      <t xml:space="preserve">Софинансирование </t>
    </r>
    <r>
      <rPr>
        <sz val="8"/>
        <rFont val="Arial"/>
        <family val="2"/>
        <charset val="204"/>
      </rPr>
      <t xml:space="preserve">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</t>
    </r>
  </si>
  <si>
    <t>8000000000</t>
  </si>
  <si>
    <t>8000300000</t>
  </si>
  <si>
    <t>7800000000</t>
  </si>
  <si>
    <t>7820000000</t>
  </si>
  <si>
    <t xml:space="preserve">Подпрограмма  "Повышение качества культурных услуг, предоставляемых в области библиотечного и архивного дела"                                </t>
  </si>
  <si>
    <t>7820100000</t>
  </si>
  <si>
    <t>7820100590</t>
  </si>
  <si>
    <t>Расходы на обеспечение деятельности (оказание услуг) муниципальных учреждений</t>
  </si>
  <si>
    <t>7830100590</t>
  </si>
  <si>
    <t>7830000000</t>
  </si>
  <si>
    <t>Основное мероприятие "Обеспечение проведения массовых культурных мероприятий"</t>
  </si>
  <si>
    <t>7830100000</t>
  </si>
  <si>
    <t>Подпрограмма "Развитие спорта"</t>
  </si>
  <si>
    <t>7810000000</t>
  </si>
  <si>
    <t>7810100000</t>
  </si>
  <si>
    <t>7810100590</t>
  </si>
  <si>
    <t>8320299990</t>
  </si>
  <si>
    <t>820000000</t>
  </si>
  <si>
    <t xml:space="preserve">Подпрограмма "Профилактика незаконного оборота и потребления  наркотических средств и психотропных средств"      </t>
  </si>
  <si>
    <t>8220000000</t>
  </si>
  <si>
    <t>8220100000</t>
  </si>
  <si>
    <t>8220199990</t>
  </si>
  <si>
    <t>8230000000</t>
  </si>
  <si>
    <t xml:space="preserve">Подпрограмма "Профилактика экстремизма"      </t>
  </si>
  <si>
    <t>Основное меприятие "Укрепление толерантности и профилактика экстремизма в молодежной среде (или гармонизация межнациональных отношений, обеспечение гражданского единства)"</t>
  </si>
  <si>
    <t>8230100000</t>
  </si>
  <si>
    <t>8230199990</t>
  </si>
  <si>
    <t>Подпрограмма   "Организация и обеспечение мероприятий в сфере гражданской обороны, защиты населения и территории  от чрезвычайных ситуаций"</t>
  </si>
  <si>
    <t xml:space="preserve">Подпрограмма  "Укрепление пожарной безопасности "  </t>
  </si>
  <si>
    <t>Основное меприятие "Организация пропаганды и обучение населения в области пожарной безопасности"</t>
  </si>
  <si>
    <t>5000151180</t>
  </si>
  <si>
    <t>Непрограммное направление деятельности "Обеспечение деятельности Контрольно-счетной палаты Березовского района"</t>
  </si>
  <si>
    <t>8310182591</t>
  </si>
  <si>
    <t>83101S2591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</si>
  <si>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</si>
  <si>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Код ГРБС</t>
  </si>
  <si>
    <t>тыс. руб.</t>
  </si>
  <si>
    <t>7600000000</t>
  </si>
  <si>
    <t>Основное мероприятие "Работы по организации деятельности по обращению с твердыми коммунальными отходами"</t>
  </si>
  <si>
    <t>7600284290</t>
  </si>
  <si>
    <t>Основное мероприятие "Повышение профессионального уровня органов местного самоуправления сельского поселения Светлый"</t>
  </si>
  <si>
    <t>7700200000</t>
  </si>
  <si>
    <t>7700202400</t>
  </si>
  <si>
    <t>8310199990</t>
  </si>
  <si>
    <t>ОХРАНА ОКРУЖАЮЩЕЙ СРЕДЫ</t>
  </si>
  <si>
    <t>Другие вопросы в области охраны окружающей среды</t>
  </si>
  <si>
    <t>Субсидии на развитие сферы культуры в муниципальных образованиях Ханты-Мансийского автономного округа</t>
  </si>
  <si>
    <t>7820182520</t>
  </si>
  <si>
    <t>Расходы на софинансирование субсидии на развитие сферы культуры в муниципальных образованиях Ханты-Мансийского автономного округа</t>
  </si>
  <si>
    <t>78201S2520</t>
  </si>
  <si>
    <t>тыс.руб.</t>
  </si>
  <si>
    <t>Субсидии на развитие сферы культуры в муниципальных образованиях  Ханты-Мансийского автономного округа</t>
  </si>
  <si>
    <t>Осуществление переданных органам государственной власти субъектов РФ в соответствии с п. 1 статьи 4 ФЗ "Об актах гражданского состояния" полномочий РФ на государственную регистацию актов гражданского состояния в рамках подпрограмм "Создание условий для выполнения функций, направленных на обеспечение прав и законных интересов жителей ХМАО - Югре в отдельных сферах жизнедеятельности" (за счет средств автономного округа)</t>
  </si>
  <si>
    <t>Основное мероприятие "Развитие и обеспечение деятельности органов местного самоуправления в информационной сфере"</t>
  </si>
  <si>
    <t>Основное мероприятие "Обеспечение выполнения полномочий и функций администрации  сельского поселения Светлый и подведомственных учреждений"</t>
  </si>
  <si>
    <t>Основное мероприятие "Обеспечение организации и проведения физкультурных и массовых спортивных мероприятий"</t>
  </si>
  <si>
    <t>Основное мероприятие "Профилактические мероприятия по противодействию и злоупотреблению наркотикам и их незаконному обороту"</t>
  </si>
  <si>
    <t>2.8.</t>
  </si>
  <si>
    <t>2.9.</t>
  </si>
  <si>
    <t xml:space="preserve">  транспортного налога с физических лиц</t>
  </si>
  <si>
    <t>7900200000</t>
  </si>
  <si>
    <t>650</t>
  </si>
  <si>
    <t>7900299990</t>
  </si>
  <si>
    <t>Основное мероприятие "Приобретение имущества в муниципальную собственность"</t>
  </si>
  <si>
    <t>Субвенции на осуществление отдельных полномочий Ханты - Мансийского автономного округа - Югры по организации деятельности по обращению с твердыми коммунальными отходами</t>
  </si>
  <si>
    <t>Основное мероприятие «Работы по организации деятельности по обращению с твердыми коммунальными отходами»</t>
  </si>
  <si>
    <t>7600200000</t>
  </si>
  <si>
    <t>7700102400</t>
  </si>
  <si>
    <t>2.2.</t>
  </si>
  <si>
    <t>2.5.</t>
  </si>
  <si>
    <t>2.6.</t>
  </si>
  <si>
    <t xml:space="preserve">  транспортного налога с организаций</t>
  </si>
  <si>
    <t>8.</t>
  </si>
  <si>
    <t xml:space="preserve">          приобретение дорожно-эксплуатационной техники и другого имущества, необходимого для строительства, капитального ремонта, ремонта и содержания автомобильных дорог общего пользования местного значения и искусственных сооружений на них.
</t>
  </si>
  <si>
    <t>9.</t>
  </si>
  <si>
    <t xml:space="preserve">           инвентаризация, паспортизация, проведение кадастровых работ, регистрации прав в отношении земельных участков, занимаемых автодорогами местного значения, дорожными сооружениями и другими объектами недвижимости, используемыми в дорожной деятельности, аренда, выкуп земельных участков, объектов недвижимости, используемых в дорожной деятельности, возмещение их стоимости</t>
  </si>
  <si>
    <r>
      <t xml:space="preserve">            поступлений в виде иных межбюджетных трансфертов</t>
    </r>
    <r>
      <rPr>
        <sz val="8"/>
        <color rgb="FFFF0000"/>
        <rFont val="Arial"/>
        <family val="2"/>
        <charset val="204"/>
      </rPr>
      <t xml:space="preserve"> </t>
    </r>
    <r>
      <rPr>
        <sz val="8"/>
        <color rgb="FF000000"/>
        <rFont val="Arial"/>
        <family val="2"/>
        <charset val="204"/>
      </rPr>
      <t>из вышестоящего бюджета на финансовое обеспечение дорожной деятельности в отношении автомобильных дорог местного значения</t>
    </r>
  </si>
  <si>
    <t>Муниципальная программа «Обеспечение прав и законных интересов населения  сельского поселения Светлый  в отдельных сферах жизнедеятельности в 2016-2023 годах»</t>
  </si>
  <si>
    <t>Муниципальная программа «Развитие спорта, культуры  и библиотечного дела в сельском поселении Светлый на 2019-2023 годы»</t>
  </si>
  <si>
    <t>8000199990</t>
  </si>
  <si>
    <t>8000100000</t>
  </si>
  <si>
    <t>Основное мероприятие "Мероприятия по благоустройству территории сельского поселения Светлый"</t>
  </si>
  <si>
    <t>Иные межбюджетные трансферты на реализацию мероприятий по содействию трудоустройству граждан</t>
  </si>
  <si>
    <t>8100000000</t>
  </si>
  <si>
    <t>Основное мероприятие "Содействие улучшению положения на рынке труда незанятых трудовой деятельностью и безработных граждан"</t>
  </si>
  <si>
    <t>8110100000</t>
  </si>
  <si>
    <t>8110185060</t>
  </si>
  <si>
    <t>Расходы местного бюджета на софинансирование мероприятий по содействию трудоустройству граждан</t>
  </si>
  <si>
    <t>81101S5060</t>
  </si>
  <si>
    <t>8110000000</t>
  </si>
  <si>
    <t>Подпрограмма "Содействие трудоустройства граждан"</t>
  </si>
  <si>
    <t>8000400000</t>
  </si>
  <si>
    <t>Охрана окружающей среды</t>
  </si>
  <si>
    <t>8000399990</t>
  </si>
  <si>
    <t>Основное мероприятие " Проведение мероприятий по содержанию муниципального имущества, проведение работ по комплексному благоустройству территории поселения"</t>
  </si>
  <si>
    <t>Основное мероприятие "Проведение мероприятий по содержанию муниципального имущества, проведение работ по комплексному благоустройству территории поселения"</t>
  </si>
  <si>
    <t>8000499990</t>
  </si>
  <si>
    <t>7900113000</t>
  </si>
  <si>
    <t>Капитальные вложения в объекты государственной (муниципальной) собственности</t>
  </si>
  <si>
    <t>Другие вопросы в области жилищно-коммунального хозяйства</t>
  </si>
  <si>
    <t>Бюджетные инвестиции иным юридическим лицам, за исключением бюджетных инвестиций в объекты капитального строительства</t>
  </si>
  <si>
    <t>Бюджетные инвестиции иным юридическим лицам</t>
  </si>
  <si>
    <t>Формирование уставного капитала МУП</t>
  </si>
  <si>
    <t>05</t>
  </si>
  <si>
    <t>Гражданская оборона</t>
  </si>
  <si>
    <t>Сумма на 2022 год</t>
  </si>
  <si>
    <t>Распределение бюджетных ассигнований по разделам, подразделам, целевым статьям (муниципальным программам сельского поселения Светлый и непрограммным направлениям деятельности), группам и подгруппам видов расходов классификации расходов бюджета сельского поселения Светлый на 2022 год</t>
  </si>
  <si>
    <t>Распределение бюджетных ассигнований по целевым статьям (муниципальным программам сельского поселения Светлый и непрограммным направлениям деятельности), группам и подгруппам видов расходов классификации расходов бюджета сельского поселения Светлый  на 2022 год</t>
  </si>
  <si>
    <t>Распределение бюджетных ассигнований по разделам, подразделам классификации расходов бюджета сельского поселения Светлый на 2022 год</t>
  </si>
  <si>
    <t>Ведомственная структура расходов бюджета сельского поселения Светлый на 2022 год</t>
  </si>
  <si>
    <t>Смета доходов и расходов муниципального дорожного фонда сельского поселения Светлый на 2022 год</t>
  </si>
  <si>
    <t>сумма на 2022 год</t>
  </si>
  <si>
    <t>Источники внутреннего финансирования дефицита бюджета сельского поселения Светлый на 2022 год</t>
  </si>
  <si>
    <t>8000500000</t>
  </si>
  <si>
    <t>8000599990</t>
  </si>
  <si>
    <t>Основное мероприятие " Проведение мероприятий по развитию исторических и иных местных традиций"</t>
  </si>
  <si>
    <t>800050000</t>
  </si>
  <si>
    <t>651</t>
  </si>
  <si>
    <t>Муниципальная программа «Развитие жилищно-коммунального комплекса и повышения энергетической эффективности в сельском поселении Светлый в 2016-2024 годах»</t>
  </si>
  <si>
    <t>Муниципальная программа «Обеспечение прав и законных интересов населения  сельского поселения Светлый  в отдельных сферах жизнедеятельности в 2020-2024 годах»</t>
  </si>
  <si>
    <t>Муниципальная программа «Защита населения и территорий от чрезвычайных ситуаций, обеспечение пожарной безопасности в сельском поселении Светлый на 2020-2024 годы»</t>
  </si>
  <si>
    <t>Муниципальная программа «Развитие и содержание дорожно-транспортной системы на территории сельского поселения Светлый  2020-2024 годы»</t>
  </si>
  <si>
    <t>Муниципальная программа "Обеспечение экологической безопасности сельского поселения Светлый на 2016-2024 годы"</t>
  </si>
  <si>
    <t>Муниципальная программа «Содействие занятости населения в сельском поселении Светлый на 2021-2024 годы»</t>
  </si>
  <si>
    <t xml:space="preserve">Муниципальная программа «Совершенствование муниципального управления в сельском поселении Светлый на 2020-2024 годы»   </t>
  </si>
  <si>
    <t>Муниципальная программа "Совершенствование муниципального управления сельского поселения Светлый на 2020 -2024 годы"</t>
  </si>
  <si>
    <t>Муниципальная программа «Управление муниципальным  имуществом в  сельском поселении Светлый на 2020-2024 годы»</t>
  </si>
  <si>
    <t>Муниципальная программа «Развитие спорта, культуры  и библиотечного дела в сельском поселении Светлый на 2019-2024 годы»</t>
  </si>
  <si>
    <t>Муниципальная программа "Благоустройство территории сельского поселения Светлый на 2019-2024 годы"</t>
  </si>
  <si>
    <t>Муниципальная программа «Содействие занятости населения в сельском поселении Светлый на 2021-2023 годы»</t>
  </si>
  <si>
    <t>Общеэкономические вопросы</t>
  </si>
  <si>
    <t>хэс</t>
  </si>
  <si>
    <t>Приложение 3                                     к решению Совета депутатов сельского поселения Светлый         от 20.12.2021 № 190</t>
  </si>
  <si>
    <r>
      <t>Приложение 5                                      к решению Совета депутатов сельского поселения Светлый         от 20</t>
    </r>
    <r>
      <rPr>
        <sz val="8"/>
        <color rgb="FFFF0000"/>
        <rFont val="Arial"/>
        <family val="2"/>
        <charset val="204"/>
      </rPr>
      <t>.12.2021 № 190</t>
    </r>
  </si>
  <si>
    <r>
      <t>Приложение 9                                    к решению Совета депутатов сельского поселения Светлый         от 20</t>
    </r>
    <r>
      <rPr>
        <sz val="8"/>
        <color rgb="FFFF0000"/>
        <rFont val="Arial"/>
        <family val="2"/>
        <charset val="204"/>
      </rPr>
      <t>.12.2021 № 190</t>
    </r>
  </si>
  <si>
    <r>
      <t>Приложение №11                                                             к решению Совета депутатов сельского поселения Светлый                                                   от 20</t>
    </r>
    <r>
      <rPr>
        <sz val="8"/>
        <color rgb="FFFF0000"/>
        <rFont val="Arial"/>
        <family val="2"/>
        <charset val="204"/>
      </rPr>
      <t>.12.2021 № 190</t>
    </r>
  </si>
  <si>
    <r>
      <t xml:space="preserve">Приложение 15                                                                                                                        к  решению Совета депутатов                                                                                       сельского поселения Светлый                                                                                                      </t>
    </r>
    <r>
      <rPr>
        <sz val="8"/>
        <color rgb="FFFF0000"/>
        <rFont val="Arial"/>
        <family val="2"/>
        <charset val="204"/>
      </rPr>
      <t xml:space="preserve"> от 20.12.2021 №190</t>
    </r>
  </si>
  <si>
    <t>Уточнение</t>
  </si>
  <si>
    <t>Уточненный план</t>
  </si>
  <si>
    <t>перепутали статьи 200</t>
  </si>
  <si>
    <t>50 на оборот</t>
  </si>
  <si>
    <t>урм 243</t>
  </si>
  <si>
    <t>244урм поправила была 243</t>
  </si>
  <si>
    <t>озп проект докум 50</t>
  </si>
  <si>
    <t>софинансирование 200</t>
  </si>
  <si>
    <t>новая ст</t>
  </si>
  <si>
    <t>Муниципальная программа «Управление муниципальным  имуществом в  сельском поселении Светлый на 2016-2023 годы»</t>
  </si>
  <si>
    <t>сцена мер 21</t>
  </si>
  <si>
    <t>мер 21-200</t>
  </si>
  <si>
    <t>мер21-50</t>
  </si>
  <si>
    <t>мер21-30</t>
  </si>
  <si>
    <t>мер21-8,4+20</t>
  </si>
  <si>
    <t>мер 21.-97+10+5+2,5</t>
  </si>
  <si>
    <t>мер21-150+1000</t>
  </si>
  <si>
    <t>!!!!</t>
  </si>
  <si>
    <t>мер 21.-127</t>
  </si>
  <si>
    <t>мер21-6,6</t>
  </si>
  <si>
    <t>мер21-30+492,7</t>
  </si>
  <si>
    <r>
      <t>Приложение 7                                                         к решению Совета депутатов сельского поселения Светлый                                                от 20</t>
    </r>
    <r>
      <rPr>
        <sz val="8"/>
        <color rgb="FFFF0000"/>
        <rFont val="Arial"/>
        <family val="2"/>
        <charset val="204"/>
      </rPr>
      <t>.12.2021 № 190</t>
    </r>
  </si>
  <si>
    <t>Приложение 1                                     к решению Совета депутатов сельского поселения Светлый         от 11.02.2022 №207</t>
  </si>
  <si>
    <t>Приложение 2                                      к решению Совета депутатов сельского поселения Светлый         от 11.02.2022 №207</t>
  </si>
  <si>
    <t>Приложение 3                                                          к решению Совета депутатов сельского поселения Светлый                                                от 11.02.2022 № 207</t>
  </si>
  <si>
    <t>Приложение 4                                    к решению Совета депутатов сельского поселения Светлый         от 11.02.2022 № 207</t>
  </si>
  <si>
    <t>Приложение №5                                                             к решению Совета депутатов сельского поселения Светлый                                                   от 11.02.2022 № 207</t>
  </si>
  <si>
    <t>Приложение 6                                                                                                                    к  решению Совета депутатов                                                                                       сельского поселения Светлый                                                                                                       от 11.02.2022 №207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</si>
</sst>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_-* #,##0.00_р_._-;\-* #,##0.00_р_._-;_-* &quot;-&quot;??_р_._-;_-@_-"/>
    <numFmt numFmtId="165" formatCode="#,##0.0"/>
    <numFmt numFmtId="166" formatCode="000"/>
    <numFmt numFmtId="167" formatCode="00"/>
    <numFmt numFmtId="168" formatCode="0000000"/>
    <numFmt numFmtId="169" formatCode="0000"/>
    <numFmt numFmtId="170" formatCode="000;;"/>
    <numFmt numFmtId="171" formatCode="00;;"/>
    <numFmt numFmtId="172" formatCode="#,##0.0000"/>
    <numFmt numFmtId="173" formatCode="#,##0.0;[Red]\-#,##0.0;0.0"/>
    <numFmt numFmtId="174" formatCode="0.0"/>
    <numFmt numFmtId="175" formatCode="0000000000"/>
    <numFmt numFmtId="176" formatCode="#,##0.0_ ;[Red]\-#,##0.0\ "/>
    <numFmt numFmtId="177" formatCode="#,##0.000;[Red]\-#,##0.000;0.000"/>
    <numFmt numFmtId="178" formatCode="000.0;;"/>
    <numFmt numFmtId="179" formatCode="#,##0.00;[Red]\-#,##0.00;0.00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 Cyr"/>
      <charset val="204"/>
    </font>
    <font>
      <b/>
      <sz val="8"/>
      <color rgb="FFFF0000"/>
      <name val="Arial"/>
      <family val="2"/>
      <charset val="204"/>
    </font>
    <font>
      <sz val="8"/>
      <color theme="0"/>
      <name val="Arial"/>
      <family val="2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2">
    <xf numFmtId="0" fontId="0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7" fillId="0" borderId="0" applyFont="0" applyFill="0" applyBorder="0" applyAlignment="0" applyProtection="0"/>
    <xf numFmtId="0" fontId="13" fillId="3" borderId="6">
      <alignment horizontal="left" vertical="top" wrapText="1"/>
    </xf>
    <xf numFmtId="0" fontId="2" fillId="0" borderId="0"/>
  </cellStyleXfs>
  <cellXfs count="198">
    <xf numFmtId="0" fontId="0" fillId="0" borderId="0" xfId="0"/>
    <xf numFmtId="0" fontId="3" fillId="0" borderId="0" xfId="0" applyFont="1"/>
    <xf numFmtId="0" fontId="12" fillId="0" borderId="1" xfId="0" applyFont="1" applyBorder="1" applyAlignment="1">
      <alignment horizontal="justify" vertical="center" wrapText="1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  <xf numFmtId="0" fontId="9" fillId="0" borderId="0" xfId="0" applyFont="1" applyFill="1"/>
    <xf numFmtId="0" fontId="9" fillId="0" borderId="0" xfId="0" applyFont="1"/>
    <xf numFmtId="0" fontId="9" fillId="0" borderId="0" xfId="0" applyFont="1" applyAlignment="1">
      <alignment horizontal="center"/>
    </xf>
    <xf numFmtId="0" fontId="1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/>
    <xf numFmtId="174" fontId="1" fillId="0" borderId="0" xfId="0" applyNumberFormat="1" applyFont="1"/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174" fontId="9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justify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1" xfId="5" applyNumberFormat="1" applyFont="1" applyFill="1" applyBorder="1" applyAlignment="1" applyProtection="1">
      <alignment horizontal="center" vertical="center"/>
      <protection hidden="1"/>
    </xf>
    <xf numFmtId="173" fontId="5" fillId="4" borderId="1" xfId="5" applyNumberFormat="1" applyFont="1" applyFill="1" applyBorder="1" applyAlignment="1" applyProtection="1">
      <alignment horizontal="center" vertical="center"/>
      <protection hidden="1"/>
    </xf>
    <xf numFmtId="49" fontId="5" fillId="4" borderId="1" xfId="5" applyNumberFormat="1" applyFont="1" applyFill="1" applyBorder="1" applyAlignment="1" applyProtection="1">
      <alignment horizontal="center" vertical="center"/>
      <protection hidden="1"/>
    </xf>
    <xf numFmtId="169" fontId="5" fillId="4" borderId="1" xfId="5" applyNumberFormat="1" applyFont="1" applyFill="1" applyBorder="1" applyAlignment="1" applyProtection="1">
      <alignment horizontal="justify" vertical="center" wrapText="1"/>
      <protection hidden="1"/>
    </xf>
    <xf numFmtId="0" fontId="9" fillId="0" borderId="0" xfId="0" applyFont="1" applyFill="1" applyAlignment="1">
      <alignment horizontal="justify"/>
    </xf>
    <xf numFmtId="0" fontId="11" fillId="0" borderId="0" xfId="0" applyFont="1" applyFill="1"/>
    <xf numFmtId="169" fontId="6" fillId="5" borderId="1" xfId="5" applyNumberFormat="1" applyFont="1" applyFill="1" applyBorder="1" applyAlignment="1" applyProtection="1">
      <alignment horizontal="justify" vertical="center" wrapText="1"/>
      <protection hidden="1"/>
    </xf>
    <xf numFmtId="49" fontId="6" fillId="5" borderId="1" xfId="5" applyNumberFormat="1" applyFont="1" applyFill="1" applyBorder="1" applyAlignment="1" applyProtection="1">
      <alignment horizontal="center" vertical="center" wrapText="1"/>
      <protection hidden="1"/>
    </xf>
    <xf numFmtId="171" fontId="6" fillId="5" borderId="1" xfId="5" applyNumberFormat="1" applyFont="1" applyFill="1" applyBorder="1" applyAlignment="1" applyProtection="1">
      <alignment horizontal="center" vertical="center"/>
      <protection hidden="1"/>
    </xf>
    <xf numFmtId="49" fontId="6" fillId="5" borderId="1" xfId="5" applyNumberFormat="1" applyFont="1" applyFill="1" applyBorder="1" applyAlignment="1" applyProtection="1">
      <alignment horizontal="center" vertical="center"/>
      <protection hidden="1"/>
    </xf>
    <xf numFmtId="170" fontId="6" fillId="5" borderId="1" xfId="5" applyNumberFormat="1" applyFont="1" applyFill="1" applyBorder="1" applyAlignment="1" applyProtection="1">
      <alignment horizontal="center" vertical="center"/>
      <protection hidden="1"/>
    </xf>
    <xf numFmtId="173" fontId="6" fillId="5" borderId="1" xfId="5" applyNumberFormat="1" applyFont="1" applyFill="1" applyBorder="1" applyAlignment="1" applyProtection="1">
      <alignment horizontal="center" vertical="center"/>
      <protection hidden="1"/>
    </xf>
    <xf numFmtId="171" fontId="5" fillId="4" borderId="1" xfId="5" applyNumberFormat="1" applyFont="1" applyFill="1" applyBorder="1" applyAlignment="1" applyProtection="1">
      <alignment horizontal="center" vertical="center"/>
      <protection hidden="1"/>
    </xf>
    <xf numFmtId="170" fontId="5" fillId="4" borderId="1" xfId="5" applyNumberFormat="1" applyFont="1" applyFill="1" applyBorder="1" applyAlignment="1" applyProtection="1">
      <alignment horizontal="center" vertical="center"/>
      <protection hidden="1"/>
    </xf>
    <xf numFmtId="176" fontId="9" fillId="0" borderId="0" xfId="0" applyNumberFormat="1" applyFont="1" applyFill="1"/>
    <xf numFmtId="0" fontId="11" fillId="0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6" fillId="0" borderId="1" xfId="5" applyNumberFormat="1" applyFont="1" applyFill="1" applyBorder="1" applyAlignment="1" applyProtection="1">
      <alignment horizontal="center" vertical="center"/>
      <protection hidden="1"/>
    </xf>
    <xf numFmtId="49" fontId="6" fillId="0" borderId="1" xfId="5" applyNumberFormat="1" applyFont="1" applyFill="1" applyBorder="1" applyAlignment="1" applyProtection="1">
      <alignment horizontal="center" vertical="center"/>
      <protection hidden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74" fontId="9" fillId="0" borderId="1" xfId="0" applyNumberFormat="1" applyFont="1" applyFill="1" applyBorder="1" applyAlignment="1">
      <alignment horizontal="center" vertical="center" wrapText="1"/>
    </xf>
    <xf numFmtId="17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74" fontId="5" fillId="0" borderId="0" xfId="1" applyNumberFormat="1" applyFont="1" applyFill="1" applyBorder="1" applyAlignment="1" applyProtection="1">
      <alignment horizontal="center" wrapText="1"/>
      <protection hidden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16" fontId="12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66" fontId="5" fillId="0" borderId="1" xfId="5" applyNumberFormat="1" applyFont="1" applyFill="1" applyBorder="1" applyAlignment="1" applyProtection="1">
      <alignment horizontal="justify" vertical="center" wrapText="1"/>
      <protection hidden="1"/>
    </xf>
    <xf numFmtId="49" fontId="5" fillId="0" borderId="1" xfId="5" applyNumberFormat="1" applyFont="1" applyFill="1" applyBorder="1" applyAlignment="1" applyProtection="1">
      <alignment horizontal="center" vertical="center" wrapText="1"/>
      <protection hidden="1"/>
    </xf>
    <xf numFmtId="171" fontId="5" fillId="0" borderId="1" xfId="5" applyNumberFormat="1" applyFont="1" applyFill="1" applyBorder="1" applyAlignment="1" applyProtection="1">
      <alignment horizontal="center" vertical="center"/>
      <protection hidden="1"/>
    </xf>
    <xf numFmtId="49" fontId="5" fillId="0" borderId="1" xfId="5" applyNumberFormat="1" applyFont="1" applyFill="1" applyBorder="1" applyAlignment="1" applyProtection="1">
      <alignment horizontal="center" vertical="center"/>
      <protection hidden="1"/>
    </xf>
    <xf numFmtId="170" fontId="5" fillId="0" borderId="1" xfId="5" applyNumberFormat="1" applyFont="1" applyFill="1" applyBorder="1" applyAlignment="1" applyProtection="1">
      <alignment horizontal="center" vertical="center"/>
      <protection hidden="1"/>
    </xf>
    <xf numFmtId="173" fontId="5" fillId="0" borderId="1" xfId="5" applyNumberFormat="1" applyFont="1" applyFill="1" applyBorder="1" applyAlignment="1" applyProtection="1">
      <alignment horizontal="center" vertical="center"/>
      <protection hidden="1"/>
    </xf>
    <xf numFmtId="168" fontId="5" fillId="0" borderId="1" xfId="5" applyNumberFormat="1" applyFont="1" applyFill="1" applyBorder="1" applyAlignment="1" applyProtection="1">
      <alignment horizontal="center" vertical="center"/>
      <protection hidden="1"/>
    </xf>
    <xf numFmtId="169" fontId="5" fillId="0" borderId="1" xfId="5" applyNumberFormat="1" applyFont="1" applyFill="1" applyBorder="1" applyAlignment="1" applyProtection="1">
      <alignment horizontal="justify" vertical="center" wrapText="1"/>
      <protection hidden="1"/>
    </xf>
    <xf numFmtId="168" fontId="5" fillId="0" borderId="1" xfId="5" applyNumberFormat="1" applyFont="1" applyFill="1" applyBorder="1" applyAlignment="1" applyProtection="1">
      <alignment horizontal="justify" vertical="center" wrapText="1"/>
      <protection hidden="1"/>
    </xf>
    <xf numFmtId="173" fontId="9" fillId="0" borderId="1" xfId="0" applyNumberFormat="1" applyFont="1" applyFill="1" applyBorder="1" applyAlignment="1">
      <alignment horizontal="center" vertical="center"/>
    </xf>
    <xf numFmtId="169" fontId="5" fillId="0" borderId="1" xfId="5" applyNumberFormat="1" applyFont="1" applyFill="1" applyBorder="1" applyAlignment="1" applyProtection="1">
      <alignment horizontal="justify" wrapText="1"/>
      <protection hidden="1"/>
    </xf>
    <xf numFmtId="167" fontId="5" fillId="0" borderId="1" xfId="5" applyNumberFormat="1" applyFont="1" applyFill="1" applyBorder="1" applyAlignment="1" applyProtection="1">
      <alignment horizontal="center"/>
      <protection hidden="1"/>
    </xf>
    <xf numFmtId="173" fontId="5" fillId="0" borderId="1" xfId="5" applyNumberFormat="1" applyFont="1" applyFill="1" applyBorder="1" applyAlignment="1" applyProtection="1">
      <alignment horizontal="center"/>
      <protection hidden="1"/>
    </xf>
    <xf numFmtId="175" fontId="5" fillId="0" borderId="1" xfId="1" applyNumberFormat="1" applyFont="1" applyFill="1" applyBorder="1" applyAlignment="1" applyProtection="1">
      <alignment horizontal="center" vertical="center"/>
      <protection hidden="1"/>
    </xf>
    <xf numFmtId="49" fontId="5" fillId="4" borderId="1" xfId="5" applyNumberFormat="1" applyFont="1" applyFill="1" applyBorder="1" applyAlignment="1" applyProtection="1">
      <alignment horizontal="center" vertical="center" wrapText="1"/>
      <protection hidden="1"/>
    </xf>
    <xf numFmtId="173" fontId="11" fillId="5" borderId="1" xfId="0" applyNumberFormat="1" applyFont="1" applyFill="1" applyBorder="1" applyAlignment="1">
      <alignment horizontal="center" vertical="center"/>
    </xf>
    <xf numFmtId="172" fontId="9" fillId="0" borderId="0" xfId="0" applyNumberFormat="1" applyFont="1" applyFill="1" applyAlignment="1">
      <alignment horizontal="center"/>
    </xf>
    <xf numFmtId="166" fontId="5" fillId="4" borderId="1" xfId="5" applyNumberFormat="1" applyFont="1" applyFill="1" applyBorder="1" applyAlignment="1" applyProtection="1">
      <alignment horizontal="justify" vertical="center" wrapText="1"/>
      <protection hidden="1"/>
    </xf>
    <xf numFmtId="171" fontId="14" fillId="5" borderId="1" xfId="5" applyNumberFormat="1" applyFont="1" applyFill="1" applyBorder="1" applyAlignment="1" applyProtection="1">
      <alignment horizontal="center" vertical="center"/>
      <protection hidden="1"/>
    </xf>
    <xf numFmtId="173" fontId="6" fillId="5" borderId="1" xfId="9" applyNumberFormat="1" applyFont="1" applyFill="1" applyBorder="1" applyAlignment="1" applyProtection="1">
      <alignment horizontal="center" vertical="center"/>
      <protection hidden="1"/>
    </xf>
    <xf numFmtId="175" fontId="5" fillId="4" borderId="1" xfId="1" applyNumberFormat="1" applyFont="1" applyFill="1" applyBorder="1" applyAlignment="1" applyProtection="1">
      <alignment horizontal="center" vertical="center"/>
      <protection hidden="1"/>
    </xf>
    <xf numFmtId="173" fontId="9" fillId="4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wrapText="1"/>
    </xf>
    <xf numFmtId="0" fontId="11" fillId="5" borderId="1" xfId="0" applyFont="1" applyFill="1" applyBorder="1" applyAlignment="1">
      <alignment horizontal="justify"/>
    </xf>
    <xf numFmtId="175" fontId="5" fillId="0" borderId="1" xfId="11" applyNumberFormat="1" applyFont="1" applyFill="1" applyBorder="1" applyAlignment="1" applyProtection="1">
      <alignment horizontal="center" vertical="center"/>
      <protection hidden="1"/>
    </xf>
    <xf numFmtId="0" fontId="11" fillId="5" borderId="1" xfId="0" applyFont="1" applyFill="1" applyBorder="1" applyAlignment="1">
      <alignment horizontal="center" vertical="center"/>
    </xf>
    <xf numFmtId="49" fontId="11" fillId="5" borderId="1" xfId="0" applyNumberFormat="1" applyFont="1" applyFill="1" applyBorder="1" applyAlignment="1">
      <alignment horizontal="center" vertical="center"/>
    </xf>
    <xf numFmtId="0" fontId="6" fillId="0" borderId="1" xfId="5" applyNumberFormat="1" applyFont="1" applyFill="1" applyBorder="1" applyAlignment="1" applyProtection="1">
      <alignment horizontal="center" vertical="center"/>
      <protection hidden="1"/>
    </xf>
    <xf numFmtId="174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7" fontId="5" fillId="0" borderId="1" xfId="5" applyNumberFormat="1" applyFont="1" applyFill="1" applyBorder="1" applyAlignment="1" applyProtection="1">
      <alignment horizontal="center" vertical="center"/>
      <protection hidden="1"/>
    </xf>
    <xf numFmtId="173" fontId="5" fillId="5" borderId="1" xfId="5" applyNumberFormat="1" applyFont="1" applyFill="1" applyBorder="1" applyAlignment="1" applyProtection="1">
      <alignment horizontal="center" vertical="center"/>
      <protection hidden="1"/>
    </xf>
    <xf numFmtId="166" fontId="6" fillId="5" borderId="1" xfId="5" applyNumberFormat="1" applyFont="1" applyFill="1" applyBorder="1" applyAlignment="1" applyProtection="1">
      <alignment horizontal="justify" vertical="center" wrapText="1"/>
      <protection hidden="1"/>
    </xf>
    <xf numFmtId="0" fontId="5" fillId="0" borderId="0" xfId="0" applyFont="1" applyAlignment="1">
      <alignment horizontal="center"/>
    </xf>
    <xf numFmtId="173" fontId="5" fillId="0" borderId="0" xfId="0" applyNumberFormat="1" applyFont="1" applyAlignment="1">
      <alignment horizontal="center"/>
    </xf>
    <xf numFmtId="0" fontId="5" fillId="0" borderId="1" xfId="5" applyNumberFormat="1" applyFont="1" applyFill="1" applyBorder="1" applyAlignment="1" applyProtection="1">
      <alignment horizontal="justify"/>
      <protection hidden="1"/>
    </xf>
    <xf numFmtId="0" fontId="5" fillId="0" borderId="1" xfId="5" applyNumberFormat="1" applyFont="1" applyFill="1" applyBorder="1" applyAlignment="1" applyProtection="1">
      <protection hidden="1"/>
    </xf>
    <xf numFmtId="0" fontId="6" fillId="0" borderId="1" xfId="5" applyNumberFormat="1" applyFont="1" applyFill="1" applyBorder="1" applyAlignment="1" applyProtection="1">
      <protection hidden="1"/>
    </xf>
    <xf numFmtId="173" fontId="6" fillId="0" borderId="1" xfId="5" applyNumberFormat="1" applyFont="1" applyFill="1" applyBorder="1" applyAlignment="1" applyProtection="1">
      <alignment horizontal="center"/>
      <protection hidden="1"/>
    </xf>
    <xf numFmtId="169" fontId="5" fillId="5" borderId="1" xfId="5" applyNumberFormat="1" applyFont="1" applyFill="1" applyBorder="1" applyAlignment="1" applyProtection="1">
      <alignment horizontal="justify" vertical="center" wrapText="1"/>
      <protection hidden="1"/>
    </xf>
    <xf numFmtId="49" fontId="5" fillId="5" borderId="1" xfId="5" applyNumberFormat="1" applyFont="1" applyFill="1" applyBorder="1" applyAlignment="1" applyProtection="1">
      <alignment horizontal="center" vertical="center"/>
      <protection hidden="1"/>
    </xf>
    <xf numFmtId="170" fontId="5" fillId="5" borderId="1" xfId="5" applyNumberFormat="1" applyFont="1" applyFill="1" applyBorder="1" applyAlignment="1" applyProtection="1">
      <alignment horizontal="center" vertical="center"/>
      <protection hidden="1"/>
    </xf>
    <xf numFmtId="166" fontId="5" fillId="5" borderId="1" xfId="5" applyNumberFormat="1" applyFont="1" applyFill="1" applyBorder="1" applyAlignment="1" applyProtection="1">
      <alignment horizontal="justify" vertical="center" wrapText="1"/>
      <protection hidden="1"/>
    </xf>
    <xf numFmtId="168" fontId="5" fillId="5" borderId="1" xfId="5" applyNumberFormat="1" applyFont="1" applyFill="1" applyBorder="1" applyAlignment="1" applyProtection="1">
      <alignment horizontal="center" vertical="center"/>
      <protection hidden="1"/>
    </xf>
    <xf numFmtId="168" fontId="5" fillId="5" borderId="1" xfId="5" applyNumberFormat="1" applyFont="1" applyFill="1" applyBorder="1" applyAlignment="1" applyProtection="1">
      <alignment horizontal="justify" vertical="center" wrapText="1"/>
      <protection hidden="1"/>
    </xf>
    <xf numFmtId="0" fontId="5" fillId="5" borderId="1" xfId="5" applyNumberFormat="1" applyFont="1" applyFill="1" applyBorder="1" applyAlignment="1" applyProtection="1">
      <alignment horizontal="center" vertical="center"/>
      <protection hidden="1"/>
    </xf>
    <xf numFmtId="173" fontId="9" fillId="5" borderId="1" xfId="0" applyNumberFormat="1" applyFont="1" applyFill="1" applyBorder="1" applyAlignment="1">
      <alignment horizontal="center" vertical="center" wrapText="1"/>
    </xf>
    <xf numFmtId="175" fontId="5" fillId="5" borderId="1" xfId="1" applyNumberFormat="1" applyFont="1" applyFill="1" applyBorder="1" applyAlignment="1" applyProtection="1">
      <alignment horizontal="center" vertical="center"/>
      <protection hidden="1"/>
    </xf>
    <xf numFmtId="168" fontId="5" fillId="7" borderId="1" xfId="5" applyNumberFormat="1" applyFont="1" applyFill="1" applyBorder="1" applyAlignment="1" applyProtection="1">
      <alignment horizontal="justify" vertical="center" wrapText="1"/>
      <protection hidden="1"/>
    </xf>
    <xf numFmtId="49" fontId="5" fillId="7" borderId="1" xfId="5" applyNumberFormat="1" applyFont="1" applyFill="1" applyBorder="1" applyAlignment="1" applyProtection="1">
      <alignment horizontal="center" vertical="center"/>
      <protection hidden="1"/>
    </xf>
    <xf numFmtId="170" fontId="5" fillId="7" borderId="1" xfId="5" applyNumberFormat="1" applyFont="1" applyFill="1" applyBorder="1" applyAlignment="1" applyProtection="1">
      <alignment horizontal="center" vertical="center"/>
      <protection hidden="1"/>
    </xf>
    <xf numFmtId="173" fontId="5" fillId="7" borderId="1" xfId="5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173" fontId="9" fillId="0" borderId="1" xfId="0" applyNumberFormat="1" applyFont="1" applyFill="1" applyBorder="1" applyAlignment="1">
      <alignment horizontal="center" vertical="center" wrapText="1"/>
    </xf>
    <xf numFmtId="168" fontId="5" fillId="5" borderId="1" xfId="5" applyNumberFormat="1" applyFont="1" applyFill="1" applyBorder="1" applyAlignment="1" applyProtection="1">
      <alignment horizontal="left" vertical="center" wrapText="1"/>
      <protection hidden="1"/>
    </xf>
    <xf numFmtId="174" fontId="9" fillId="5" borderId="1" xfId="0" applyNumberFormat="1" applyFont="1" applyFill="1" applyBorder="1" applyAlignment="1">
      <alignment horizontal="center" vertical="center" wrapText="1"/>
    </xf>
    <xf numFmtId="175" fontId="5" fillId="0" borderId="1" xfId="11" applyNumberFormat="1" applyFont="1" applyFill="1" applyBorder="1" applyAlignment="1" applyProtection="1">
      <alignment horizontal="center"/>
      <protection hidden="1"/>
    </xf>
    <xf numFmtId="0" fontId="11" fillId="7" borderId="1" xfId="0" applyFont="1" applyFill="1" applyBorder="1" applyAlignment="1">
      <alignment horizontal="justify"/>
    </xf>
    <xf numFmtId="0" fontId="9" fillId="7" borderId="1" xfId="0" applyFont="1" applyFill="1" applyBorder="1"/>
    <xf numFmtId="0" fontId="11" fillId="7" borderId="1" xfId="0" applyFont="1" applyFill="1" applyBorder="1"/>
    <xf numFmtId="173" fontId="11" fillId="7" borderId="1" xfId="0" applyNumberFormat="1" applyFont="1" applyFill="1" applyBorder="1" applyAlignment="1">
      <alignment horizontal="center"/>
    </xf>
    <xf numFmtId="49" fontId="5" fillId="2" borderId="1" xfId="5" applyNumberFormat="1" applyFont="1" applyFill="1" applyBorder="1" applyAlignment="1" applyProtection="1">
      <alignment horizontal="center" vertical="center" wrapText="1"/>
      <protection hidden="1"/>
    </xf>
    <xf numFmtId="171" fontId="5" fillId="2" borderId="1" xfId="5" applyNumberFormat="1" applyFont="1" applyFill="1" applyBorder="1" applyAlignment="1" applyProtection="1">
      <alignment horizontal="center" vertical="center"/>
      <protection hidden="1"/>
    </xf>
    <xf numFmtId="49" fontId="5" fillId="2" borderId="1" xfId="5" applyNumberFormat="1" applyFont="1" applyFill="1" applyBorder="1" applyAlignment="1" applyProtection="1">
      <alignment horizontal="center" vertical="center"/>
      <protection hidden="1"/>
    </xf>
    <xf numFmtId="170" fontId="5" fillId="2" borderId="1" xfId="5" applyNumberFormat="1" applyFont="1" applyFill="1" applyBorder="1" applyAlignment="1" applyProtection="1">
      <alignment horizontal="center" vertical="center"/>
      <protection hidden="1"/>
    </xf>
    <xf numFmtId="178" fontId="5" fillId="4" borderId="1" xfId="5" applyNumberFormat="1" applyFont="1" applyFill="1" applyBorder="1" applyAlignment="1" applyProtection="1">
      <alignment horizontal="center" vertical="center"/>
      <protection hidden="1"/>
    </xf>
    <xf numFmtId="178" fontId="9" fillId="0" borderId="1" xfId="0" applyNumberFormat="1" applyFont="1" applyFill="1" applyBorder="1" applyAlignment="1">
      <alignment horizontal="center"/>
    </xf>
    <xf numFmtId="176" fontId="15" fillId="0" borderId="0" xfId="0" applyNumberFormat="1" applyFont="1" applyAlignment="1">
      <alignment horizontal="center"/>
    </xf>
    <xf numFmtId="173" fontId="15" fillId="0" borderId="0" xfId="0" applyNumberFormat="1" applyFont="1" applyFill="1" applyAlignment="1">
      <alignment horizontal="center"/>
    </xf>
    <xf numFmtId="0" fontId="12" fillId="6" borderId="0" xfId="0" applyFont="1" applyFill="1" applyAlignment="1">
      <alignment horizontal="right" vertical="center" wrapText="1"/>
    </xf>
    <xf numFmtId="165" fontId="12" fillId="2" borderId="1" xfId="0" applyNumberFormat="1" applyFont="1" applyFill="1" applyBorder="1" applyAlignment="1">
      <alignment horizontal="center" vertical="center"/>
    </xf>
    <xf numFmtId="174" fontId="9" fillId="2" borderId="1" xfId="0" applyNumberFormat="1" applyFont="1" applyFill="1" applyBorder="1" applyAlignment="1">
      <alignment horizontal="center" vertical="center"/>
    </xf>
    <xf numFmtId="174" fontId="9" fillId="2" borderId="1" xfId="0" applyNumberFormat="1" applyFont="1" applyFill="1" applyBorder="1" applyAlignment="1">
      <alignment horizontal="center" vertical="center" wrapText="1"/>
    </xf>
    <xf numFmtId="173" fontId="5" fillId="2" borderId="1" xfId="5" applyNumberFormat="1" applyFont="1" applyFill="1" applyBorder="1" applyAlignment="1" applyProtection="1">
      <alignment horizontal="center" vertical="center"/>
      <protection hidden="1"/>
    </xf>
    <xf numFmtId="173" fontId="9" fillId="2" borderId="1" xfId="0" applyNumberFormat="1" applyFont="1" applyFill="1" applyBorder="1" applyAlignment="1">
      <alignment horizontal="center" vertical="center"/>
    </xf>
    <xf numFmtId="179" fontId="5" fillId="4" borderId="1" xfId="5" applyNumberFormat="1" applyFont="1" applyFill="1" applyBorder="1" applyAlignment="1" applyProtection="1">
      <alignment horizontal="center" vertical="center"/>
      <protection hidden="1"/>
    </xf>
    <xf numFmtId="179" fontId="5" fillId="0" borderId="1" xfId="5" applyNumberFormat="1" applyFont="1" applyFill="1" applyBorder="1" applyAlignment="1" applyProtection="1">
      <alignment horizontal="center" vertical="center"/>
      <protection hidden="1"/>
    </xf>
    <xf numFmtId="179" fontId="9" fillId="0" borderId="1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Alignment="1">
      <alignment horizontal="center"/>
    </xf>
    <xf numFmtId="173" fontId="5" fillId="2" borderId="1" xfId="9" applyNumberFormat="1" applyFont="1" applyFill="1" applyBorder="1" applyAlignment="1" applyProtection="1">
      <alignment horizontal="center" vertical="center"/>
      <protection hidden="1"/>
    </xf>
    <xf numFmtId="177" fontId="5" fillId="2" borderId="1" xfId="5" applyNumberFormat="1" applyFont="1" applyFill="1" applyBorder="1" applyAlignment="1" applyProtection="1">
      <alignment horizontal="center" vertical="center"/>
      <protection hidden="1"/>
    </xf>
    <xf numFmtId="177" fontId="5" fillId="4" borderId="1" xfId="5" applyNumberFormat="1" applyFont="1" applyFill="1" applyBorder="1" applyAlignment="1" applyProtection="1">
      <alignment horizontal="center" vertical="center"/>
      <protection hidden="1"/>
    </xf>
    <xf numFmtId="173" fontId="5" fillId="2" borderId="1" xfId="0" applyNumberFormat="1" applyFont="1" applyFill="1" applyBorder="1" applyAlignment="1">
      <alignment horizontal="center" vertical="center"/>
    </xf>
    <xf numFmtId="173" fontId="6" fillId="4" borderId="1" xfId="9" applyNumberFormat="1" applyFont="1" applyFill="1" applyBorder="1" applyAlignment="1" applyProtection="1">
      <alignment horizontal="center" vertical="center"/>
      <protection hidden="1"/>
    </xf>
    <xf numFmtId="166" fontId="5" fillId="2" borderId="1" xfId="5" applyNumberFormat="1" applyFont="1" applyFill="1" applyBorder="1" applyAlignment="1" applyProtection="1">
      <alignment horizontal="justify" vertical="center" wrapText="1"/>
      <protection hidden="1"/>
    </xf>
    <xf numFmtId="17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>
      <alignment wrapText="1"/>
    </xf>
    <xf numFmtId="174" fontId="9" fillId="0" borderId="1" xfId="0" applyNumberFormat="1" applyFont="1" applyFill="1" applyBorder="1" applyAlignment="1">
      <alignment horizontal="center" vertical="center" wrapText="1"/>
    </xf>
    <xf numFmtId="174" fontId="11" fillId="0" borderId="1" xfId="0" applyNumberFormat="1" applyFont="1" applyFill="1" applyBorder="1" applyAlignment="1">
      <alignment horizontal="center" vertical="center" wrapText="1"/>
    </xf>
    <xf numFmtId="0" fontId="2" fillId="0" borderId="0" xfId="11"/>
    <xf numFmtId="174" fontId="9" fillId="0" borderId="1" xfId="0" applyNumberFormat="1" applyFont="1" applyFill="1" applyBorder="1" applyAlignment="1">
      <alignment horizontal="center" vertical="center" wrapText="1"/>
    </xf>
    <xf numFmtId="174" fontId="11" fillId="0" borderId="1" xfId="0" applyNumberFormat="1" applyFont="1" applyFill="1" applyBorder="1" applyAlignment="1">
      <alignment horizontal="center" vertical="center" wrapText="1"/>
    </xf>
    <xf numFmtId="174" fontId="16" fillId="0" borderId="0" xfId="0" applyNumberFormat="1" applyFont="1" applyAlignment="1">
      <alignment wrapText="1"/>
    </xf>
    <xf numFmtId="0" fontId="11" fillId="0" borderId="1" xfId="0" applyFont="1" applyBorder="1"/>
    <xf numFmtId="0" fontId="11" fillId="0" borderId="1" xfId="0" applyFont="1" applyBorder="1" applyAlignment="1"/>
    <xf numFmtId="0" fontId="11" fillId="0" borderId="1" xfId="0" applyFont="1" applyBorder="1" applyAlignment="1">
      <alignment wrapText="1"/>
    </xf>
    <xf numFmtId="0" fontId="17" fillId="0" borderId="1" xfId="0" applyFont="1" applyBorder="1" applyAlignment="1">
      <alignment horizontal="center"/>
    </xf>
    <xf numFmtId="176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76" fontId="11" fillId="0" borderId="1" xfId="0" applyNumberFormat="1" applyFont="1" applyFill="1" applyBorder="1" applyAlignment="1">
      <alignment horizontal="center"/>
    </xf>
    <xf numFmtId="174" fontId="11" fillId="0" borderId="1" xfId="0" applyNumberFormat="1" applyFont="1" applyFill="1" applyBorder="1" applyAlignment="1">
      <alignment horizontal="center" vertical="center" wrapText="1"/>
    </xf>
    <xf numFmtId="174" fontId="9" fillId="0" borderId="1" xfId="0" applyNumberFormat="1" applyFont="1" applyFill="1" applyBorder="1" applyAlignment="1">
      <alignment horizontal="center"/>
    </xf>
    <xf numFmtId="174" fontId="1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69" fontId="5" fillId="2" borderId="1" xfId="5" applyNumberFormat="1" applyFont="1" applyFill="1" applyBorder="1" applyAlignment="1" applyProtection="1">
      <alignment horizontal="justify" vertical="center" wrapText="1"/>
      <protection hidden="1"/>
    </xf>
    <xf numFmtId="0" fontId="9" fillId="0" borderId="1" xfId="0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174" fontId="9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74" fontId="11" fillId="0" borderId="1" xfId="0" applyNumberFormat="1" applyFont="1" applyBorder="1" applyAlignment="1">
      <alignment horizontal="center" vertical="center"/>
    </xf>
    <xf numFmtId="176" fontId="9" fillId="2" borderId="1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right" vertical="center" wrapText="1"/>
    </xf>
    <xf numFmtId="0" fontId="11" fillId="0" borderId="0" xfId="0" applyFont="1" applyFill="1" applyAlignment="1">
      <alignment horizontal="center" wrapText="1"/>
    </xf>
    <xf numFmtId="0" fontId="12" fillId="6" borderId="0" xfId="0" applyFont="1" applyFill="1" applyAlignment="1">
      <alignment horizontal="right" vertical="center" wrapText="1"/>
    </xf>
    <xf numFmtId="0" fontId="9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12" fillId="2" borderId="0" xfId="0" applyFont="1" applyFill="1" applyAlignment="1">
      <alignment horizontal="right" vertical="center" wrapText="1"/>
    </xf>
    <xf numFmtId="0" fontId="9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center" wrapText="1"/>
    </xf>
    <xf numFmtId="0" fontId="12" fillId="6" borderId="0" xfId="0" applyFont="1" applyFill="1" applyAlignment="1">
      <alignment horizontal="right" vertical="top" wrapText="1"/>
    </xf>
    <xf numFmtId="0" fontId="0" fillId="0" borderId="0" xfId="0" applyAlignment="1"/>
    <xf numFmtId="0" fontId="9" fillId="0" borderId="0" xfId="0" applyFont="1" applyAlignment="1">
      <alignment horizontal="center" wrapText="1"/>
    </xf>
    <xf numFmtId="0" fontId="9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12" fillId="2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right"/>
    </xf>
    <xf numFmtId="174" fontId="11" fillId="0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74" fontId="9" fillId="0" borderId="1" xfId="0" applyNumberFormat="1" applyFont="1" applyFill="1" applyBorder="1" applyAlignment="1">
      <alignment horizontal="center" vertical="center" wrapText="1"/>
    </xf>
    <xf numFmtId="174" fontId="11" fillId="0" borderId="1" xfId="0" applyNumberFormat="1" applyFont="1" applyFill="1" applyBorder="1" applyAlignment="1">
      <alignment horizontal="center" vertical="center" wrapText="1"/>
    </xf>
  </cellXfs>
  <cellStyles count="12">
    <cellStyle name="Обычный" xfId="0" builtinId="0"/>
    <cellStyle name="Обычный 2" xfId="1"/>
    <cellStyle name="Обычный 2 2" xfId="2"/>
    <cellStyle name="Обычный 2 2 2" xfId="5"/>
    <cellStyle name="Обычный 2 3" xfId="3"/>
    <cellStyle name="Обычный 2 4" xfId="4"/>
    <cellStyle name="Обычный 2 5" xfId="6"/>
    <cellStyle name="Обычный 2 6" xfId="8"/>
    <cellStyle name="Обычный 2 7" xfId="7"/>
    <cellStyle name="Обычный 2 8" xfId="11"/>
    <cellStyle name="Финансовый" xfId="9" builtinId="3"/>
    <cellStyle name="Элементы осей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70;&#1044;&#1046;&#1045;&#1058;%202022-2024/&#1073;&#1102;&#1076;&#1078;&#1077;&#1090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ст"/>
      <sheetName val="доходы"/>
      <sheetName val="свод по статьям (после комис.)"/>
      <sheetName val="211 админ"/>
      <sheetName val="213 админ "/>
      <sheetName val="211 пилигрим"/>
      <sheetName val="211 хэс"/>
      <sheetName val="212"/>
      <sheetName val="214"/>
      <sheetName val="221"/>
      <sheetName val="222"/>
      <sheetName val="223!"/>
      <sheetName val="225"/>
      <sheetName val="226"/>
      <sheetName val="227"/>
      <sheetName val="251"/>
      <sheetName val="291"/>
      <sheetName val="297"/>
      <sheetName val="296"/>
      <sheetName val="310"/>
      <sheetName val="343"/>
      <sheetName val="345"/>
      <sheetName val="346"/>
      <sheetName val="349"/>
      <sheetName val="ФОТ поквартально"/>
      <sheetName val="247 и 243 по контрактам"/>
    </sheetNames>
    <sheetDataSet>
      <sheetData sheetId="0" refreshError="1">
        <row r="13">
          <cell r="G13">
            <v>1595.8348583333336</v>
          </cell>
        </row>
        <row r="192">
          <cell r="G192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4"/>
  <sheetViews>
    <sheetView zoomScaleNormal="100" workbookViewId="0">
      <selection activeCell="E1" sqref="E1:F1"/>
    </sheetView>
  </sheetViews>
  <sheetFormatPr defaultRowHeight="11.25" x14ac:dyDescent="0.2"/>
  <cols>
    <col min="1" max="1" width="50.42578125" style="3" customWidth="1"/>
    <col min="2" max="2" width="5.42578125" style="4" customWidth="1"/>
    <col min="3" max="3" width="5.28515625" style="4" customWidth="1"/>
    <col min="4" max="4" width="10.5703125" style="5" customWidth="1"/>
    <col min="5" max="5" width="7.140625" style="6" customWidth="1"/>
    <col min="6" max="6" width="17.28515625" style="4" customWidth="1"/>
    <col min="7" max="16384" width="9.140625" style="6"/>
  </cols>
  <sheetData>
    <row r="1" spans="1:8" ht="45" customHeight="1" x14ac:dyDescent="0.25">
      <c r="E1" s="176" t="s">
        <v>326</v>
      </c>
      <c r="F1" s="177"/>
    </row>
    <row r="3" spans="1:8" ht="44.25" customHeight="1" x14ac:dyDescent="0.2">
      <c r="E3" s="175" t="s">
        <v>299</v>
      </c>
      <c r="F3" s="175"/>
    </row>
    <row r="4" spans="1:8" ht="45" customHeight="1" x14ac:dyDescent="0.2">
      <c r="A4" s="174" t="s">
        <v>273</v>
      </c>
      <c r="B4" s="174"/>
      <c r="C4" s="174"/>
      <c r="D4" s="174"/>
      <c r="E4" s="174"/>
      <c r="F4" s="174"/>
    </row>
    <row r="5" spans="1:8" ht="21" customHeight="1" x14ac:dyDescent="0.2"/>
    <row r="6" spans="1:8" x14ac:dyDescent="0.2">
      <c r="F6" s="4" t="s">
        <v>130</v>
      </c>
    </row>
    <row r="7" spans="1:8" ht="24" customHeight="1" x14ac:dyDescent="0.2">
      <c r="A7" s="44" t="s">
        <v>0</v>
      </c>
      <c r="B7" s="44" t="s">
        <v>1</v>
      </c>
      <c r="C7" s="44" t="s">
        <v>2</v>
      </c>
      <c r="D7" s="45" t="s">
        <v>3</v>
      </c>
      <c r="E7" s="44" t="s">
        <v>4</v>
      </c>
      <c r="F7" s="46" t="s">
        <v>272</v>
      </c>
      <c r="G7" s="147" t="s">
        <v>304</v>
      </c>
      <c r="H7" s="148" t="s">
        <v>305</v>
      </c>
    </row>
    <row r="8" spans="1:8" x14ac:dyDescent="0.2">
      <c r="A8" s="33" t="s">
        <v>5</v>
      </c>
      <c r="B8" s="35">
        <v>1</v>
      </c>
      <c r="C8" s="35">
        <v>0</v>
      </c>
      <c r="D8" s="36" t="s">
        <v>43</v>
      </c>
      <c r="E8" s="37" t="s">
        <v>43</v>
      </c>
      <c r="F8" s="38">
        <f>F9+F15+F21+F32+F38</f>
        <v>18081.099999999999</v>
      </c>
      <c r="G8" s="38">
        <f t="shared" ref="G8:H8" si="0">G9+G15+G21+G32+G38</f>
        <v>641.69999999999993</v>
      </c>
      <c r="H8" s="38">
        <f t="shared" si="0"/>
        <v>18722.8</v>
      </c>
    </row>
    <row r="9" spans="1:8" ht="22.5" x14ac:dyDescent="0.2">
      <c r="A9" s="30" t="s">
        <v>6</v>
      </c>
      <c r="B9" s="39">
        <v>1</v>
      </c>
      <c r="C9" s="39">
        <v>2</v>
      </c>
      <c r="D9" s="29" t="s">
        <v>43</v>
      </c>
      <c r="E9" s="40" t="s">
        <v>43</v>
      </c>
      <c r="F9" s="28">
        <f t="shared" ref="F9:H13" si="1">F10</f>
        <v>2216.9</v>
      </c>
      <c r="G9" s="28">
        <f t="shared" si="1"/>
        <v>0</v>
      </c>
      <c r="H9" s="28">
        <f t="shared" si="1"/>
        <v>2216.9</v>
      </c>
    </row>
    <row r="10" spans="1:8" ht="33.75" x14ac:dyDescent="0.2">
      <c r="A10" s="67" t="s">
        <v>292</v>
      </c>
      <c r="B10" s="61">
        <v>1</v>
      </c>
      <c r="C10" s="61">
        <v>2</v>
      </c>
      <c r="D10" s="62" t="s">
        <v>133</v>
      </c>
      <c r="E10" s="63" t="s">
        <v>43</v>
      </c>
      <c r="F10" s="64">
        <f t="shared" si="1"/>
        <v>2216.9</v>
      </c>
      <c r="G10" s="64">
        <f t="shared" si="1"/>
        <v>0</v>
      </c>
      <c r="H10" s="64">
        <f t="shared" si="1"/>
        <v>2216.9</v>
      </c>
    </row>
    <row r="11" spans="1:8" ht="33.75" x14ac:dyDescent="0.2">
      <c r="A11" s="67" t="s">
        <v>83</v>
      </c>
      <c r="B11" s="61">
        <v>1</v>
      </c>
      <c r="C11" s="61">
        <v>2</v>
      </c>
      <c r="D11" s="62" t="s">
        <v>157</v>
      </c>
      <c r="E11" s="63"/>
      <c r="F11" s="64">
        <f t="shared" si="1"/>
        <v>2216.9</v>
      </c>
      <c r="G11" s="64">
        <f t="shared" si="1"/>
        <v>0</v>
      </c>
      <c r="H11" s="64">
        <f t="shared" si="1"/>
        <v>2216.9</v>
      </c>
    </row>
    <row r="12" spans="1:8" x14ac:dyDescent="0.2">
      <c r="A12" s="67" t="s">
        <v>63</v>
      </c>
      <c r="B12" s="61">
        <v>1</v>
      </c>
      <c r="C12" s="61">
        <v>2</v>
      </c>
      <c r="D12" s="62" t="s">
        <v>134</v>
      </c>
      <c r="E12" s="63" t="s">
        <v>43</v>
      </c>
      <c r="F12" s="64">
        <f t="shared" si="1"/>
        <v>2216.9</v>
      </c>
      <c r="G12" s="64">
        <f t="shared" si="1"/>
        <v>0</v>
      </c>
      <c r="H12" s="64">
        <f t="shared" si="1"/>
        <v>2216.9</v>
      </c>
    </row>
    <row r="13" spans="1:8" ht="45" x14ac:dyDescent="0.2">
      <c r="A13" s="59" t="s">
        <v>47</v>
      </c>
      <c r="B13" s="61">
        <v>1</v>
      </c>
      <c r="C13" s="61">
        <v>2</v>
      </c>
      <c r="D13" s="62" t="s">
        <v>134</v>
      </c>
      <c r="E13" s="63" t="s">
        <v>48</v>
      </c>
      <c r="F13" s="64">
        <f t="shared" si="1"/>
        <v>2216.9</v>
      </c>
      <c r="G13" s="64">
        <f t="shared" si="1"/>
        <v>0</v>
      </c>
      <c r="H13" s="64">
        <f t="shared" si="1"/>
        <v>2216.9</v>
      </c>
    </row>
    <row r="14" spans="1:8" ht="22.5" x14ac:dyDescent="0.2">
      <c r="A14" s="59" t="s">
        <v>51</v>
      </c>
      <c r="B14" s="61">
        <v>1</v>
      </c>
      <c r="C14" s="61">
        <v>2</v>
      </c>
      <c r="D14" s="62" t="s">
        <v>134</v>
      </c>
      <c r="E14" s="63" t="s">
        <v>52</v>
      </c>
      <c r="F14" s="64">
        <f>'расходы по структуре 2022 '!G14</f>
        <v>2216.9</v>
      </c>
      <c r="G14" s="64">
        <f>'расходы по структуре 2022 '!H14</f>
        <v>0</v>
      </c>
      <c r="H14" s="64">
        <f>'расходы по структуре 2022 '!I14</f>
        <v>2216.9</v>
      </c>
    </row>
    <row r="15" spans="1:8" ht="33.75" x14ac:dyDescent="0.2">
      <c r="A15" s="76" t="s">
        <v>7</v>
      </c>
      <c r="B15" s="39">
        <v>1</v>
      </c>
      <c r="C15" s="39">
        <v>4</v>
      </c>
      <c r="D15" s="29"/>
      <c r="E15" s="40"/>
      <c r="F15" s="28">
        <f>F16</f>
        <v>11617.7</v>
      </c>
      <c r="G15" s="28">
        <f t="shared" ref="G15:H16" si="2">G16</f>
        <v>0</v>
      </c>
      <c r="H15" s="28">
        <f t="shared" si="2"/>
        <v>11617.7</v>
      </c>
    </row>
    <row r="16" spans="1:8" ht="33.75" x14ac:dyDescent="0.2">
      <c r="A16" s="67" t="s">
        <v>292</v>
      </c>
      <c r="B16" s="61">
        <v>1</v>
      </c>
      <c r="C16" s="61">
        <v>4</v>
      </c>
      <c r="D16" s="62" t="s">
        <v>133</v>
      </c>
      <c r="E16" s="63" t="s">
        <v>43</v>
      </c>
      <c r="F16" s="64">
        <f>F17</f>
        <v>11617.7</v>
      </c>
      <c r="G16" s="64">
        <f t="shared" si="2"/>
        <v>0</v>
      </c>
      <c r="H16" s="64">
        <f t="shared" si="2"/>
        <v>11617.7</v>
      </c>
    </row>
    <row r="17" spans="1:8" ht="33.75" x14ac:dyDescent="0.2">
      <c r="A17" s="67" t="s">
        <v>83</v>
      </c>
      <c r="B17" s="61">
        <v>1</v>
      </c>
      <c r="C17" s="61">
        <v>4</v>
      </c>
      <c r="D17" s="62" t="s">
        <v>157</v>
      </c>
      <c r="E17" s="63"/>
      <c r="F17" s="64">
        <f>F18</f>
        <v>11617.7</v>
      </c>
      <c r="G17" s="64">
        <f t="shared" ref="G17:H17" si="3">G18</f>
        <v>0</v>
      </c>
      <c r="H17" s="64">
        <f t="shared" si="3"/>
        <v>11617.7</v>
      </c>
    </row>
    <row r="18" spans="1:8" x14ac:dyDescent="0.2">
      <c r="A18" s="67" t="s">
        <v>34</v>
      </c>
      <c r="B18" s="61">
        <v>1</v>
      </c>
      <c r="C18" s="61">
        <v>4</v>
      </c>
      <c r="D18" s="62" t="s">
        <v>135</v>
      </c>
      <c r="E18" s="63" t="s">
        <v>43</v>
      </c>
      <c r="F18" s="64">
        <f>F19</f>
        <v>11617.7</v>
      </c>
      <c r="G18" s="64">
        <f t="shared" ref="G18:H18" si="4">G19</f>
        <v>0</v>
      </c>
      <c r="H18" s="64">
        <f t="shared" si="4"/>
        <v>11617.7</v>
      </c>
    </row>
    <row r="19" spans="1:8" ht="45" x14ac:dyDescent="0.2">
      <c r="A19" s="59" t="s">
        <v>47</v>
      </c>
      <c r="B19" s="61">
        <v>1</v>
      </c>
      <c r="C19" s="61">
        <v>4</v>
      </c>
      <c r="D19" s="62" t="s">
        <v>135</v>
      </c>
      <c r="E19" s="63" t="s">
        <v>48</v>
      </c>
      <c r="F19" s="64">
        <f>F20</f>
        <v>11617.7</v>
      </c>
      <c r="G19" s="64">
        <f t="shared" ref="G19:H19" si="5">G20</f>
        <v>0</v>
      </c>
      <c r="H19" s="64">
        <f t="shared" si="5"/>
        <v>11617.7</v>
      </c>
    </row>
    <row r="20" spans="1:8" ht="22.5" x14ac:dyDescent="0.2">
      <c r="A20" s="59" t="s">
        <v>51</v>
      </c>
      <c r="B20" s="61">
        <v>1</v>
      </c>
      <c r="C20" s="61">
        <v>4</v>
      </c>
      <c r="D20" s="62" t="s">
        <v>135</v>
      </c>
      <c r="E20" s="63" t="s">
        <v>52</v>
      </c>
      <c r="F20" s="68">
        <f>'расходы по структуре 2022 '!G23</f>
        <v>11617.7</v>
      </c>
      <c r="G20" s="68">
        <f>'расходы по структуре 2022 '!H23</f>
        <v>0</v>
      </c>
      <c r="H20" s="68">
        <f>'расходы по структуре 2022 '!I23</f>
        <v>11617.7</v>
      </c>
    </row>
    <row r="21" spans="1:8" ht="33.75" x14ac:dyDescent="0.2">
      <c r="A21" s="76" t="s">
        <v>73</v>
      </c>
      <c r="B21" s="39">
        <v>1</v>
      </c>
      <c r="C21" s="39">
        <v>6</v>
      </c>
      <c r="D21" s="29"/>
      <c r="E21" s="40"/>
      <c r="F21" s="28">
        <f>F27+F22</f>
        <v>45</v>
      </c>
      <c r="G21" s="28">
        <f t="shared" ref="G21:H21" si="6">G27+G22</f>
        <v>0</v>
      </c>
      <c r="H21" s="28">
        <f t="shared" si="6"/>
        <v>45</v>
      </c>
    </row>
    <row r="22" spans="1:8" x14ac:dyDescent="0.2">
      <c r="A22" s="67" t="s">
        <v>60</v>
      </c>
      <c r="B22" s="61">
        <v>1</v>
      </c>
      <c r="C22" s="61">
        <v>6</v>
      </c>
      <c r="D22" s="62" t="s">
        <v>132</v>
      </c>
      <c r="E22" s="63"/>
      <c r="F22" s="64">
        <f>F23</f>
        <v>19.3</v>
      </c>
      <c r="G22" s="64">
        <f t="shared" ref="G22:H25" si="7">G23</f>
        <v>0</v>
      </c>
      <c r="H22" s="64">
        <f t="shared" si="7"/>
        <v>19.3</v>
      </c>
    </row>
    <row r="23" spans="1:8" ht="33.75" x14ac:dyDescent="0.2">
      <c r="A23" s="67" t="s">
        <v>198</v>
      </c>
      <c r="B23" s="61">
        <v>1</v>
      </c>
      <c r="C23" s="61">
        <v>6</v>
      </c>
      <c r="D23" s="62" t="s">
        <v>137</v>
      </c>
      <c r="E23" s="63"/>
      <c r="F23" s="64">
        <f>F24</f>
        <v>19.3</v>
      </c>
      <c r="G23" s="64">
        <f t="shared" si="7"/>
        <v>0</v>
      </c>
      <c r="H23" s="64">
        <f t="shared" si="7"/>
        <v>19.3</v>
      </c>
    </row>
    <row r="24" spans="1:8" ht="56.25" x14ac:dyDescent="0.2">
      <c r="A24" s="59" t="s">
        <v>72</v>
      </c>
      <c r="B24" s="61">
        <v>1</v>
      </c>
      <c r="C24" s="61">
        <v>6</v>
      </c>
      <c r="D24" s="62" t="s">
        <v>138</v>
      </c>
      <c r="E24" s="63"/>
      <c r="F24" s="64">
        <f>F25</f>
        <v>19.3</v>
      </c>
      <c r="G24" s="64">
        <f t="shared" si="7"/>
        <v>0</v>
      </c>
      <c r="H24" s="64">
        <f t="shared" si="7"/>
        <v>19.3</v>
      </c>
    </row>
    <row r="25" spans="1:8" x14ac:dyDescent="0.2">
      <c r="A25" s="59" t="s">
        <v>59</v>
      </c>
      <c r="B25" s="61">
        <v>1</v>
      </c>
      <c r="C25" s="61">
        <v>6</v>
      </c>
      <c r="D25" s="62" t="s">
        <v>138</v>
      </c>
      <c r="E25" s="63">
        <v>500</v>
      </c>
      <c r="F25" s="64">
        <f>F26</f>
        <v>19.3</v>
      </c>
      <c r="G25" s="64">
        <f t="shared" si="7"/>
        <v>0</v>
      </c>
      <c r="H25" s="64">
        <f t="shared" si="7"/>
        <v>19.3</v>
      </c>
    </row>
    <row r="26" spans="1:8" x14ac:dyDescent="0.2">
      <c r="A26" s="59" t="s">
        <v>42</v>
      </c>
      <c r="B26" s="61">
        <v>1</v>
      </c>
      <c r="C26" s="61">
        <v>6</v>
      </c>
      <c r="D26" s="62" t="s">
        <v>138</v>
      </c>
      <c r="E26" s="63">
        <v>540</v>
      </c>
      <c r="F26" s="64">
        <f>'расходы по структуре 2022 '!G32</f>
        <v>19.3</v>
      </c>
      <c r="G26" s="64">
        <f>'расходы по структуре 2022 '!H32</f>
        <v>0</v>
      </c>
      <c r="H26" s="64">
        <f>'расходы по структуре 2022 '!I32</f>
        <v>19.3</v>
      </c>
    </row>
    <row r="27" spans="1:8" ht="33.75" x14ac:dyDescent="0.2">
      <c r="A27" s="67" t="s">
        <v>292</v>
      </c>
      <c r="B27" s="61">
        <v>1</v>
      </c>
      <c r="C27" s="61">
        <v>6</v>
      </c>
      <c r="D27" s="62" t="s">
        <v>133</v>
      </c>
      <c r="E27" s="63"/>
      <c r="F27" s="64">
        <f>F28</f>
        <v>25.7</v>
      </c>
      <c r="G27" s="64">
        <f t="shared" ref="G27:H30" si="8">G28</f>
        <v>0</v>
      </c>
      <c r="H27" s="64">
        <f t="shared" si="8"/>
        <v>25.7</v>
      </c>
    </row>
    <row r="28" spans="1:8" ht="33.75" x14ac:dyDescent="0.2">
      <c r="A28" s="67" t="s">
        <v>83</v>
      </c>
      <c r="B28" s="61">
        <v>1</v>
      </c>
      <c r="C28" s="61">
        <v>6</v>
      </c>
      <c r="D28" s="62" t="s">
        <v>157</v>
      </c>
      <c r="E28" s="63"/>
      <c r="F28" s="64">
        <f>F29</f>
        <v>25.7</v>
      </c>
      <c r="G28" s="64">
        <f t="shared" si="8"/>
        <v>0</v>
      </c>
      <c r="H28" s="64">
        <f t="shared" si="8"/>
        <v>25.7</v>
      </c>
    </row>
    <row r="29" spans="1:8" ht="56.25" x14ac:dyDescent="0.2">
      <c r="A29" s="59" t="s">
        <v>72</v>
      </c>
      <c r="B29" s="61">
        <v>1</v>
      </c>
      <c r="C29" s="61">
        <v>6</v>
      </c>
      <c r="D29" s="62" t="s">
        <v>136</v>
      </c>
      <c r="E29" s="63"/>
      <c r="F29" s="64">
        <f>F30</f>
        <v>25.7</v>
      </c>
      <c r="G29" s="64">
        <f t="shared" si="8"/>
        <v>0</v>
      </c>
      <c r="H29" s="64">
        <f t="shared" si="8"/>
        <v>25.7</v>
      </c>
    </row>
    <row r="30" spans="1:8" x14ac:dyDescent="0.2">
      <c r="A30" s="59" t="s">
        <v>59</v>
      </c>
      <c r="B30" s="61">
        <v>1</v>
      </c>
      <c r="C30" s="61">
        <v>6</v>
      </c>
      <c r="D30" s="62" t="s">
        <v>136</v>
      </c>
      <c r="E30" s="63">
        <v>500</v>
      </c>
      <c r="F30" s="64">
        <f>F31</f>
        <v>25.7</v>
      </c>
      <c r="G30" s="64">
        <f t="shared" si="8"/>
        <v>0</v>
      </c>
      <c r="H30" s="64">
        <f t="shared" si="8"/>
        <v>25.7</v>
      </c>
    </row>
    <row r="31" spans="1:8" x14ac:dyDescent="0.2">
      <c r="A31" s="59" t="s">
        <v>42</v>
      </c>
      <c r="B31" s="61">
        <v>1</v>
      </c>
      <c r="C31" s="61">
        <v>6</v>
      </c>
      <c r="D31" s="62" t="s">
        <v>136</v>
      </c>
      <c r="E31" s="63">
        <v>540</v>
      </c>
      <c r="F31" s="64">
        <f>'расходы по структуре 2022 '!G37</f>
        <v>25.7</v>
      </c>
      <c r="G31" s="64">
        <f>'расходы по структуре 2022 '!H37</f>
        <v>0</v>
      </c>
      <c r="H31" s="64">
        <f>'расходы по структуре 2022 '!I37</f>
        <v>25.7</v>
      </c>
    </row>
    <row r="32" spans="1:8" x14ac:dyDescent="0.2">
      <c r="A32" s="30" t="s">
        <v>8</v>
      </c>
      <c r="B32" s="39">
        <v>1</v>
      </c>
      <c r="C32" s="39">
        <v>11</v>
      </c>
      <c r="D32" s="29"/>
      <c r="E32" s="40" t="s">
        <v>43</v>
      </c>
      <c r="F32" s="28">
        <f>F33</f>
        <v>50</v>
      </c>
      <c r="G32" s="28">
        <f t="shared" ref="G32:H36" si="9">G33</f>
        <v>0</v>
      </c>
      <c r="H32" s="28">
        <f t="shared" si="9"/>
        <v>50</v>
      </c>
    </row>
    <row r="33" spans="1:8" x14ac:dyDescent="0.2">
      <c r="A33" s="67" t="s">
        <v>60</v>
      </c>
      <c r="B33" s="61">
        <v>1</v>
      </c>
      <c r="C33" s="61">
        <v>11</v>
      </c>
      <c r="D33" s="62" t="s">
        <v>132</v>
      </c>
      <c r="E33" s="63" t="s">
        <v>43</v>
      </c>
      <c r="F33" s="64">
        <f>F34</f>
        <v>50</v>
      </c>
      <c r="G33" s="64">
        <f t="shared" si="9"/>
        <v>0</v>
      </c>
      <c r="H33" s="64">
        <f t="shared" si="9"/>
        <v>50</v>
      </c>
    </row>
    <row r="34" spans="1:8" ht="33.75" x14ac:dyDescent="0.2">
      <c r="A34" s="67" t="s">
        <v>84</v>
      </c>
      <c r="B34" s="61">
        <v>1</v>
      </c>
      <c r="C34" s="61">
        <v>11</v>
      </c>
      <c r="D34" s="62" t="s">
        <v>88</v>
      </c>
      <c r="E34" s="63" t="s">
        <v>43</v>
      </c>
      <c r="F34" s="64">
        <f>F35</f>
        <v>50</v>
      </c>
      <c r="G34" s="64">
        <f t="shared" si="9"/>
        <v>0</v>
      </c>
      <c r="H34" s="64">
        <f t="shared" si="9"/>
        <v>50</v>
      </c>
    </row>
    <row r="35" spans="1:8" x14ac:dyDescent="0.2">
      <c r="A35" s="67" t="s">
        <v>131</v>
      </c>
      <c r="B35" s="61">
        <v>1</v>
      </c>
      <c r="C35" s="61">
        <v>11</v>
      </c>
      <c r="D35" s="62" t="s">
        <v>140</v>
      </c>
      <c r="E35" s="63"/>
      <c r="F35" s="68">
        <f>F36</f>
        <v>50</v>
      </c>
      <c r="G35" s="68">
        <f t="shared" si="9"/>
        <v>0</v>
      </c>
      <c r="H35" s="68">
        <f t="shared" si="9"/>
        <v>50</v>
      </c>
    </row>
    <row r="36" spans="1:8" x14ac:dyDescent="0.2">
      <c r="A36" s="59" t="s">
        <v>53</v>
      </c>
      <c r="B36" s="61">
        <v>1</v>
      </c>
      <c r="C36" s="61">
        <v>11</v>
      </c>
      <c r="D36" s="62" t="s">
        <v>140</v>
      </c>
      <c r="E36" s="63" t="s">
        <v>54</v>
      </c>
      <c r="F36" s="64">
        <f>F37</f>
        <v>50</v>
      </c>
      <c r="G36" s="64">
        <f t="shared" si="9"/>
        <v>0</v>
      </c>
      <c r="H36" s="64">
        <f t="shared" si="9"/>
        <v>50</v>
      </c>
    </row>
    <row r="37" spans="1:8" x14ac:dyDescent="0.2">
      <c r="A37" s="59" t="s">
        <v>37</v>
      </c>
      <c r="B37" s="61">
        <v>1</v>
      </c>
      <c r="C37" s="61">
        <v>11</v>
      </c>
      <c r="D37" s="62" t="s">
        <v>140</v>
      </c>
      <c r="E37" s="63" t="s">
        <v>31</v>
      </c>
      <c r="F37" s="68">
        <f>'расходы по структуре 2022 '!G43</f>
        <v>50</v>
      </c>
      <c r="G37" s="68">
        <f>'расходы по структуре 2022 '!H43</f>
        <v>0</v>
      </c>
      <c r="H37" s="68">
        <f>'расходы по структуре 2022 '!I43</f>
        <v>50</v>
      </c>
    </row>
    <row r="38" spans="1:8" x14ac:dyDescent="0.2">
      <c r="A38" s="30" t="s">
        <v>9</v>
      </c>
      <c r="B38" s="39">
        <v>1</v>
      </c>
      <c r="C38" s="39">
        <v>13</v>
      </c>
      <c r="D38" s="29" t="s">
        <v>43</v>
      </c>
      <c r="E38" s="40" t="s">
        <v>43</v>
      </c>
      <c r="F38" s="28">
        <f>F39+F56+F65</f>
        <v>4151.5</v>
      </c>
      <c r="G38" s="28">
        <f>G39+G56+G65</f>
        <v>641.69999999999993</v>
      </c>
      <c r="H38" s="28">
        <f t="shared" ref="H38" si="10">H39+H56+H65</f>
        <v>4793.2</v>
      </c>
    </row>
    <row r="39" spans="1:8" ht="33.75" x14ac:dyDescent="0.2">
      <c r="A39" s="67" t="s">
        <v>292</v>
      </c>
      <c r="B39" s="61">
        <v>1</v>
      </c>
      <c r="C39" s="61">
        <v>13</v>
      </c>
      <c r="D39" s="62" t="s">
        <v>133</v>
      </c>
      <c r="E39" s="63" t="s">
        <v>43</v>
      </c>
      <c r="F39" s="64">
        <f>F40+F51</f>
        <v>2703.8</v>
      </c>
      <c r="G39" s="64">
        <f t="shared" ref="G39:H39" si="11">G40+G51</f>
        <v>114.49999999999989</v>
      </c>
      <c r="H39" s="64">
        <f t="shared" si="11"/>
        <v>2818.2999999999997</v>
      </c>
    </row>
    <row r="40" spans="1:8" ht="33.75" x14ac:dyDescent="0.2">
      <c r="A40" s="67" t="s">
        <v>82</v>
      </c>
      <c r="B40" s="61">
        <v>1</v>
      </c>
      <c r="C40" s="61">
        <v>13</v>
      </c>
      <c r="D40" s="62" t="s">
        <v>157</v>
      </c>
      <c r="E40" s="63" t="s">
        <v>43</v>
      </c>
      <c r="F40" s="64">
        <f>F41+F48</f>
        <v>2683.8</v>
      </c>
      <c r="G40" s="64">
        <f t="shared" ref="G40:H40" si="12">G41+G48</f>
        <v>114.49999999999989</v>
      </c>
      <c r="H40" s="64">
        <f t="shared" si="12"/>
        <v>2798.2999999999997</v>
      </c>
    </row>
    <row r="41" spans="1:8" ht="22.5" x14ac:dyDescent="0.2">
      <c r="A41" s="81" t="s">
        <v>174</v>
      </c>
      <c r="B41" s="61">
        <v>1</v>
      </c>
      <c r="C41" s="61">
        <v>13</v>
      </c>
      <c r="D41" s="62" t="s">
        <v>141</v>
      </c>
      <c r="E41" s="63"/>
      <c r="F41" s="68">
        <f>F42+F44+F46</f>
        <v>2666.3</v>
      </c>
      <c r="G41" s="68">
        <f t="shared" ref="G41:H41" si="13">G42+G44+G46</f>
        <v>114.49999999999989</v>
      </c>
      <c r="H41" s="68">
        <f t="shared" si="13"/>
        <v>2780.7999999999997</v>
      </c>
    </row>
    <row r="42" spans="1:8" ht="45" x14ac:dyDescent="0.2">
      <c r="A42" s="59" t="s">
        <v>47</v>
      </c>
      <c r="B42" s="61">
        <v>1</v>
      </c>
      <c r="C42" s="61">
        <v>13</v>
      </c>
      <c r="D42" s="62" t="s">
        <v>141</v>
      </c>
      <c r="E42" s="63" t="s">
        <v>48</v>
      </c>
      <c r="F42" s="68">
        <f>F43</f>
        <v>1866.6</v>
      </c>
      <c r="G42" s="68">
        <f t="shared" ref="G42:H42" si="14">G43</f>
        <v>0</v>
      </c>
      <c r="H42" s="68">
        <f t="shared" si="14"/>
        <v>1866.6</v>
      </c>
    </row>
    <row r="43" spans="1:8" x14ac:dyDescent="0.2">
      <c r="A43" s="59" t="s">
        <v>49</v>
      </c>
      <c r="B43" s="61">
        <v>1</v>
      </c>
      <c r="C43" s="61">
        <v>13</v>
      </c>
      <c r="D43" s="62" t="s">
        <v>141</v>
      </c>
      <c r="E43" s="63" t="s">
        <v>50</v>
      </c>
      <c r="F43" s="68">
        <f>'расходы по структуре 2022 '!G49</f>
        <v>1866.6</v>
      </c>
      <c r="G43" s="68">
        <f>'расходы по структуре 2022 '!H49</f>
        <v>0</v>
      </c>
      <c r="H43" s="68">
        <f>'расходы по структуре 2022 '!I49</f>
        <v>1866.6</v>
      </c>
    </row>
    <row r="44" spans="1:8" ht="22.5" x14ac:dyDescent="0.2">
      <c r="A44" s="59" t="s">
        <v>86</v>
      </c>
      <c r="B44" s="61">
        <v>1</v>
      </c>
      <c r="C44" s="61">
        <v>13</v>
      </c>
      <c r="D44" s="62" t="s">
        <v>141</v>
      </c>
      <c r="E44" s="63" t="s">
        <v>44</v>
      </c>
      <c r="F44" s="64">
        <f>F45</f>
        <v>797.2</v>
      </c>
      <c r="G44" s="64">
        <f t="shared" ref="G44:H44" si="15">G45</f>
        <v>114.49999999999989</v>
      </c>
      <c r="H44" s="64">
        <f t="shared" si="15"/>
        <v>911.69999999999993</v>
      </c>
    </row>
    <row r="45" spans="1:8" ht="22.5" x14ac:dyDescent="0.2">
      <c r="A45" s="59" t="s">
        <v>45</v>
      </c>
      <c r="B45" s="61">
        <v>1</v>
      </c>
      <c r="C45" s="61">
        <v>13</v>
      </c>
      <c r="D45" s="62" t="s">
        <v>141</v>
      </c>
      <c r="E45" s="63" t="s">
        <v>46</v>
      </c>
      <c r="F45" s="64">
        <f>'расходы по структуре 2022 '!G55</f>
        <v>797.2</v>
      </c>
      <c r="G45" s="64">
        <f>'расходы по структуре 2022 '!H55</f>
        <v>114.49999999999989</v>
      </c>
      <c r="H45" s="64">
        <f>'расходы по структуре 2022 '!I55</f>
        <v>911.69999999999993</v>
      </c>
    </row>
    <row r="46" spans="1:8" x14ac:dyDescent="0.2">
      <c r="A46" s="59" t="s">
        <v>53</v>
      </c>
      <c r="B46" s="61">
        <v>1</v>
      </c>
      <c r="C46" s="61">
        <v>13</v>
      </c>
      <c r="D46" s="62" t="s">
        <v>141</v>
      </c>
      <c r="E46" s="63" t="s">
        <v>54</v>
      </c>
      <c r="F46" s="64">
        <f>F47</f>
        <v>2.5</v>
      </c>
      <c r="G46" s="64">
        <f t="shared" ref="G46:H46" si="16">G47</f>
        <v>0</v>
      </c>
      <c r="H46" s="64">
        <f t="shared" si="16"/>
        <v>2.5</v>
      </c>
    </row>
    <row r="47" spans="1:8" x14ac:dyDescent="0.2">
      <c r="A47" s="59" t="s">
        <v>55</v>
      </c>
      <c r="B47" s="61">
        <v>1</v>
      </c>
      <c r="C47" s="61">
        <v>13</v>
      </c>
      <c r="D47" s="62" t="s">
        <v>141</v>
      </c>
      <c r="E47" s="63" t="s">
        <v>56</v>
      </c>
      <c r="F47" s="64">
        <f>'расходы по структуре 2022 '!G59</f>
        <v>2.5</v>
      </c>
      <c r="G47" s="64">
        <f>'расходы по структуре 2022 '!H59</f>
        <v>0</v>
      </c>
      <c r="H47" s="64">
        <f>'расходы по структуре 2022 '!I59</f>
        <v>2.5</v>
      </c>
    </row>
    <row r="48" spans="1:8" x14ac:dyDescent="0.2">
      <c r="A48" s="59" t="s">
        <v>65</v>
      </c>
      <c r="B48" s="61">
        <v>1</v>
      </c>
      <c r="C48" s="61">
        <v>13</v>
      </c>
      <c r="D48" s="62" t="s">
        <v>234</v>
      </c>
      <c r="E48" s="63"/>
      <c r="F48" s="68">
        <f>F49</f>
        <v>17.5</v>
      </c>
      <c r="G48" s="68">
        <f t="shared" ref="G48:H49" si="17">G49</f>
        <v>0</v>
      </c>
      <c r="H48" s="68">
        <f t="shared" si="17"/>
        <v>17.5</v>
      </c>
    </row>
    <row r="49" spans="1:8" x14ac:dyDescent="0.2">
      <c r="A49" s="59" t="s">
        <v>53</v>
      </c>
      <c r="B49" s="61">
        <v>1</v>
      </c>
      <c r="C49" s="61">
        <v>13</v>
      </c>
      <c r="D49" s="62" t="s">
        <v>234</v>
      </c>
      <c r="E49" s="63">
        <v>800</v>
      </c>
      <c r="F49" s="68">
        <f>F50</f>
        <v>17.5</v>
      </c>
      <c r="G49" s="68">
        <f t="shared" si="17"/>
        <v>0</v>
      </c>
      <c r="H49" s="68">
        <f t="shared" si="17"/>
        <v>17.5</v>
      </c>
    </row>
    <row r="50" spans="1:8" x14ac:dyDescent="0.2">
      <c r="A50" s="59" t="s">
        <v>55</v>
      </c>
      <c r="B50" s="61">
        <v>1</v>
      </c>
      <c r="C50" s="61">
        <v>13</v>
      </c>
      <c r="D50" s="62" t="s">
        <v>234</v>
      </c>
      <c r="E50" s="63" t="s">
        <v>56</v>
      </c>
      <c r="F50" s="68">
        <f>'расходы по структуре 2022 '!G64</f>
        <v>17.5</v>
      </c>
      <c r="G50" s="68">
        <f>'расходы по структуре 2022 '!H64</f>
        <v>0</v>
      </c>
      <c r="H50" s="68">
        <f>'расходы по структуре 2022 '!I64</f>
        <v>17.5</v>
      </c>
    </row>
    <row r="51" spans="1:8" ht="33.75" x14ac:dyDescent="0.2">
      <c r="A51" s="59" t="s">
        <v>207</v>
      </c>
      <c r="B51" s="61">
        <v>1</v>
      </c>
      <c r="C51" s="61">
        <v>13</v>
      </c>
      <c r="D51" s="62" t="s">
        <v>208</v>
      </c>
      <c r="E51" s="63"/>
      <c r="F51" s="68">
        <f>F52+F54</f>
        <v>20</v>
      </c>
      <c r="G51" s="68">
        <f t="shared" ref="G51:H51" si="18">G52+G54</f>
        <v>0</v>
      </c>
      <c r="H51" s="68">
        <f t="shared" si="18"/>
        <v>20</v>
      </c>
    </row>
    <row r="52" spans="1:8" x14ac:dyDescent="0.2">
      <c r="A52" s="59" t="s">
        <v>65</v>
      </c>
      <c r="B52" s="61">
        <v>1</v>
      </c>
      <c r="C52" s="61">
        <v>13</v>
      </c>
      <c r="D52" s="62" t="s">
        <v>209</v>
      </c>
      <c r="E52" s="63">
        <v>200</v>
      </c>
      <c r="F52" s="68">
        <f>F53</f>
        <v>20</v>
      </c>
      <c r="G52" s="68">
        <f t="shared" ref="G52:H52" si="19">G53</f>
        <v>0</v>
      </c>
      <c r="H52" s="68">
        <f t="shared" si="19"/>
        <v>20</v>
      </c>
    </row>
    <row r="53" spans="1:8" ht="22.5" x14ac:dyDescent="0.2">
      <c r="A53" s="59" t="s">
        <v>45</v>
      </c>
      <c r="B53" s="61">
        <v>1</v>
      </c>
      <c r="C53" s="61">
        <v>13</v>
      </c>
      <c r="D53" s="62" t="s">
        <v>209</v>
      </c>
      <c r="E53" s="63">
        <v>240</v>
      </c>
      <c r="F53" s="68">
        <f>'расходы по структуре 2022 '!G69</f>
        <v>20</v>
      </c>
      <c r="G53" s="68">
        <f>'расходы по структуре 2022 '!H69</f>
        <v>0</v>
      </c>
      <c r="H53" s="68">
        <f>'расходы по структуре 2022 '!I69</f>
        <v>20</v>
      </c>
    </row>
    <row r="54" spans="1:8" x14ac:dyDescent="0.2">
      <c r="A54" s="59" t="s">
        <v>53</v>
      </c>
      <c r="B54" s="61">
        <v>1</v>
      </c>
      <c r="C54" s="61">
        <v>13</v>
      </c>
      <c r="D54" s="62" t="s">
        <v>209</v>
      </c>
      <c r="E54" s="63">
        <v>800</v>
      </c>
      <c r="F54" s="68">
        <f>F55</f>
        <v>0</v>
      </c>
      <c r="G54" s="68">
        <f t="shared" ref="G54:H54" si="20">G55</f>
        <v>0</v>
      </c>
      <c r="H54" s="68">
        <f t="shared" si="20"/>
        <v>0</v>
      </c>
    </row>
    <row r="55" spans="1:8" x14ac:dyDescent="0.2">
      <c r="A55" s="59" t="s">
        <v>55</v>
      </c>
      <c r="B55" s="61">
        <v>1</v>
      </c>
      <c r="C55" s="61">
        <v>13</v>
      </c>
      <c r="D55" s="62" t="s">
        <v>209</v>
      </c>
      <c r="E55" s="63">
        <v>850</v>
      </c>
      <c r="F55" s="68">
        <f>'расходы по структуре 2022 '!G72</f>
        <v>0</v>
      </c>
      <c r="G55" s="68">
        <f>'расходы по структуре 2022 '!H72</f>
        <v>0</v>
      </c>
      <c r="H55" s="68">
        <f>'расходы по структуре 2022 '!I72</f>
        <v>0</v>
      </c>
    </row>
    <row r="56" spans="1:8" ht="33.75" x14ac:dyDescent="0.2">
      <c r="A56" s="59" t="s">
        <v>293</v>
      </c>
      <c r="B56" s="61">
        <v>1</v>
      </c>
      <c r="C56" s="61">
        <v>13</v>
      </c>
      <c r="D56" s="62" t="s">
        <v>142</v>
      </c>
      <c r="E56" s="63"/>
      <c r="F56" s="64">
        <f>F57+F63</f>
        <v>1445.7</v>
      </c>
      <c r="G56" s="64">
        <f t="shared" ref="G56:H56" si="21">G57+G63</f>
        <v>527.20000000000005</v>
      </c>
      <c r="H56" s="64">
        <f t="shared" si="21"/>
        <v>1972.9</v>
      </c>
    </row>
    <row r="57" spans="1:8" ht="33.75" x14ac:dyDescent="0.2">
      <c r="A57" s="59" t="s">
        <v>85</v>
      </c>
      <c r="B57" s="61">
        <v>1</v>
      </c>
      <c r="C57" s="61">
        <v>13</v>
      </c>
      <c r="D57" s="62" t="s">
        <v>143</v>
      </c>
      <c r="E57" s="63"/>
      <c r="F57" s="64">
        <f>F58</f>
        <v>1385.7</v>
      </c>
      <c r="G57" s="64">
        <f t="shared" ref="G57:H57" si="22">G58</f>
        <v>400</v>
      </c>
      <c r="H57" s="64">
        <f t="shared" si="22"/>
        <v>1785.7</v>
      </c>
    </row>
    <row r="58" spans="1:8" ht="22.5" x14ac:dyDescent="0.2">
      <c r="A58" s="59" t="s">
        <v>66</v>
      </c>
      <c r="B58" s="61">
        <v>1</v>
      </c>
      <c r="C58" s="61">
        <v>13</v>
      </c>
      <c r="D58" s="62" t="s">
        <v>144</v>
      </c>
      <c r="E58" s="63"/>
      <c r="F58" s="64">
        <f>F59+F61</f>
        <v>1385.7</v>
      </c>
      <c r="G58" s="64">
        <f>G59+G61</f>
        <v>400</v>
      </c>
      <c r="H58" s="64">
        <f t="shared" ref="H58" si="23">H59+H61</f>
        <v>1785.7</v>
      </c>
    </row>
    <row r="59" spans="1:8" ht="22.5" x14ac:dyDescent="0.2">
      <c r="A59" s="59" t="s">
        <v>86</v>
      </c>
      <c r="B59" s="61">
        <v>1</v>
      </c>
      <c r="C59" s="61">
        <v>13</v>
      </c>
      <c r="D59" s="62" t="s">
        <v>144</v>
      </c>
      <c r="E59" s="63" t="s">
        <v>44</v>
      </c>
      <c r="F59" s="64">
        <f>F60</f>
        <v>1364.2</v>
      </c>
      <c r="G59" s="64">
        <f t="shared" ref="G59:H59" si="24">G60</f>
        <v>400</v>
      </c>
      <c r="H59" s="64">
        <f t="shared" si="24"/>
        <v>1764.2</v>
      </c>
    </row>
    <row r="60" spans="1:8" ht="22.5" x14ac:dyDescent="0.2">
      <c r="A60" s="59" t="s">
        <v>45</v>
      </c>
      <c r="B60" s="61">
        <v>1</v>
      </c>
      <c r="C60" s="61">
        <v>13</v>
      </c>
      <c r="D60" s="62" t="s">
        <v>144</v>
      </c>
      <c r="E60" s="63" t="s">
        <v>46</v>
      </c>
      <c r="F60" s="64">
        <f>'расходы по структуре 2022 '!G78</f>
        <v>1364.2</v>
      </c>
      <c r="G60" s="64">
        <f>'расходы по структуре 2022 '!H78</f>
        <v>400</v>
      </c>
      <c r="H60" s="64">
        <f>'расходы по структуре 2022 '!I78</f>
        <v>1764.2</v>
      </c>
    </row>
    <row r="61" spans="1:8" x14ac:dyDescent="0.2">
      <c r="A61" s="59" t="s">
        <v>53</v>
      </c>
      <c r="B61" s="61">
        <v>1</v>
      </c>
      <c r="C61" s="61">
        <v>13</v>
      </c>
      <c r="D61" s="62" t="s">
        <v>144</v>
      </c>
      <c r="E61" s="63">
        <v>800</v>
      </c>
      <c r="F61" s="64">
        <f>F62</f>
        <v>21.5</v>
      </c>
      <c r="G61" s="64">
        <f t="shared" ref="G61:H61" si="25">G62</f>
        <v>0</v>
      </c>
      <c r="H61" s="64">
        <f t="shared" si="25"/>
        <v>21.5</v>
      </c>
    </row>
    <row r="62" spans="1:8" x14ac:dyDescent="0.2">
      <c r="A62" s="59" t="s">
        <v>55</v>
      </c>
      <c r="B62" s="61">
        <v>1</v>
      </c>
      <c r="C62" s="61">
        <v>13</v>
      </c>
      <c r="D62" s="62" t="s">
        <v>144</v>
      </c>
      <c r="E62" s="63">
        <v>850</v>
      </c>
      <c r="F62" s="64">
        <f>'расходы по структуре 2022 '!G82</f>
        <v>21.5</v>
      </c>
      <c r="G62" s="64">
        <f>'расходы по структуре 2022 '!H82</f>
        <v>0</v>
      </c>
      <c r="H62" s="64">
        <f>'расходы по структуре 2022 '!I82</f>
        <v>21.5</v>
      </c>
    </row>
    <row r="63" spans="1:8" ht="22.5" x14ac:dyDescent="0.2">
      <c r="A63" s="59" t="s">
        <v>66</v>
      </c>
      <c r="B63" s="61">
        <v>1</v>
      </c>
      <c r="C63" s="61">
        <v>13</v>
      </c>
      <c r="D63" s="62" t="s">
        <v>227</v>
      </c>
      <c r="E63" s="63"/>
      <c r="F63" s="68">
        <f>F64</f>
        <v>60</v>
      </c>
      <c r="G63" s="68">
        <f t="shared" ref="G63:H63" si="26">G64</f>
        <v>127.19999999999999</v>
      </c>
      <c r="H63" s="68">
        <f t="shared" si="26"/>
        <v>187.2</v>
      </c>
    </row>
    <row r="64" spans="1:8" ht="22.5" x14ac:dyDescent="0.2">
      <c r="A64" s="59" t="s">
        <v>45</v>
      </c>
      <c r="B64" s="61">
        <v>1</v>
      </c>
      <c r="C64" s="61">
        <v>13</v>
      </c>
      <c r="D64" s="62" t="s">
        <v>229</v>
      </c>
      <c r="E64" s="63">
        <v>240</v>
      </c>
      <c r="F64" s="68">
        <f>'расходы по структуре 2022 '!G85</f>
        <v>60</v>
      </c>
      <c r="G64" s="68">
        <f>'расходы по структуре 2022 '!H85</f>
        <v>127.19999999999999</v>
      </c>
      <c r="H64" s="68">
        <f>'расходы по структуре 2022 '!I85</f>
        <v>187.2</v>
      </c>
    </row>
    <row r="65" spans="1:8" ht="33.75" x14ac:dyDescent="0.2">
      <c r="A65" s="59" t="s">
        <v>244</v>
      </c>
      <c r="B65" s="61">
        <v>1</v>
      </c>
      <c r="C65" s="61">
        <v>13</v>
      </c>
      <c r="D65" s="62" t="s">
        <v>145</v>
      </c>
      <c r="E65" s="63"/>
      <c r="F65" s="64">
        <f>F66+F71</f>
        <v>2</v>
      </c>
      <c r="G65" s="64">
        <f t="shared" ref="G65:H65" si="27">G66+G71</f>
        <v>0</v>
      </c>
      <c r="H65" s="64">
        <f t="shared" si="27"/>
        <v>2</v>
      </c>
    </row>
    <row r="66" spans="1:8" ht="22.5" x14ac:dyDescent="0.2">
      <c r="A66" s="59" t="s">
        <v>185</v>
      </c>
      <c r="B66" s="61">
        <v>1</v>
      </c>
      <c r="C66" s="61">
        <v>13</v>
      </c>
      <c r="D66" s="62" t="s">
        <v>186</v>
      </c>
      <c r="E66" s="63"/>
      <c r="F66" s="64">
        <f>F67</f>
        <v>1</v>
      </c>
      <c r="G66" s="64">
        <f t="shared" ref="G66:H69" si="28">G67</f>
        <v>0</v>
      </c>
      <c r="H66" s="64">
        <f t="shared" si="28"/>
        <v>1</v>
      </c>
    </row>
    <row r="67" spans="1:8" ht="33.75" x14ac:dyDescent="0.2">
      <c r="A67" s="59" t="s">
        <v>223</v>
      </c>
      <c r="B67" s="61">
        <v>1</v>
      </c>
      <c r="C67" s="61">
        <v>13</v>
      </c>
      <c r="D67" s="62" t="s">
        <v>187</v>
      </c>
      <c r="E67" s="63"/>
      <c r="F67" s="64">
        <f>F68</f>
        <v>1</v>
      </c>
      <c r="G67" s="64">
        <f t="shared" si="28"/>
        <v>0</v>
      </c>
      <c r="H67" s="64">
        <f t="shared" si="28"/>
        <v>1</v>
      </c>
    </row>
    <row r="68" spans="1:8" ht="22.5" x14ac:dyDescent="0.2">
      <c r="A68" s="59" t="s">
        <v>66</v>
      </c>
      <c r="B68" s="61">
        <v>1</v>
      </c>
      <c r="C68" s="61">
        <v>13</v>
      </c>
      <c r="D68" s="62" t="s">
        <v>188</v>
      </c>
      <c r="E68" s="63"/>
      <c r="F68" s="64">
        <f>F69</f>
        <v>1</v>
      </c>
      <c r="G68" s="64">
        <f t="shared" si="28"/>
        <v>0</v>
      </c>
      <c r="H68" s="64">
        <f t="shared" si="28"/>
        <v>1</v>
      </c>
    </row>
    <row r="69" spans="1:8" ht="22.5" x14ac:dyDescent="0.2">
      <c r="A69" s="59" t="s">
        <v>86</v>
      </c>
      <c r="B69" s="61">
        <v>1</v>
      </c>
      <c r="C69" s="61">
        <v>13</v>
      </c>
      <c r="D69" s="62" t="s">
        <v>188</v>
      </c>
      <c r="E69" s="63">
        <v>200</v>
      </c>
      <c r="F69" s="64">
        <f>F70</f>
        <v>1</v>
      </c>
      <c r="G69" s="64">
        <f t="shared" si="28"/>
        <v>0</v>
      </c>
      <c r="H69" s="64">
        <f t="shared" si="28"/>
        <v>1</v>
      </c>
    </row>
    <row r="70" spans="1:8" ht="22.5" x14ac:dyDescent="0.2">
      <c r="A70" s="59" t="s">
        <v>45</v>
      </c>
      <c r="B70" s="61">
        <v>1</v>
      </c>
      <c r="C70" s="61">
        <v>13</v>
      </c>
      <c r="D70" s="62" t="s">
        <v>188</v>
      </c>
      <c r="E70" s="63">
        <v>240</v>
      </c>
      <c r="F70" s="64">
        <f>'расходы по структуре 2022 '!G92</f>
        <v>1</v>
      </c>
      <c r="G70" s="64">
        <f>'расходы по структуре 2022 '!H92</f>
        <v>0</v>
      </c>
      <c r="H70" s="64">
        <f>'расходы по структуре 2022 '!I92</f>
        <v>1</v>
      </c>
    </row>
    <row r="71" spans="1:8" x14ac:dyDescent="0.2">
      <c r="A71" s="59" t="s">
        <v>190</v>
      </c>
      <c r="B71" s="61">
        <v>1</v>
      </c>
      <c r="C71" s="61">
        <v>13</v>
      </c>
      <c r="D71" s="62" t="s">
        <v>189</v>
      </c>
      <c r="E71" s="63"/>
      <c r="F71" s="64">
        <f>F72</f>
        <v>1</v>
      </c>
      <c r="G71" s="64">
        <f t="shared" ref="G71:H74" si="29">G72</f>
        <v>0</v>
      </c>
      <c r="H71" s="64">
        <f t="shared" si="29"/>
        <v>1</v>
      </c>
    </row>
    <row r="72" spans="1:8" ht="45" x14ac:dyDescent="0.2">
      <c r="A72" s="59" t="s">
        <v>191</v>
      </c>
      <c r="B72" s="61">
        <v>1</v>
      </c>
      <c r="C72" s="61">
        <v>13</v>
      </c>
      <c r="D72" s="62" t="s">
        <v>192</v>
      </c>
      <c r="E72" s="63"/>
      <c r="F72" s="64">
        <f>F73</f>
        <v>1</v>
      </c>
      <c r="G72" s="64">
        <f t="shared" si="29"/>
        <v>0</v>
      </c>
      <c r="H72" s="64">
        <f t="shared" si="29"/>
        <v>1</v>
      </c>
    </row>
    <row r="73" spans="1:8" ht="22.5" x14ac:dyDescent="0.2">
      <c r="A73" s="59" t="s">
        <v>66</v>
      </c>
      <c r="B73" s="61">
        <v>1</v>
      </c>
      <c r="C73" s="61">
        <v>13</v>
      </c>
      <c r="D73" s="62" t="s">
        <v>193</v>
      </c>
      <c r="E73" s="63"/>
      <c r="F73" s="64">
        <f>F74</f>
        <v>1</v>
      </c>
      <c r="G73" s="64">
        <f t="shared" si="29"/>
        <v>0</v>
      </c>
      <c r="H73" s="64">
        <f t="shared" si="29"/>
        <v>1</v>
      </c>
    </row>
    <row r="74" spans="1:8" ht="22.5" x14ac:dyDescent="0.2">
      <c r="A74" s="59" t="s">
        <v>86</v>
      </c>
      <c r="B74" s="61">
        <v>1</v>
      </c>
      <c r="C74" s="61">
        <v>13</v>
      </c>
      <c r="D74" s="62" t="s">
        <v>193</v>
      </c>
      <c r="E74" s="63">
        <v>200</v>
      </c>
      <c r="F74" s="64">
        <f>F75</f>
        <v>1</v>
      </c>
      <c r="G74" s="64">
        <f t="shared" si="29"/>
        <v>0</v>
      </c>
      <c r="H74" s="64">
        <f t="shared" si="29"/>
        <v>1</v>
      </c>
    </row>
    <row r="75" spans="1:8" ht="22.5" x14ac:dyDescent="0.2">
      <c r="A75" s="59" t="s">
        <v>45</v>
      </c>
      <c r="B75" s="61">
        <v>1</v>
      </c>
      <c r="C75" s="61">
        <v>13</v>
      </c>
      <c r="D75" s="62" t="s">
        <v>193</v>
      </c>
      <c r="E75" s="63">
        <v>240</v>
      </c>
      <c r="F75" s="64">
        <f>'расходы по структуре 2022 '!G98</f>
        <v>1</v>
      </c>
      <c r="G75" s="64">
        <f>'расходы по структуре 2022 '!H98</f>
        <v>0</v>
      </c>
      <c r="H75" s="64">
        <f>'расходы по структуре 2022 '!I98</f>
        <v>1</v>
      </c>
    </row>
    <row r="76" spans="1:8" x14ac:dyDescent="0.2">
      <c r="A76" s="33" t="s">
        <v>10</v>
      </c>
      <c r="B76" s="35">
        <v>2</v>
      </c>
      <c r="C76" s="35">
        <v>0</v>
      </c>
      <c r="D76" s="36" t="s">
        <v>43</v>
      </c>
      <c r="E76" s="37" t="s">
        <v>43</v>
      </c>
      <c r="F76" s="38">
        <f>F77</f>
        <v>246.9</v>
      </c>
      <c r="G76" s="38">
        <f>G77</f>
        <v>0</v>
      </c>
      <c r="H76" s="38">
        <f>H77</f>
        <v>246.9</v>
      </c>
    </row>
    <row r="77" spans="1:8" x14ac:dyDescent="0.2">
      <c r="A77" s="30" t="s">
        <v>11</v>
      </c>
      <c r="B77" s="39">
        <v>2</v>
      </c>
      <c r="C77" s="39">
        <v>3</v>
      </c>
      <c r="D77" s="29" t="s">
        <v>43</v>
      </c>
      <c r="E77" s="40" t="s">
        <v>43</v>
      </c>
      <c r="F77" s="28">
        <f>F78</f>
        <v>246.9</v>
      </c>
      <c r="G77" s="28">
        <f t="shared" ref="G77:H79" si="30">G78</f>
        <v>0</v>
      </c>
      <c r="H77" s="28">
        <f t="shared" si="30"/>
        <v>246.9</v>
      </c>
    </row>
    <row r="78" spans="1:8" x14ac:dyDescent="0.2">
      <c r="A78" s="67" t="s">
        <v>60</v>
      </c>
      <c r="B78" s="61">
        <v>2</v>
      </c>
      <c r="C78" s="61">
        <v>3</v>
      </c>
      <c r="D78" s="62">
        <v>5000000000</v>
      </c>
      <c r="E78" s="63" t="s">
        <v>43</v>
      </c>
      <c r="F78" s="64">
        <f>F79</f>
        <v>246.9</v>
      </c>
      <c r="G78" s="64">
        <f t="shared" si="30"/>
        <v>0</v>
      </c>
      <c r="H78" s="64">
        <f t="shared" si="30"/>
        <v>246.9</v>
      </c>
    </row>
    <row r="79" spans="1:8" ht="33.75" x14ac:dyDescent="0.2">
      <c r="A79" s="67" t="s">
        <v>84</v>
      </c>
      <c r="B79" s="61">
        <v>2</v>
      </c>
      <c r="C79" s="61">
        <v>3</v>
      </c>
      <c r="D79" s="62">
        <v>5000100000</v>
      </c>
      <c r="E79" s="63"/>
      <c r="F79" s="64">
        <f>F80</f>
        <v>246.9</v>
      </c>
      <c r="G79" s="64">
        <f t="shared" si="30"/>
        <v>0</v>
      </c>
      <c r="H79" s="64">
        <f t="shared" si="30"/>
        <v>246.9</v>
      </c>
    </row>
    <row r="80" spans="1:8" ht="22.5" x14ac:dyDescent="0.2">
      <c r="A80" s="67" t="s">
        <v>67</v>
      </c>
      <c r="B80" s="61">
        <v>2</v>
      </c>
      <c r="C80" s="61">
        <v>3</v>
      </c>
      <c r="D80" s="62" t="s">
        <v>197</v>
      </c>
      <c r="E80" s="63" t="s">
        <v>43</v>
      </c>
      <c r="F80" s="64">
        <f>F81+F83</f>
        <v>246.9</v>
      </c>
      <c r="G80" s="64">
        <f t="shared" ref="G80:H80" si="31">G81+G83</f>
        <v>0</v>
      </c>
      <c r="H80" s="64">
        <f t="shared" si="31"/>
        <v>246.9</v>
      </c>
    </row>
    <row r="81" spans="1:8" ht="45" x14ac:dyDescent="0.2">
      <c r="A81" s="59" t="s">
        <v>47</v>
      </c>
      <c r="B81" s="61">
        <v>2</v>
      </c>
      <c r="C81" s="61">
        <v>3</v>
      </c>
      <c r="D81" s="62">
        <v>5000151180</v>
      </c>
      <c r="E81" s="63" t="s">
        <v>48</v>
      </c>
      <c r="F81" s="64">
        <f>F82</f>
        <v>246.9</v>
      </c>
      <c r="G81" s="64">
        <f t="shared" ref="G81:H81" si="32">G82</f>
        <v>0</v>
      </c>
      <c r="H81" s="64">
        <f t="shared" si="32"/>
        <v>246.9</v>
      </c>
    </row>
    <row r="82" spans="1:8" ht="22.5" x14ac:dyDescent="0.2">
      <c r="A82" s="59" t="s">
        <v>51</v>
      </c>
      <c r="B82" s="61">
        <v>2</v>
      </c>
      <c r="C82" s="61">
        <v>3</v>
      </c>
      <c r="D82" s="62">
        <v>5000151180</v>
      </c>
      <c r="E82" s="63" t="s">
        <v>52</v>
      </c>
      <c r="F82" s="68">
        <v>246.9</v>
      </c>
      <c r="G82" s="68">
        <f>H82-F82</f>
        <v>0</v>
      </c>
      <c r="H82" s="68">
        <v>246.9</v>
      </c>
    </row>
    <row r="83" spans="1:8" ht="22.5" x14ac:dyDescent="0.2">
      <c r="A83" s="59" t="s">
        <v>86</v>
      </c>
      <c r="B83" s="61">
        <v>2</v>
      </c>
      <c r="C83" s="61">
        <v>3</v>
      </c>
      <c r="D83" s="62">
        <v>5000151180</v>
      </c>
      <c r="E83" s="63">
        <v>200</v>
      </c>
      <c r="F83" s="64">
        <f>F84</f>
        <v>0</v>
      </c>
      <c r="G83" s="64">
        <f t="shared" ref="G83:H83" si="33">G84</f>
        <v>0</v>
      </c>
      <c r="H83" s="64">
        <f t="shared" si="33"/>
        <v>0</v>
      </c>
    </row>
    <row r="84" spans="1:8" ht="22.5" x14ac:dyDescent="0.2">
      <c r="A84" s="59" t="s">
        <v>45</v>
      </c>
      <c r="B84" s="61">
        <v>2</v>
      </c>
      <c r="C84" s="61">
        <v>3</v>
      </c>
      <c r="D84" s="62">
        <v>5000151180</v>
      </c>
      <c r="E84" s="63">
        <v>240</v>
      </c>
      <c r="F84" s="64">
        <f>'расходы по структуре 2022 '!G110</f>
        <v>0</v>
      </c>
      <c r="G84" s="64">
        <f>'расходы по структуре 2022 '!H110</f>
        <v>0</v>
      </c>
      <c r="H84" s="64">
        <f>'расходы по структуре 2022 '!I110</f>
        <v>0</v>
      </c>
    </row>
    <row r="85" spans="1:8" ht="22.5" x14ac:dyDescent="0.2">
      <c r="A85" s="33" t="s">
        <v>12</v>
      </c>
      <c r="B85" s="35">
        <v>3</v>
      </c>
      <c r="C85" s="35">
        <v>0</v>
      </c>
      <c r="D85" s="36" t="s">
        <v>43</v>
      </c>
      <c r="E85" s="37" t="s">
        <v>43</v>
      </c>
      <c r="F85" s="38">
        <f>F86+F93+F105</f>
        <v>62</v>
      </c>
      <c r="G85" s="38">
        <f t="shared" ref="G85:H85" si="34">G86+G93+G105</f>
        <v>0</v>
      </c>
      <c r="H85" s="38">
        <f t="shared" si="34"/>
        <v>62</v>
      </c>
    </row>
    <row r="86" spans="1:8" x14ac:dyDescent="0.2">
      <c r="A86" s="30" t="s">
        <v>13</v>
      </c>
      <c r="B86" s="39">
        <v>3</v>
      </c>
      <c r="C86" s="39">
        <v>4</v>
      </c>
      <c r="D86" s="29" t="s">
        <v>43</v>
      </c>
      <c r="E86" s="40" t="s">
        <v>43</v>
      </c>
      <c r="F86" s="28">
        <f t="shared" ref="F86:H91" si="35">F87</f>
        <v>30</v>
      </c>
      <c r="G86" s="28">
        <f t="shared" si="35"/>
        <v>0</v>
      </c>
      <c r="H86" s="28">
        <f t="shared" si="35"/>
        <v>30</v>
      </c>
    </row>
    <row r="87" spans="1:8" ht="33.75" x14ac:dyDescent="0.2">
      <c r="A87" s="59" t="s">
        <v>286</v>
      </c>
      <c r="B87" s="61">
        <v>3</v>
      </c>
      <c r="C87" s="61">
        <v>4</v>
      </c>
      <c r="D87" s="62" t="s">
        <v>145</v>
      </c>
      <c r="E87" s="63"/>
      <c r="F87" s="64">
        <f t="shared" si="35"/>
        <v>30</v>
      </c>
      <c r="G87" s="64">
        <f t="shared" si="35"/>
        <v>0</v>
      </c>
      <c r="H87" s="64">
        <f t="shared" si="35"/>
        <v>30</v>
      </c>
    </row>
    <row r="88" spans="1:8" x14ac:dyDescent="0.2">
      <c r="A88" s="66" t="s">
        <v>58</v>
      </c>
      <c r="B88" s="61">
        <v>3</v>
      </c>
      <c r="C88" s="61">
        <v>4</v>
      </c>
      <c r="D88" s="62" t="s">
        <v>146</v>
      </c>
      <c r="E88" s="63"/>
      <c r="F88" s="64">
        <f t="shared" si="35"/>
        <v>30</v>
      </c>
      <c r="G88" s="64">
        <f t="shared" si="35"/>
        <v>0</v>
      </c>
      <c r="H88" s="64">
        <f t="shared" si="35"/>
        <v>30</v>
      </c>
    </row>
    <row r="89" spans="1:8" ht="33.75" x14ac:dyDescent="0.2">
      <c r="A89" s="59" t="s">
        <v>149</v>
      </c>
      <c r="B89" s="61">
        <v>3</v>
      </c>
      <c r="C89" s="61">
        <v>4</v>
      </c>
      <c r="D89" s="62" t="s">
        <v>148</v>
      </c>
      <c r="E89" s="63"/>
      <c r="F89" s="64">
        <f t="shared" si="35"/>
        <v>30</v>
      </c>
      <c r="G89" s="64">
        <f t="shared" si="35"/>
        <v>0</v>
      </c>
      <c r="H89" s="64">
        <f t="shared" si="35"/>
        <v>30</v>
      </c>
    </row>
    <row r="90" spans="1:8" ht="90" x14ac:dyDescent="0.2">
      <c r="A90" s="59" t="s">
        <v>219</v>
      </c>
      <c r="B90" s="61">
        <v>3</v>
      </c>
      <c r="C90" s="61">
        <v>4</v>
      </c>
      <c r="D90" s="72" t="s">
        <v>147</v>
      </c>
      <c r="E90" s="63"/>
      <c r="F90" s="64">
        <f t="shared" si="35"/>
        <v>30</v>
      </c>
      <c r="G90" s="64">
        <f t="shared" si="35"/>
        <v>0</v>
      </c>
      <c r="H90" s="64">
        <f t="shared" si="35"/>
        <v>30</v>
      </c>
    </row>
    <row r="91" spans="1:8" ht="22.5" x14ac:dyDescent="0.2">
      <c r="A91" s="59" t="s">
        <v>86</v>
      </c>
      <c r="B91" s="61">
        <v>3</v>
      </c>
      <c r="C91" s="61">
        <v>4</v>
      </c>
      <c r="D91" s="72" t="s">
        <v>147</v>
      </c>
      <c r="E91" s="63">
        <v>200</v>
      </c>
      <c r="F91" s="64">
        <f t="shared" si="35"/>
        <v>30</v>
      </c>
      <c r="G91" s="64">
        <f t="shared" si="35"/>
        <v>0</v>
      </c>
      <c r="H91" s="64">
        <f t="shared" si="35"/>
        <v>30</v>
      </c>
    </row>
    <row r="92" spans="1:8" ht="22.5" x14ac:dyDescent="0.2">
      <c r="A92" s="59" t="s">
        <v>45</v>
      </c>
      <c r="B92" s="61">
        <v>3</v>
      </c>
      <c r="C92" s="61">
        <v>4</v>
      </c>
      <c r="D92" s="72" t="s">
        <v>147</v>
      </c>
      <c r="E92" s="63">
        <v>240</v>
      </c>
      <c r="F92" s="64">
        <f>'расходы по структуре 2022 '!G119</f>
        <v>30</v>
      </c>
      <c r="G92" s="64">
        <f>'расходы по структуре 2022 '!H119</f>
        <v>0</v>
      </c>
      <c r="H92" s="64">
        <f>'расходы по структуре 2022 '!I119</f>
        <v>30</v>
      </c>
    </row>
    <row r="93" spans="1:8" x14ac:dyDescent="0.2">
      <c r="A93" s="76" t="s">
        <v>271</v>
      </c>
      <c r="B93" s="39">
        <v>3</v>
      </c>
      <c r="C93" s="39">
        <v>9</v>
      </c>
      <c r="D93" s="79"/>
      <c r="E93" s="40"/>
      <c r="F93" s="28">
        <f>F94</f>
        <v>2</v>
      </c>
      <c r="G93" s="28">
        <f t="shared" ref="G93:H93" si="36">G94</f>
        <v>0</v>
      </c>
      <c r="H93" s="28">
        <f t="shared" si="36"/>
        <v>2</v>
      </c>
    </row>
    <row r="94" spans="1:8" ht="33.75" x14ac:dyDescent="0.2">
      <c r="A94" s="59" t="s">
        <v>287</v>
      </c>
      <c r="B94" s="61">
        <v>3</v>
      </c>
      <c r="C94" s="61">
        <v>9</v>
      </c>
      <c r="D94" s="72">
        <v>7500000000</v>
      </c>
      <c r="E94" s="63"/>
      <c r="F94" s="64">
        <f>F95+F100</f>
        <v>2</v>
      </c>
      <c r="G94" s="64">
        <f t="shared" ref="G94:H94" si="37">G95+G100</f>
        <v>0</v>
      </c>
      <c r="H94" s="64">
        <f t="shared" si="37"/>
        <v>2</v>
      </c>
    </row>
    <row r="95" spans="1:8" ht="33.75" x14ac:dyDescent="0.2">
      <c r="A95" s="59" t="s">
        <v>194</v>
      </c>
      <c r="B95" s="61">
        <v>3</v>
      </c>
      <c r="C95" s="61">
        <v>9</v>
      </c>
      <c r="D95" s="72">
        <v>7510000000</v>
      </c>
      <c r="E95" s="63"/>
      <c r="F95" s="64">
        <f>F96</f>
        <v>1</v>
      </c>
      <c r="G95" s="64">
        <f t="shared" ref="G95:H98" si="38">G96</f>
        <v>0</v>
      </c>
      <c r="H95" s="64">
        <f t="shared" si="38"/>
        <v>1</v>
      </c>
    </row>
    <row r="96" spans="1:8" ht="33.75" x14ac:dyDescent="0.2">
      <c r="A96" s="59" t="s">
        <v>74</v>
      </c>
      <c r="B96" s="61">
        <v>3</v>
      </c>
      <c r="C96" s="61">
        <v>9</v>
      </c>
      <c r="D96" s="72">
        <v>7510100000</v>
      </c>
      <c r="E96" s="63"/>
      <c r="F96" s="64">
        <f>F97</f>
        <v>1</v>
      </c>
      <c r="G96" s="64">
        <f t="shared" si="38"/>
        <v>0</v>
      </c>
      <c r="H96" s="64">
        <f t="shared" si="38"/>
        <v>1</v>
      </c>
    </row>
    <row r="97" spans="1:8" ht="22.5" x14ac:dyDescent="0.2">
      <c r="A97" s="59" t="s">
        <v>66</v>
      </c>
      <c r="B97" s="61">
        <v>3</v>
      </c>
      <c r="C97" s="61">
        <v>9</v>
      </c>
      <c r="D97" s="72">
        <v>7510199990</v>
      </c>
      <c r="E97" s="63"/>
      <c r="F97" s="64">
        <f>F98</f>
        <v>1</v>
      </c>
      <c r="G97" s="64">
        <f t="shared" si="38"/>
        <v>0</v>
      </c>
      <c r="H97" s="64">
        <f t="shared" si="38"/>
        <v>1</v>
      </c>
    </row>
    <row r="98" spans="1:8" ht="22.5" x14ac:dyDescent="0.2">
      <c r="A98" s="59" t="s">
        <v>86</v>
      </c>
      <c r="B98" s="61">
        <v>3</v>
      </c>
      <c r="C98" s="61">
        <v>9</v>
      </c>
      <c r="D98" s="72">
        <v>7510199990</v>
      </c>
      <c r="E98" s="63">
        <v>200</v>
      </c>
      <c r="F98" s="64">
        <f>F99</f>
        <v>1</v>
      </c>
      <c r="G98" s="64">
        <f t="shared" si="38"/>
        <v>0</v>
      </c>
      <c r="H98" s="64">
        <f t="shared" si="38"/>
        <v>1</v>
      </c>
    </row>
    <row r="99" spans="1:8" ht="22.5" x14ac:dyDescent="0.2">
      <c r="A99" s="59" t="s">
        <v>45</v>
      </c>
      <c r="B99" s="61">
        <v>3</v>
      </c>
      <c r="C99" s="61">
        <v>9</v>
      </c>
      <c r="D99" s="72">
        <v>7510199990</v>
      </c>
      <c r="E99" s="63">
        <v>240</v>
      </c>
      <c r="F99" s="64">
        <f>'расходы по структуре 2022 '!G127</f>
        <v>1</v>
      </c>
      <c r="G99" s="64">
        <f>'расходы по структуре 2022 '!H127</f>
        <v>0</v>
      </c>
      <c r="H99" s="64">
        <f>'расходы по структуре 2022 '!I127</f>
        <v>1</v>
      </c>
    </row>
    <row r="100" spans="1:8" x14ac:dyDescent="0.2">
      <c r="A100" s="59" t="s">
        <v>195</v>
      </c>
      <c r="B100" s="61">
        <v>3</v>
      </c>
      <c r="C100" s="61">
        <v>9</v>
      </c>
      <c r="D100" s="72">
        <v>7520000000</v>
      </c>
      <c r="E100" s="63"/>
      <c r="F100" s="64">
        <f>F101</f>
        <v>1</v>
      </c>
      <c r="G100" s="64">
        <f t="shared" ref="G100:H103" si="39">G101</f>
        <v>0</v>
      </c>
      <c r="H100" s="64">
        <f t="shared" si="39"/>
        <v>1</v>
      </c>
    </row>
    <row r="101" spans="1:8" ht="22.5" x14ac:dyDescent="0.2">
      <c r="A101" s="59" t="s">
        <v>196</v>
      </c>
      <c r="B101" s="61">
        <v>3</v>
      </c>
      <c r="C101" s="61">
        <v>9</v>
      </c>
      <c r="D101" s="72">
        <v>7520100000</v>
      </c>
      <c r="E101" s="63"/>
      <c r="F101" s="64">
        <f>F102</f>
        <v>1</v>
      </c>
      <c r="G101" s="64">
        <f t="shared" si="39"/>
        <v>0</v>
      </c>
      <c r="H101" s="64">
        <f t="shared" si="39"/>
        <v>1</v>
      </c>
    </row>
    <row r="102" spans="1:8" ht="22.5" x14ac:dyDescent="0.2">
      <c r="A102" s="59" t="s">
        <v>66</v>
      </c>
      <c r="B102" s="61">
        <v>3</v>
      </c>
      <c r="C102" s="61">
        <v>9</v>
      </c>
      <c r="D102" s="72">
        <v>7520199990</v>
      </c>
      <c r="E102" s="63"/>
      <c r="F102" s="64">
        <f>F103</f>
        <v>1</v>
      </c>
      <c r="G102" s="64">
        <f t="shared" si="39"/>
        <v>0</v>
      </c>
      <c r="H102" s="64">
        <f t="shared" si="39"/>
        <v>1</v>
      </c>
    </row>
    <row r="103" spans="1:8" ht="22.5" x14ac:dyDescent="0.2">
      <c r="A103" s="59" t="s">
        <v>86</v>
      </c>
      <c r="B103" s="61">
        <v>3</v>
      </c>
      <c r="C103" s="61">
        <v>9</v>
      </c>
      <c r="D103" s="72">
        <v>7520199990</v>
      </c>
      <c r="E103" s="63">
        <v>200</v>
      </c>
      <c r="F103" s="64">
        <f>F104</f>
        <v>1</v>
      </c>
      <c r="G103" s="64">
        <f t="shared" si="39"/>
        <v>0</v>
      </c>
      <c r="H103" s="64">
        <f t="shared" si="39"/>
        <v>1</v>
      </c>
    </row>
    <row r="104" spans="1:8" ht="22.5" x14ac:dyDescent="0.2">
      <c r="A104" s="59" t="s">
        <v>45</v>
      </c>
      <c r="B104" s="61">
        <v>3</v>
      </c>
      <c r="C104" s="61">
        <v>9</v>
      </c>
      <c r="D104" s="72">
        <v>7520199990</v>
      </c>
      <c r="E104" s="63">
        <v>240</v>
      </c>
      <c r="F104" s="64">
        <f>'расходы по структуре 2022 '!G134</f>
        <v>1</v>
      </c>
      <c r="G104" s="64">
        <f>'расходы по структуре 2022 '!H134</f>
        <v>0</v>
      </c>
      <c r="H104" s="64">
        <f>'расходы по структуре 2022 '!I134</f>
        <v>1</v>
      </c>
    </row>
    <row r="105" spans="1:8" ht="22.5" x14ac:dyDescent="0.2">
      <c r="A105" s="76" t="s">
        <v>68</v>
      </c>
      <c r="B105" s="39">
        <v>3</v>
      </c>
      <c r="C105" s="39">
        <v>14</v>
      </c>
      <c r="D105" s="29"/>
      <c r="E105" s="40"/>
      <c r="F105" s="80">
        <f t="shared" ref="F105:H107" si="40">F106</f>
        <v>30</v>
      </c>
      <c r="G105" s="80">
        <f t="shared" si="40"/>
        <v>0</v>
      </c>
      <c r="H105" s="80">
        <f t="shared" si="40"/>
        <v>30</v>
      </c>
    </row>
    <row r="106" spans="1:8" ht="33.75" x14ac:dyDescent="0.2">
      <c r="A106" s="59" t="s">
        <v>286</v>
      </c>
      <c r="B106" s="61">
        <v>3</v>
      </c>
      <c r="C106" s="61">
        <v>14</v>
      </c>
      <c r="D106" s="62" t="s">
        <v>145</v>
      </c>
      <c r="E106" s="63"/>
      <c r="F106" s="68">
        <f t="shared" si="40"/>
        <v>30</v>
      </c>
      <c r="G106" s="68">
        <f t="shared" si="40"/>
        <v>0</v>
      </c>
      <c r="H106" s="68">
        <f t="shared" si="40"/>
        <v>30</v>
      </c>
    </row>
    <row r="107" spans="1:8" x14ac:dyDescent="0.2">
      <c r="A107" s="59" t="s">
        <v>58</v>
      </c>
      <c r="B107" s="61">
        <v>3</v>
      </c>
      <c r="C107" s="61">
        <v>14</v>
      </c>
      <c r="D107" s="62" t="s">
        <v>146</v>
      </c>
      <c r="E107" s="63"/>
      <c r="F107" s="64">
        <f>F108</f>
        <v>30</v>
      </c>
      <c r="G107" s="64">
        <f t="shared" si="40"/>
        <v>0</v>
      </c>
      <c r="H107" s="64">
        <f t="shared" si="40"/>
        <v>30</v>
      </c>
    </row>
    <row r="108" spans="1:8" ht="22.5" x14ac:dyDescent="0.2">
      <c r="A108" s="59" t="s">
        <v>151</v>
      </c>
      <c r="B108" s="61">
        <v>3</v>
      </c>
      <c r="C108" s="61">
        <v>14</v>
      </c>
      <c r="D108" s="62" t="s">
        <v>152</v>
      </c>
      <c r="E108" s="63"/>
      <c r="F108" s="64">
        <f>F109+F112</f>
        <v>30</v>
      </c>
      <c r="G108" s="64">
        <f t="shared" ref="G108:H108" si="41">G109+G112</f>
        <v>0</v>
      </c>
      <c r="H108" s="64">
        <f t="shared" si="41"/>
        <v>30</v>
      </c>
    </row>
    <row r="109" spans="1:8" ht="22.5" x14ac:dyDescent="0.2">
      <c r="A109" s="59" t="s">
        <v>128</v>
      </c>
      <c r="B109" s="61">
        <v>3</v>
      </c>
      <c r="C109" s="61">
        <v>14</v>
      </c>
      <c r="D109" s="62" t="s">
        <v>153</v>
      </c>
      <c r="E109" s="63"/>
      <c r="F109" s="64">
        <f>F110</f>
        <v>24</v>
      </c>
      <c r="G109" s="64">
        <f t="shared" ref="G109:H110" si="42">G110</f>
        <v>0</v>
      </c>
      <c r="H109" s="64">
        <f t="shared" si="42"/>
        <v>24</v>
      </c>
    </row>
    <row r="110" spans="1:8" ht="45" x14ac:dyDescent="0.2">
      <c r="A110" s="59" t="s">
        <v>47</v>
      </c>
      <c r="B110" s="61">
        <v>3</v>
      </c>
      <c r="C110" s="61">
        <v>14</v>
      </c>
      <c r="D110" s="62" t="s">
        <v>153</v>
      </c>
      <c r="E110" s="63">
        <v>100</v>
      </c>
      <c r="F110" s="64">
        <f>F111</f>
        <v>24</v>
      </c>
      <c r="G110" s="64">
        <f t="shared" si="42"/>
        <v>0</v>
      </c>
      <c r="H110" s="64">
        <f t="shared" si="42"/>
        <v>24</v>
      </c>
    </row>
    <row r="111" spans="1:8" x14ac:dyDescent="0.2">
      <c r="A111" s="59" t="s">
        <v>49</v>
      </c>
      <c r="B111" s="61">
        <v>3</v>
      </c>
      <c r="C111" s="61">
        <v>14</v>
      </c>
      <c r="D111" s="62" t="s">
        <v>153</v>
      </c>
      <c r="E111" s="63">
        <v>110</v>
      </c>
      <c r="F111" s="64">
        <f>'расходы по структуре 2022 '!G141</f>
        <v>24</v>
      </c>
      <c r="G111" s="64">
        <f>'расходы по структуре 2022 '!H141</f>
        <v>0</v>
      </c>
      <c r="H111" s="64">
        <f>'расходы по структуре 2022 '!I141</f>
        <v>24</v>
      </c>
    </row>
    <row r="112" spans="1:8" ht="33.75" x14ac:dyDescent="0.2">
      <c r="A112" s="59" t="s">
        <v>129</v>
      </c>
      <c r="B112" s="61">
        <v>3</v>
      </c>
      <c r="C112" s="61">
        <v>14</v>
      </c>
      <c r="D112" s="62" t="s">
        <v>154</v>
      </c>
      <c r="E112" s="63"/>
      <c r="F112" s="68">
        <f>F113</f>
        <v>6</v>
      </c>
      <c r="G112" s="68">
        <f t="shared" ref="G112:H113" si="43">G113</f>
        <v>0</v>
      </c>
      <c r="H112" s="68">
        <f t="shared" si="43"/>
        <v>6</v>
      </c>
    </row>
    <row r="113" spans="1:8" ht="45" x14ac:dyDescent="0.2">
      <c r="A113" s="59" t="s">
        <v>47</v>
      </c>
      <c r="B113" s="61">
        <v>3</v>
      </c>
      <c r="C113" s="61">
        <v>14</v>
      </c>
      <c r="D113" s="62" t="s">
        <v>154</v>
      </c>
      <c r="E113" s="63">
        <v>100</v>
      </c>
      <c r="F113" s="68">
        <f>F114</f>
        <v>6</v>
      </c>
      <c r="G113" s="68">
        <f t="shared" si="43"/>
        <v>0</v>
      </c>
      <c r="H113" s="68">
        <f t="shared" si="43"/>
        <v>6</v>
      </c>
    </row>
    <row r="114" spans="1:8" x14ac:dyDescent="0.2">
      <c r="A114" s="59" t="s">
        <v>49</v>
      </c>
      <c r="B114" s="61">
        <v>3</v>
      </c>
      <c r="C114" s="61">
        <v>14</v>
      </c>
      <c r="D114" s="62" t="s">
        <v>154</v>
      </c>
      <c r="E114" s="63">
        <v>110</v>
      </c>
      <c r="F114" s="64">
        <f>'расходы по структуре 2022 '!G146</f>
        <v>6</v>
      </c>
      <c r="G114" s="64">
        <f>'расходы по структуре 2022 '!H146</f>
        <v>0</v>
      </c>
      <c r="H114" s="64">
        <f>'расходы по структуре 2022 '!I146</f>
        <v>6</v>
      </c>
    </row>
    <row r="115" spans="1:8" x14ac:dyDescent="0.2">
      <c r="A115" s="33" t="s">
        <v>14</v>
      </c>
      <c r="B115" s="35">
        <v>4</v>
      </c>
      <c r="C115" s="77">
        <v>0</v>
      </c>
      <c r="D115" s="36" t="s">
        <v>43</v>
      </c>
      <c r="E115" s="37" t="s">
        <v>43</v>
      </c>
      <c r="F115" s="78">
        <f>F130+F137+F143+F116</f>
        <v>3114.7</v>
      </c>
      <c r="G115" s="78">
        <f t="shared" ref="G115:H115" si="44">G130+G137+G143+G116</f>
        <v>4299</v>
      </c>
      <c r="H115" s="78">
        <f t="shared" si="44"/>
        <v>7413.7</v>
      </c>
    </row>
    <row r="116" spans="1:8" x14ac:dyDescent="0.2">
      <c r="A116" s="33" t="s">
        <v>297</v>
      </c>
      <c r="B116" s="35">
        <v>4</v>
      </c>
      <c r="C116" s="35">
        <v>1</v>
      </c>
      <c r="D116" s="36"/>
      <c r="E116" s="37"/>
      <c r="F116" s="78">
        <f>F117</f>
        <v>520</v>
      </c>
      <c r="G116" s="78">
        <f t="shared" ref="G116:H118" si="45">G117</f>
        <v>0</v>
      </c>
      <c r="H116" s="78">
        <f t="shared" si="45"/>
        <v>520</v>
      </c>
    </row>
    <row r="117" spans="1:8" ht="22.5" x14ac:dyDescent="0.2">
      <c r="A117" s="59" t="s">
        <v>296</v>
      </c>
      <c r="B117" s="61">
        <v>4</v>
      </c>
      <c r="C117" s="61">
        <v>1</v>
      </c>
      <c r="D117" s="62" t="s">
        <v>250</v>
      </c>
      <c r="E117" s="63"/>
      <c r="F117" s="139">
        <f>F118</f>
        <v>520</v>
      </c>
      <c r="G117" s="139">
        <f t="shared" si="45"/>
        <v>0</v>
      </c>
      <c r="H117" s="139">
        <f t="shared" si="45"/>
        <v>520</v>
      </c>
    </row>
    <row r="118" spans="1:8" x14ac:dyDescent="0.2">
      <c r="A118" s="59" t="s">
        <v>257</v>
      </c>
      <c r="B118" s="61">
        <v>4</v>
      </c>
      <c r="C118" s="61">
        <v>1</v>
      </c>
      <c r="D118" s="62" t="s">
        <v>256</v>
      </c>
      <c r="E118" s="63"/>
      <c r="F118" s="139">
        <f>F119</f>
        <v>520</v>
      </c>
      <c r="G118" s="139">
        <f t="shared" si="45"/>
        <v>0</v>
      </c>
      <c r="H118" s="139">
        <f t="shared" si="45"/>
        <v>520</v>
      </c>
    </row>
    <row r="119" spans="1:8" ht="33.75" x14ac:dyDescent="0.2">
      <c r="A119" s="59" t="s">
        <v>251</v>
      </c>
      <c r="B119" s="61">
        <v>4</v>
      </c>
      <c r="C119" s="61">
        <v>1</v>
      </c>
      <c r="D119" s="62" t="s">
        <v>252</v>
      </c>
      <c r="E119" s="63"/>
      <c r="F119" s="139">
        <f>F120+F125</f>
        <v>520</v>
      </c>
      <c r="G119" s="139">
        <f t="shared" ref="G119:H119" si="46">G120+G125</f>
        <v>0</v>
      </c>
      <c r="H119" s="139">
        <f t="shared" si="46"/>
        <v>520</v>
      </c>
    </row>
    <row r="120" spans="1:8" ht="22.5" x14ac:dyDescent="0.2">
      <c r="A120" s="59" t="s">
        <v>249</v>
      </c>
      <c r="B120" s="61">
        <v>4</v>
      </c>
      <c r="C120" s="61">
        <v>1</v>
      </c>
      <c r="D120" s="62" t="s">
        <v>253</v>
      </c>
      <c r="E120" s="63"/>
      <c r="F120" s="139">
        <f>F121</f>
        <v>200</v>
      </c>
      <c r="G120" s="139">
        <f t="shared" ref="G120:H121" si="47">G121</f>
        <v>0</v>
      </c>
      <c r="H120" s="139">
        <f t="shared" si="47"/>
        <v>200</v>
      </c>
    </row>
    <row r="121" spans="1:8" ht="45" x14ac:dyDescent="0.2">
      <c r="A121" s="59" t="s">
        <v>47</v>
      </c>
      <c r="B121" s="61">
        <v>4</v>
      </c>
      <c r="C121" s="61">
        <v>1</v>
      </c>
      <c r="D121" s="62" t="s">
        <v>253</v>
      </c>
      <c r="E121" s="63">
        <v>100</v>
      </c>
      <c r="F121" s="139">
        <f>F122</f>
        <v>200</v>
      </c>
      <c r="G121" s="139">
        <f t="shared" si="47"/>
        <v>0</v>
      </c>
      <c r="H121" s="139">
        <f t="shared" si="47"/>
        <v>200</v>
      </c>
    </row>
    <row r="122" spans="1:8" x14ac:dyDescent="0.2">
      <c r="A122" s="59" t="s">
        <v>49</v>
      </c>
      <c r="B122" s="61">
        <v>4</v>
      </c>
      <c r="C122" s="61">
        <v>1</v>
      </c>
      <c r="D122" s="62" t="s">
        <v>253</v>
      </c>
      <c r="E122" s="63">
        <v>110</v>
      </c>
      <c r="F122" s="139">
        <f>F124+F123</f>
        <v>200</v>
      </c>
      <c r="G122" s="139">
        <f t="shared" ref="G122:H122" si="48">G124+G123</f>
        <v>0</v>
      </c>
      <c r="H122" s="139">
        <f t="shared" si="48"/>
        <v>200</v>
      </c>
    </row>
    <row r="123" spans="1:8" x14ac:dyDescent="0.2">
      <c r="A123" s="59" t="s">
        <v>77</v>
      </c>
      <c r="B123" s="61">
        <v>4</v>
      </c>
      <c r="C123" s="61">
        <v>1</v>
      </c>
      <c r="D123" s="62" t="s">
        <v>253</v>
      </c>
      <c r="E123" s="63">
        <v>111</v>
      </c>
      <c r="F123" s="139">
        <f>'расходы по структуре 2022 '!G155</f>
        <v>139.6</v>
      </c>
      <c r="G123" s="139">
        <f>'расходы по структуре 2022 '!H155</f>
        <v>0</v>
      </c>
      <c r="H123" s="139">
        <f>'расходы по структуре 2022 '!I155</f>
        <v>139.6</v>
      </c>
    </row>
    <row r="124" spans="1:8" ht="33.75" x14ac:dyDescent="0.2">
      <c r="A124" s="59" t="s">
        <v>78</v>
      </c>
      <c r="B124" s="61">
        <v>4</v>
      </c>
      <c r="C124" s="61">
        <v>1</v>
      </c>
      <c r="D124" s="62" t="s">
        <v>253</v>
      </c>
      <c r="E124" s="63">
        <v>119</v>
      </c>
      <c r="F124" s="139">
        <f>'расходы по структуре 2022 '!G156</f>
        <v>60.4</v>
      </c>
      <c r="G124" s="139">
        <f>'расходы по структуре 2022 '!H156</f>
        <v>0</v>
      </c>
      <c r="H124" s="139">
        <f>'расходы по структуре 2022 '!I156</f>
        <v>60.4</v>
      </c>
    </row>
    <row r="125" spans="1:8" ht="22.5" x14ac:dyDescent="0.2">
      <c r="A125" s="59" t="s">
        <v>254</v>
      </c>
      <c r="B125" s="61">
        <v>4</v>
      </c>
      <c r="C125" s="61">
        <v>1</v>
      </c>
      <c r="D125" s="62" t="s">
        <v>255</v>
      </c>
      <c r="E125" s="63"/>
      <c r="F125" s="139">
        <f>F126</f>
        <v>320</v>
      </c>
      <c r="G125" s="139">
        <f t="shared" ref="G125:H126" si="49">G126</f>
        <v>0</v>
      </c>
      <c r="H125" s="139">
        <f t="shared" si="49"/>
        <v>320</v>
      </c>
    </row>
    <row r="126" spans="1:8" ht="45" x14ac:dyDescent="0.2">
      <c r="A126" s="59" t="s">
        <v>47</v>
      </c>
      <c r="B126" s="61">
        <v>4</v>
      </c>
      <c r="C126" s="61">
        <v>1</v>
      </c>
      <c r="D126" s="62" t="s">
        <v>255</v>
      </c>
      <c r="E126" s="63">
        <v>100</v>
      </c>
      <c r="F126" s="139">
        <f>F127</f>
        <v>320</v>
      </c>
      <c r="G126" s="139">
        <f t="shared" si="49"/>
        <v>0</v>
      </c>
      <c r="H126" s="139">
        <f t="shared" si="49"/>
        <v>320</v>
      </c>
    </row>
    <row r="127" spans="1:8" x14ac:dyDescent="0.2">
      <c r="A127" s="59" t="s">
        <v>49</v>
      </c>
      <c r="B127" s="61">
        <v>4</v>
      </c>
      <c r="C127" s="61">
        <v>1</v>
      </c>
      <c r="D127" s="62" t="s">
        <v>255</v>
      </c>
      <c r="E127" s="63">
        <v>110</v>
      </c>
      <c r="F127" s="139">
        <f>F129+F128</f>
        <v>320</v>
      </c>
      <c r="G127" s="139">
        <f t="shared" ref="G127:H127" si="50">G129+G128</f>
        <v>0</v>
      </c>
      <c r="H127" s="139">
        <f t="shared" si="50"/>
        <v>320</v>
      </c>
    </row>
    <row r="128" spans="1:8" x14ac:dyDescent="0.2">
      <c r="A128" s="59" t="s">
        <v>77</v>
      </c>
      <c r="B128" s="61">
        <v>4</v>
      </c>
      <c r="C128" s="61">
        <v>1</v>
      </c>
      <c r="D128" s="62" t="s">
        <v>255</v>
      </c>
      <c r="E128" s="63">
        <v>111</v>
      </c>
      <c r="F128" s="139">
        <f>'расходы по структуре 2022 '!G160</f>
        <v>223.4</v>
      </c>
      <c r="G128" s="139">
        <f>'расходы по структуре 2022 '!H160</f>
        <v>0</v>
      </c>
      <c r="H128" s="139">
        <f>'расходы по структуре 2022 '!I160</f>
        <v>223.4</v>
      </c>
    </row>
    <row r="129" spans="1:8" ht="33.75" x14ac:dyDescent="0.2">
      <c r="A129" s="59" t="s">
        <v>78</v>
      </c>
      <c r="B129" s="61">
        <v>4</v>
      </c>
      <c r="C129" s="61">
        <v>1</v>
      </c>
      <c r="D129" s="62" t="s">
        <v>255</v>
      </c>
      <c r="E129" s="63">
        <v>119</v>
      </c>
      <c r="F129" s="139">
        <f>'расходы по структуре 2022 '!G161</f>
        <v>96.6</v>
      </c>
      <c r="G129" s="139">
        <f>'расходы по структуре 2022 '!H161</f>
        <v>0</v>
      </c>
      <c r="H129" s="139">
        <f>'расходы по структуре 2022 '!I161</f>
        <v>96.6</v>
      </c>
    </row>
    <row r="130" spans="1:8" x14ac:dyDescent="0.2">
      <c r="A130" s="76" t="s">
        <v>125</v>
      </c>
      <c r="B130" s="39">
        <v>4</v>
      </c>
      <c r="C130" s="39">
        <v>9</v>
      </c>
      <c r="D130" s="29"/>
      <c r="E130" s="40"/>
      <c r="F130" s="28">
        <f t="shared" ref="F130:H134" si="51">F131</f>
        <v>2193.9</v>
      </c>
      <c r="G130" s="28">
        <f t="shared" si="51"/>
        <v>4299</v>
      </c>
      <c r="H130" s="28">
        <f t="shared" si="51"/>
        <v>6492.9</v>
      </c>
    </row>
    <row r="131" spans="1:8" ht="33.75" x14ac:dyDescent="0.2">
      <c r="A131" s="59" t="s">
        <v>288</v>
      </c>
      <c r="B131" s="61">
        <v>4</v>
      </c>
      <c r="C131" s="61">
        <v>9</v>
      </c>
      <c r="D131" s="65">
        <v>8400000000</v>
      </c>
      <c r="E131" s="63"/>
      <c r="F131" s="64">
        <f t="shared" si="51"/>
        <v>2193.9</v>
      </c>
      <c r="G131" s="64">
        <f t="shared" si="51"/>
        <v>4299</v>
      </c>
      <c r="H131" s="64">
        <f t="shared" si="51"/>
        <v>6492.9</v>
      </c>
    </row>
    <row r="132" spans="1:8" x14ac:dyDescent="0.2">
      <c r="A132" s="59" t="s">
        <v>123</v>
      </c>
      <c r="B132" s="61">
        <v>4</v>
      </c>
      <c r="C132" s="61">
        <v>9</v>
      </c>
      <c r="D132" s="65">
        <v>8410000000</v>
      </c>
      <c r="E132" s="63"/>
      <c r="F132" s="64">
        <f t="shared" si="51"/>
        <v>2193.9</v>
      </c>
      <c r="G132" s="64">
        <f t="shared" si="51"/>
        <v>4299</v>
      </c>
      <c r="H132" s="64">
        <f t="shared" si="51"/>
        <v>6492.9</v>
      </c>
    </row>
    <row r="133" spans="1:8" ht="22.5" x14ac:dyDescent="0.2">
      <c r="A133" s="59" t="s">
        <v>124</v>
      </c>
      <c r="B133" s="61">
        <v>4</v>
      </c>
      <c r="C133" s="61">
        <v>9</v>
      </c>
      <c r="D133" s="65">
        <v>8410100000</v>
      </c>
      <c r="E133" s="63"/>
      <c r="F133" s="64">
        <f t="shared" si="51"/>
        <v>2193.9</v>
      </c>
      <c r="G133" s="64">
        <f t="shared" si="51"/>
        <v>4299</v>
      </c>
      <c r="H133" s="64">
        <f t="shared" si="51"/>
        <v>6492.9</v>
      </c>
    </row>
    <row r="134" spans="1:8" ht="22.5" x14ac:dyDescent="0.2">
      <c r="A134" s="59" t="s">
        <v>66</v>
      </c>
      <c r="B134" s="61">
        <v>4</v>
      </c>
      <c r="C134" s="61">
        <v>9</v>
      </c>
      <c r="D134" s="65">
        <v>8410199990</v>
      </c>
      <c r="E134" s="63"/>
      <c r="F134" s="64">
        <f t="shared" si="51"/>
        <v>2193.9</v>
      </c>
      <c r="G134" s="64">
        <f t="shared" si="51"/>
        <v>4299</v>
      </c>
      <c r="H134" s="64">
        <f t="shared" si="51"/>
        <v>6492.9</v>
      </c>
    </row>
    <row r="135" spans="1:8" ht="22.5" x14ac:dyDescent="0.2">
      <c r="A135" s="59" t="s">
        <v>86</v>
      </c>
      <c r="B135" s="61">
        <v>4</v>
      </c>
      <c r="C135" s="61">
        <v>9</v>
      </c>
      <c r="D135" s="65">
        <v>8410199990</v>
      </c>
      <c r="E135" s="63">
        <v>200</v>
      </c>
      <c r="F135" s="64">
        <f>F136</f>
        <v>2193.9</v>
      </c>
      <c r="G135" s="64">
        <f t="shared" ref="G135:H135" si="52">G136</f>
        <v>4299</v>
      </c>
      <c r="H135" s="64">
        <f t="shared" si="52"/>
        <v>6492.9</v>
      </c>
    </row>
    <row r="136" spans="1:8" ht="22.5" x14ac:dyDescent="0.2">
      <c r="A136" s="59" t="s">
        <v>45</v>
      </c>
      <c r="B136" s="61">
        <v>4</v>
      </c>
      <c r="C136" s="61">
        <v>9</v>
      </c>
      <c r="D136" s="65">
        <v>8410199990</v>
      </c>
      <c r="E136" s="63">
        <v>240</v>
      </c>
      <c r="F136" s="64">
        <f>'расходы по структуре 2022 '!G168</f>
        <v>2193.9</v>
      </c>
      <c r="G136" s="64">
        <f>'расходы по структуре 2022 '!H168</f>
        <v>4299</v>
      </c>
      <c r="H136" s="64">
        <f>'расходы по структуре 2022 '!I168</f>
        <v>6492.9</v>
      </c>
    </row>
    <row r="137" spans="1:8" x14ac:dyDescent="0.2">
      <c r="A137" s="30" t="s">
        <v>15</v>
      </c>
      <c r="B137" s="39">
        <v>4</v>
      </c>
      <c r="C137" s="39">
        <v>10</v>
      </c>
      <c r="D137" s="29" t="s">
        <v>43</v>
      </c>
      <c r="E137" s="40" t="s">
        <v>43</v>
      </c>
      <c r="F137" s="28">
        <f t="shared" ref="F137:H141" si="53">F138</f>
        <v>390.2</v>
      </c>
      <c r="G137" s="28">
        <f t="shared" si="53"/>
        <v>0</v>
      </c>
      <c r="H137" s="28">
        <f t="shared" si="53"/>
        <v>390.2</v>
      </c>
    </row>
    <row r="138" spans="1:8" ht="33.75" x14ac:dyDescent="0.2">
      <c r="A138" s="67" t="s">
        <v>291</v>
      </c>
      <c r="B138" s="61">
        <v>4</v>
      </c>
      <c r="C138" s="61">
        <v>10</v>
      </c>
      <c r="D138" s="62" t="s">
        <v>133</v>
      </c>
      <c r="E138" s="63" t="s">
        <v>43</v>
      </c>
      <c r="F138" s="64">
        <f t="shared" si="53"/>
        <v>390.2</v>
      </c>
      <c r="G138" s="64">
        <f t="shared" si="53"/>
        <v>0</v>
      </c>
      <c r="H138" s="64">
        <f t="shared" si="53"/>
        <v>390.2</v>
      </c>
    </row>
    <row r="139" spans="1:8" ht="22.5" x14ac:dyDescent="0.2">
      <c r="A139" s="67" t="s">
        <v>220</v>
      </c>
      <c r="B139" s="61">
        <v>4</v>
      </c>
      <c r="C139" s="61">
        <v>10</v>
      </c>
      <c r="D139" s="62" t="s">
        <v>155</v>
      </c>
      <c r="E139" s="63" t="s">
        <v>43</v>
      </c>
      <c r="F139" s="64">
        <f t="shared" si="53"/>
        <v>390.2</v>
      </c>
      <c r="G139" s="64">
        <f t="shared" si="53"/>
        <v>0</v>
      </c>
      <c r="H139" s="64">
        <f t="shared" si="53"/>
        <v>390.2</v>
      </c>
    </row>
    <row r="140" spans="1:8" x14ac:dyDescent="0.2">
      <c r="A140" s="67" t="s">
        <v>39</v>
      </c>
      <c r="B140" s="61">
        <v>4</v>
      </c>
      <c r="C140" s="61">
        <v>10</v>
      </c>
      <c r="D140" s="62" t="s">
        <v>156</v>
      </c>
      <c r="E140" s="63"/>
      <c r="F140" s="64">
        <f t="shared" si="53"/>
        <v>390.2</v>
      </c>
      <c r="G140" s="64">
        <f t="shared" si="53"/>
        <v>0</v>
      </c>
      <c r="H140" s="64">
        <f t="shared" si="53"/>
        <v>390.2</v>
      </c>
    </row>
    <row r="141" spans="1:8" ht="22.5" x14ac:dyDescent="0.2">
      <c r="A141" s="59" t="s">
        <v>86</v>
      </c>
      <c r="B141" s="61">
        <v>4</v>
      </c>
      <c r="C141" s="61">
        <v>10</v>
      </c>
      <c r="D141" s="62" t="s">
        <v>156</v>
      </c>
      <c r="E141" s="63" t="s">
        <v>44</v>
      </c>
      <c r="F141" s="64">
        <f t="shared" si="53"/>
        <v>390.2</v>
      </c>
      <c r="G141" s="64">
        <f t="shared" si="53"/>
        <v>0</v>
      </c>
      <c r="H141" s="64">
        <f t="shared" si="53"/>
        <v>390.2</v>
      </c>
    </row>
    <row r="142" spans="1:8" ht="22.5" x14ac:dyDescent="0.2">
      <c r="A142" s="59" t="s">
        <v>45</v>
      </c>
      <c r="B142" s="61">
        <v>4</v>
      </c>
      <c r="C142" s="61">
        <v>10</v>
      </c>
      <c r="D142" s="62" t="s">
        <v>156</v>
      </c>
      <c r="E142" s="63" t="s">
        <v>46</v>
      </c>
      <c r="F142" s="64">
        <f>'расходы по структуре 2022 '!G175</f>
        <v>390.2</v>
      </c>
      <c r="G142" s="64">
        <f>'расходы по структуре 2022 '!H175</f>
        <v>0</v>
      </c>
      <c r="H142" s="64">
        <f>'расходы по структуре 2022 '!I175</f>
        <v>390.2</v>
      </c>
    </row>
    <row r="143" spans="1:8" x14ac:dyDescent="0.2">
      <c r="A143" s="76" t="s">
        <v>127</v>
      </c>
      <c r="B143" s="39">
        <v>4</v>
      </c>
      <c r="C143" s="39">
        <v>12</v>
      </c>
      <c r="D143" s="29"/>
      <c r="E143" s="40"/>
      <c r="F143" s="28">
        <f>F144</f>
        <v>10.6</v>
      </c>
      <c r="G143" s="28">
        <f t="shared" ref="G143:H143" si="54">G144</f>
        <v>0</v>
      </c>
      <c r="H143" s="28">
        <f t="shared" si="54"/>
        <v>10.6</v>
      </c>
    </row>
    <row r="144" spans="1:8" ht="33.75" x14ac:dyDescent="0.2">
      <c r="A144" s="67" t="s">
        <v>291</v>
      </c>
      <c r="B144" s="61">
        <v>4</v>
      </c>
      <c r="C144" s="61">
        <v>12</v>
      </c>
      <c r="D144" s="62" t="s">
        <v>133</v>
      </c>
      <c r="E144" s="63"/>
      <c r="F144" s="64">
        <f>F145</f>
        <v>10.6</v>
      </c>
      <c r="G144" s="64">
        <f t="shared" ref="G144:H144" si="55">G145</f>
        <v>0</v>
      </c>
      <c r="H144" s="64">
        <f t="shared" si="55"/>
        <v>10.6</v>
      </c>
    </row>
    <row r="145" spans="1:8" ht="33.75" x14ac:dyDescent="0.2">
      <c r="A145" s="67" t="s">
        <v>221</v>
      </c>
      <c r="B145" s="61">
        <v>4</v>
      </c>
      <c r="C145" s="61">
        <v>12</v>
      </c>
      <c r="D145" s="62" t="s">
        <v>157</v>
      </c>
      <c r="E145" s="63"/>
      <c r="F145" s="64">
        <f>F146</f>
        <v>10.6</v>
      </c>
      <c r="G145" s="64">
        <f t="shared" ref="G145:H145" si="56">G146</f>
        <v>0</v>
      </c>
      <c r="H145" s="64">
        <f t="shared" si="56"/>
        <v>10.6</v>
      </c>
    </row>
    <row r="146" spans="1:8" ht="45" x14ac:dyDescent="0.2">
      <c r="A146" s="59" t="s">
        <v>126</v>
      </c>
      <c r="B146" s="61">
        <v>4</v>
      </c>
      <c r="C146" s="61">
        <v>12</v>
      </c>
      <c r="D146" s="72">
        <v>7700189020</v>
      </c>
      <c r="E146" s="63"/>
      <c r="F146" s="68">
        <f>F147</f>
        <v>10.6</v>
      </c>
      <c r="G146" s="68">
        <f t="shared" ref="G146:H146" si="57">G147</f>
        <v>0</v>
      </c>
      <c r="H146" s="68">
        <f t="shared" si="57"/>
        <v>10.6</v>
      </c>
    </row>
    <row r="147" spans="1:8" x14ac:dyDescent="0.2">
      <c r="A147" s="59" t="s">
        <v>59</v>
      </c>
      <c r="B147" s="61">
        <v>4</v>
      </c>
      <c r="C147" s="61">
        <v>12</v>
      </c>
      <c r="D147" s="72">
        <v>7700189020</v>
      </c>
      <c r="E147" s="63">
        <v>500</v>
      </c>
      <c r="F147" s="64">
        <f>F148</f>
        <v>10.6</v>
      </c>
      <c r="G147" s="64">
        <f t="shared" ref="G147:H147" si="58">G148</f>
        <v>0</v>
      </c>
      <c r="H147" s="64">
        <f t="shared" si="58"/>
        <v>10.6</v>
      </c>
    </row>
    <row r="148" spans="1:8" x14ac:dyDescent="0.2">
      <c r="A148" s="59" t="s">
        <v>42</v>
      </c>
      <c r="B148" s="61">
        <v>4</v>
      </c>
      <c r="C148" s="61">
        <v>12</v>
      </c>
      <c r="D148" s="72">
        <v>7700189020</v>
      </c>
      <c r="E148" s="63">
        <v>540</v>
      </c>
      <c r="F148" s="64">
        <f>'расходы по структуре 2022 '!G182</f>
        <v>10.6</v>
      </c>
      <c r="G148" s="64">
        <f>'расходы по структуре 2022 '!H182</f>
        <v>0</v>
      </c>
      <c r="H148" s="64">
        <f>'расходы по структуре 2022 '!I182</f>
        <v>10.6</v>
      </c>
    </row>
    <row r="149" spans="1:8" x14ac:dyDescent="0.2">
      <c r="A149" s="33" t="s">
        <v>16</v>
      </c>
      <c r="B149" s="35">
        <v>5</v>
      </c>
      <c r="C149" s="35">
        <v>0</v>
      </c>
      <c r="D149" s="36" t="s">
        <v>43</v>
      </c>
      <c r="E149" s="37" t="s">
        <v>43</v>
      </c>
      <c r="F149" s="74">
        <f>F150+F157+F169+F201</f>
        <v>1254.5</v>
      </c>
      <c r="G149" s="74">
        <f>G150+G157+G169+G201</f>
        <v>3022.6</v>
      </c>
      <c r="H149" s="74">
        <f>H150+H157+H169+H201</f>
        <v>4277.1000000000004</v>
      </c>
    </row>
    <row r="150" spans="1:8" x14ac:dyDescent="0.2">
      <c r="A150" s="30" t="s">
        <v>40</v>
      </c>
      <c r="B150" s="39">
        <v>5</v>
      </c>
      <c r="C150" s="39">
        <v>1</v>
      </c>
      <c r="D150" s="29" t="s">
        <v>43</v>
      </c>
      <c r="E150" s="40" t="s">
        <v>43</v>
      </c>
      <c r="F150" s="28">
        <f t="shared" ref="F150:H155" si="59">F151</f>
        <v>241.5</v>
      </c>
      <c r="G150" s="28">
        <f t="shared" si="59"/>
        <v>0</v>
      </c>
      <c r="H150" s="28">
        <f t="shared" si="59"/>
        <v>241.5</v>
      </c>
    </row>
    <row r="151" spans="1:8" ht="33.75" x14ac:dyDescent="0.2">
      <c r="A151" s="67" t="s">
        <v>285</v>
      </c>
      <c r="B151" s="61">
        <v>5</v>
      </c>
      <c r="C151" s="61">
        <v>1</v>
      </c>
      <c r="D151" s="62" t="s">
        <v>158</v>
      </c>
      <c r="E151" s="63" t="s">
        <v>43</v>
      </c>
      <c r="F151" s="64">
        <f t="shared" si="59"/>
        <v>241.5</v>
      </c>
      <c r="G151" s="64">
        <f t="shared" si="59"/>
        <v>0</v>
      </c>
      <c r="H151" s="64">
        <f t="shared" si="59"/>
        <v>241.5</v>
      </c>
    </row>
    <row r="152" spans="1:8" ht="22.5" x14ac:dyDescent="0.2">
      <c r="A152" s="67" t="s">
        <v>159</v>
      </c>
      <c r="B152" s="61">
        <v>5</v>
      </c>
      <c r="C152" s="61">
        <v>1</v>
      </c>
      <c r="D152" s="62" t="s">
        <v>160</v>
      </c>
      <c r="E152" s="63" t="s">
        <v>43</v>
      </c>
      <c r="F152" s="64">
        <f t="shared" si="59"/>
        <v>241.5</v>
      </c>
      <c r="G152" s="64">
        <f t="shared" si="59"/>
        <v>0</v>
      </c>
      <c r="H152" s="64">
        <f t="shared" si="59"/>
        <v>241.5</v>
      </c>
    </row>
    <row r="153" spans="1:8" ht="22.5" x14ac:dyDescent="0.2">
      <c r="A153" s="67" t="s">
        <v>71</v>
      </c>
      <c r="B153" s="61">
        <v>5</v>
      </c>
      <c r="C153" s="61">
        <v>1</v>
      </c>
      <c r="D153" s="62" t="s">
        <v>161</v>
      </c>
      <c r="E153" s="63"/>
      <c r="F153" s="64">
        <f t="shared" si="59"/>
        <v>241.5</v>
      </c>
      <c r="G153" s="64">
        <f t="shared" si="59"/>
        <v>0</v>
      </c>
      <c r="H153" s="64">
        <f t="shared" si="59"/>
        <v>241.5</v>
      </c>
    </row>
    <row r="154" spans="1:8" ht="22.5" x14ac:dyDescent="0.2">
      <c r="A154" s="67" t="s">
        <v>66</v>
      </c>
      <c r="B154" s="61">
        <v>5</v>
      </c>
      <c r="C154" s="61">
        <v>1</v>
      </c>
      <c r="D154" s="62" t="s">
        <v>183</v>
      </c>
      <c r="E154" s="63"/>
      <c r="F154" s="64">
        <f t="shared" si="59"/>
        <v>241.5</v>
      </c>
      <c r="G154" s="64">
        <f t="shared" si="59"/>
        <v>0</v>
      </c>
      <c r="H154" s="64">
        <f t="shared" si="59"/>
        <v>241.5</v>
      </c>
    </row>
    <row r="155" spans="1:8" ht="22.5" x14ac:dyDescent="0.2">
      <c r="A155" s="59" t="s">
        <v>86</v>
      </c>
      <c r="B155" s="61">
        <v>5</v>
      </c>
      <c r="C155" s="61">
        <v>1</v>
      </c>
      <c r="D155" s="62" t="s">
        <v>183</v>
      </c>
      <c r="E155" s="63" t="s">
        <v>44</v>
      </c>
      <c r="F155" s="64">
        <f t="shared" si="59"/>
        <v>241.5</v>
      </c>
      <c r="G155" s="64">
        <f t="shared" si="59"/>
        <v>0</v>
      </c>
      <c r="H155" s="64">
        <f t="shared" si="59"/>
        <v>241.5</v>
      </c>
    </row>
    <row r="156" spans="1:8" ht="22.5" x14ac:dyDescent="0.2">
      <c r="A156" s="59" t="s">
        <v>45</v>
      </c>
      <c r="B156" s="61">
        <v>5</v>
      </c>
      <c r="C156" s="61">
        <v>1</v>
      </c>
      <c r="D156" s="62" t="s">
        <v>183</v>
      </c>
      <c r="E156" s="63" t="s">
        <v>46</v>
      </c>
      <c r="F156" s="64">
        <f>'расходы по структуре 2022 '!G190</f>
        <v>241.5</v>
      </c>
      <c r="G156" s="64">
        <f>'расходы по структуре 2022 '!H190</f>
        <v>0</v>
      </c>
      <c r="H156" s="64">
        <f>'расходы по структуре 2022 '!I190</f>
        <v>241.5</v>
      </c>
    </row>
    <row r="157" spans="1:8" x14ac:dyDescent="0.2">
      <c r="A157" s="30" t="s">
        <v>30</v>
      </c>
      <c r="B157" s="39">
        <v>5</v>
      </c>
      <c r="C157" s="39">
        <v>2</v>
      </c>
      <c r="D157" s="29" t="s">
        <v>43</v>
      </c>
      <c r="E157" s="40" t="s">
        <v>43</v>
      </c>
      <c r="F157" s="28">
        <f>F158</f>
        <v>250</v>
      </c>
      <c r="G157" s="28">
        <f t="shared" ref="G157:H157" si="60">G158</f>
        <v>0</v>
      </c>
      <c r="H157" s="28">
        <f t="shared" si="60"/>
        <v>250</v>
      </c>
    </row>
    <row r="158" spans="1:8" ht="33.75" x14ac:dyDescent="0.2">
      <c r="A158" s="67" t="s">
        <v>285</v>
      </c>
      <c r="B158" s="61">
        <v>5</v>
      </c>
      <c r="C158" s="61">
        <v>2</v>
      </c>
      <c r="D158" s="62" t="s">
        <v>158</v>
      </c>
      <c r="E158" s="63" t="s">
        <v>43</v>
      </c>
      <c r="F158" s="64">
        <f>F159</f>
        <v>250</v>
      </c>
      <c r="G158" s="64">
        <f t="shared" ref="G158:H158" si="61">G159</f>
        <v>0</v>
      </c>
      <c r="H158" s="64">
        <f t="shared" si="61"/>
        <v>250</v>
      </c>
    </row>
    <row r="159" spans="1:8" ht="22.5" x14ac:dyDescent="0.2">
      <c r="A159" s="67" t="s">
        <v>57</v>
      </c>
      <c r="B159" s="61">
        <v>5</v>
      </c>
      <c r="C159" s="61">
        <v>2</v>
      </c>
      <c r="D159" s="62" t="s">
        <v>162</v>
      </c>
      <c r="E159" s="63" t="s">
        <v>43</v>
      </c>
      <c r="F159" s="64">
        <f>F160</f>
        <v>250</v>
      </c>
      <c r="G159" s="64">
        <f t="shared" ref="G159:H159" si="62">G160</f>
        <v>0</v>
      </c>
      <c r="H159" s="64">
        <f t="shared" si="62"/>
        <v>250</v>
      </c>
    </row>
    <row r="160" spans="1:8" ht="22.5" x14ac:dyDescent="0.2">
      <c r="A160" s="67" t="s">
        <v>164</v>
      </c>
      <c r="B160" s="61">
        <v>5</v>
      </c>
      <c r="C160" s="61">
        <v>2</v>
      </c>
      <c r="D160" s="62" t="s">
        <v>163</v>
      </c>
      <c r="E160" s="63" t="s">
        <v>43</v>
      </c>
      <c r="F160" s="64">
        <f>F161+F164+F166</f>
        <v>250</v>
      </c>
      <c r="G160" s="64">
        <f t="shared" ref="G160:H160" si="63">G161+G164+G166</f>
        <v>0</v>
      </c>
      <c r="H160" s="64">
        <f t="shared" si="63"/>
        <v>250</v>
      </c>
    </row>
    <row r="161" spans="1:10" ht="56.25" x14ac:dyDescent="0.2">
      <c r="A161" s="67" t="s">
        <v>165</v>
      </c>
      <c r="B161" s="61">
        <v>5</v>
      </c>
      <c r="C161" s="61">
        <v>2</v>
      </c>
      <c r="D161" s="62" t="s">
        <v>199</v>
      </c>
      <c r="E161" s="63"/>
      <c r="F161" s="68">
        <f>F162</f>
        <v>0</v>
      </c>
      <c r="G161" s="68">
        <f>G162</f>
        <v>0</v>
      </c>
      <c r="H161" s="68">
        <f>H162</f>
        <v>0</v>
      </c>
    </row>
    <row r="162" spans="1:10" ht="22.5" x14ac:dyDescent="0.2">
      <c r="A162" s="59" t="s">
        <v>86</v>
      </c>
      <c r="B162" s="61">
        <v>5</v>
      </c>
      <c r="C162" s="61">
        <v>2</v>
      </c>
      <c r="D162" s="62" t="s">
        <v>199</v>
      </c>
      <c r="E162" s="63" t="s">
        <v>44</v>
      </c>
      <c r="F162" s="68">
        <f>F163</f>
        <v>0</v>
      </c>
      <c r="G162" s="68">
        <f t="shared" ref="G162:H162" si="64">G163</f>
        <v>0</v>
      </c>
      <c r="H162" s="68">
        <f t="shared" si="64"/>
        <v>0</v>
      </c>
    </row>
    <row r="163" spans="1:10" ht="22.5" x14ac:dyDescent="0.2">
      <c r="A163" s="59" t="s">
        <v>45</v>
      </c>
      <c r="B163" s="61">
        <v>5</v>
      </c>
      <c r="C163" s="61">
        <v>2</v>
      </c>
      <c r="D163" s="123" t="s">
        <v>199</v>
      </c>
      <c r="E163" s="124" t="s">
        <v>46</v>
      </c>
      <c r="F163" s="142">
        <f>'расходы по структуре 2022 '!G198</f>
        <v>0</v>
      </c>
      <c r="G163" s="142">
        <f>'расходы по структуре 2022 '!H198</f>
        <v>0</v>
      </c>
      <c r="H163" s="142">
        <f>'расходы по структуре 2022 '!I198</f>
        <v>0</v>
      </c>
    </row>
    <row r="164" spans="1:10" ht="22.5" x14ac:dyDescent="0.2">
      <c r="A164" s="59" t="s">
        <v>86</v>
      </c>
      <c r="B164" s="61">
        <v>5</v>
      </c>
      <c r="C164" s="61">
        <v>2</v>
      </c>
      <c r="D164" s="62" t="s">
        <v>210</v>
      </c>
      <c r="E164" s="63">
        <v>200</v>
      </c>
      <c r="F164" s="68">
        <f>F165</f>
        <v>250</v>
      </c>
      <c r="G164" s="68">
        <f t="shared" ref="G164:H164" si="65">G165</f>
        <v>-200</v>
      </c>
      <c r="H164" s="68">
        <f t="shared" si="65"/>
        <v>50</v>
      </c>
    </row>
    <row r="165" spans="1:10" ht="22.5" x14ac:dyDescent="0.2">
      <c r="A165" s="59" t="s">
        <v>45</v>
      </c>
      <c r="B165" s="61">
        <v>5</v>
      </c>
      <c r="C165" s="61">
        <v>2</v>
      </c>
      <c r="D165" s="62" t="s">
        <v>210</v>
      </c>
      <c r="E165" s="63">
        <v>240</v>
      </c>
      <c r="F165" s="68">
        <f>'расходы по структуре 2022 '!G201</f>
        <v>250</v>
      </c>
      <c r="G165" s="68">
        <f>'расходы по структуре 2022 '!H201</f>
        <v>-200</v>
      </c>
      <c r="H165" s="68">
        <f>'расходы по структуре 2022 '!I201</f>
        <v>50</v>
      </c>
    </row>
    <row r="166" spans="1:10" ht="56.25" x14ac:dyDescent="0.2">
      <c r="A166" s="59" t="s">
        <v>166</v>
      </c>
      <c r="B166" s="61">
        <v>5</v>
      </c>
      <c r="C166" s="61">
        <v>2</v>
      </c>
      <c r="D166" s="62" t="s">
        <v>200</v>
      </c>
      <c r="E166" s="63"/>
      <c r="F166" s="68">
        <f>F167</f>
        <v>0</v>
      </c>
      <c r="G166" s="68">
        <f t="shared" ref="G166:H166" si="66">G167</f>
        <v>200</v>
      </c>
      <c r="H166" s="68">
        <f t="shared" si="66"/>
        <v>200</v>
      </c>
      <c r="J166" s="6">
        <v>0</v>
      </c>
    </row>
    <row r="167" spans="1:10" ht="22.5" x14ac:dyDescent="0.2">
      <c r="A167" s="59" t="s">
        <v>86</v>
      </c>
      <c r="B167" s="61">
        <v>5</v>
      </c>
      <c r="C167" s="61">
        <v>2</v>
      </c>
      <c r="D167" s="62" t="s">
        <v>200</v>
      </c>
      <c r="E167" s="63">
        <v>200</v>
      </c>
      <c r="F167" s="68">
        <f>F168</f>
        <v>0</v>
      </c>
      <c r="G167" s="68">
        <f t="shared" ref="G167:H167" si="67">G168</f>
        <v>200</v>
      </c>
      <c r="H167" s="68">
        <f t="shared" si="67"/>
        <v>200</v>
      </c>
    </row>
    <row r="168" spans="1:10" ht="22.5" x14ac:dyDescent="0.2">
      <c r="A168" s="59" t="s">
        <v>45</v>
      </c>
      <c r="B168" s="61">
        <v>5</v>
      </c>
      <c r="C168" s="61">
        <v>2</v>
      </c>
      <c r="D168" s="62" t="s">
        <v>200</v>
      </c>
      <c r="E168" s="63">
        <v>240</v>
      </c>
      <c r="F168" s="68">
        <f>'расходы по структуре 2022 '!G205</f>
        <v>0</v>
      </c>
      <c r="G168" s="68">
        <f>'расходы по структуре 2022 '!H205</f>
        <v>200</v>
      </c>
      <c r="H168" s="68">
        <f>'расходы по структуре 2022 '!I205</f>
        <v>200</v>
      </c>
    </row>
    <row r="169" spans="1:10" x14ac:dyDescent="0.2">
      <c r="A169" s="30" t="s">
        <v>17</v>
      </c>
      <c r="B169" s="39">
        <v>5</v>
      </c>
      <c r="C169" s="39">
        <v>3</v>
      </c>
      <c r="D169" s="29" t="s">
        <v>43</v>
      </c>
      <c r="E169" s="40" t="s">
        <v>43</v>
      </c>
      <c r="F169" s="28">
        <f>F176+F192+F173</f>
        <v>763</v>
      </c>
      <c r="G169" s="28">
        <f>G176+G192+G173</f>
        <v>3022.6</v>
      </c>
      <c r="H169" s="28">
        <f>H176+H192+H173</f>
        <v>3785.6</v>
      </c>
    </row>
    <row r="170" spans="1:10" ht="33.75" x14ac:dyDescent="0.2">
      <c r="A170" s="166" t="s">
        <v>313</v>
      </c>
      <c r="B170" s="122">
        <v>5</v>
      </c>
      <c r="C170" s="122">
        <v>3</v>
      </c>
      <c r="D170" s="123" t="s">
        <v>142</v>
      </c>
      <c r="E170" s="124"/>
      <c r="F170" s="133">
        <f t="shared" ref="F170:H174" si="68">F171</f>
        <v>0</v>
      </c>
      <c r="G170" s="133">
        <f t="shared" si="68"/>
        <v>2500</v>
      </c>
      <c r="H170" s="133">
        <f t="shared" si="68"/>
        <v>2500</v>
      </c>
    </row>
    <row r="171" spans="1:10" ht="22.5" x14ac:dyDescent="0.2">
      <c r="A171" s="166" t="s">
        <v>230</v>
      </c>
      <c r="B171" s="122">
        <v>5</v>
      </c>
      <c r="C171" s="122">
        <v>3</v>
      </c>
      <c r="D171" s="123" t="s">
        <v>227</v>
      </c>
      <c r="E171" s="124"/>
      <c r="F171" s="133">
        <f t="shared" si="68"/>
        <v>0</v>
      </c>
      <c r="G171" s="133">
        <f t="shared" si="68"/>
        <v>2500</v>
      </c>
      <c r="H171" s="133">
        <f t="shared" si="68"/>
        <v>2500</v>
      </c>
    </row>
    <row r="172" spans="1:10" ht="22.5" x14ac:dyDescent="0.2">
      <c r="A172" s="166" t="s">
        <v>66</v>
      </c>
      <c r="B172" s="122">
        <v>5</v>
      </c>
      <c r="C172" s="122">
        <v>3</v>
      </c>
      <c r="D172" s="123" t="s">
        <v>229</v>
      </c>
      <c r="E172" s="124"/>
      <c r="F172" s="133">
        <f t="shared" si="68"/>
        <v>0</v>
      </c>
      <c r="G172" s="133">
        <f t="shared" si="68"/>
        <v>2500</v>
      </c>
      <c r="H172" s="133">
        <f t="shared" si="68"/>
        <v>2500</v>
      </c>
    </row>
    <row r="173" spans="1:10" ht="22.5" x14ac:dyDescent="0.2">
      <c r="A173" s="166" t="s">
        <v>86</v>
      </c>
      <c r="B173" s="122">
        <v>5</v>
      </c>
      <c r="C173" s="122">
        <v>3</v>
      </c>
      <c r="D173" s="123" t="s">
        <v>229</v>
      </c>
      <c r="E173" s="124">
        <v>200</v>
      </c>
      <c r="F173" s="133">
        <f t="shared" si="68"/>
        <v>0</v>
      </c>
      <c r="G173" s="133">
        <f t="shared" si="68"/>
        <v>2500</v>
      </c>
      <c r="H173" s="133">
        <f t="shared" si="68"/>
        <v>2500</v>
      </c>
    </row>
    <row r="174" spans="1:10" ht="22.5" x14ac:dyDescent="0.2">
      <c r="A174" s="166" t="s">
        <v>45</v>
      </c>
      <c r="B174" s="122">
        <v>5</v>
      </c>
      <c r="C174" s="122">
        <v>3</v>
      </c>
      <c r="D174" s="123" t="s">
        <v>229</v>
      </c>
      <c r="E174" s="124">
        <v>240</v>
      </c>
      <c r="F174" s="133">
        <f t="shared" si="68"/>
        <v>0</v>
      </c>
      <c r="G174" s="133">
        <f t="shared" si="68"/>
        <v>2500</v>
      </c>
      <c r="H174" s="133">
        <f t="shared" si="68"/>
        <v>2500</v>
      </c>
    </row>
    <row r="175" spans="1:10" ht="22.5" x14ac:dyDescent="0.2">
      <c r="A175" s="166" t="s">
        <v>36</v>
      </c>
      <c r="B175" s="122">
        <v>5</v>
      </c>
      <c r="C175" s="122">
        <v>3</v>
      </c>
      <c r="D175" s="123" t="s">
        <v>229</v>
      </c>
      <c r="E175" s="124">
        <v>244</v>
      </c>
      <c r="F175" s="133">
        <f>'расходы по структуре 2022 '!G213</f>
        <v>0</v>
      </c>
      <c r="G175" s="133">
        <f>'расходы по структуре 2022 '!H213</f>
        <v>2500</v>
      </c>
      <c r="H175" s="133">
        <f>'расходы по структуре 2022 '!I213</f>
        <v>2500</v>
      </c>
    </row>
    <row r="176" spans="1:10" ht="22.5" x14ac:dyDescent="0.2">
      <c r="A176" s="67" t="s">
        <v>295</v>
      </c>
      <c r="B176" s="61">
        <v>5</v>
      </c>
      <c r="C176" s="61">
        <v>3</v>
      </c>
      <c r="D176" s="62" t="s">
        <v>167</v>
      </c>
      <c r="E176" s="63" t="s">
        <v>43</v>
      </c>
      <c r="F176" s="64">
        <f>F180+F177+F184+F188</f>
        <v>763</v>
      </c>
      <c r="G176" s="64">
        <f t="shared" ref="G176:H176" si="69">G180+G177+G184+G188</f>
        <v>522.6</v>
      </c>
      <c r="H176" s="64">
        <f t="shared" si="69"/>
        <v>1285.5999999999999</v>
      </c>
    </row>
    <row r="177" spans="1:8" ht="22.5" x14ac:dyDescent="0.2">
      <c r="A177" s="67" t="s">
        <v>248</v>
      </c>
      <c r="B177" s="61">
        <v>5</v>
      </c>
      <c r="C177" s="61">
        <v>3</v>
      </c>
      <c r="D177" s="62" t="s">
        <v>247</v>
      </c>
      <c r="E177" s="63"/>
      <c r="F177" s="64">
        <f>F178</f>
        <v>121.5</v>
      </c>
      <c r="G177" s="64">
        <f t="shared" ref="G177:H177" si="70">G178</f>
        <v>522.6</v>
      </c>
      <c r="H177" s="64">
        <f t="shared" si="70"/>
        <v>644.1</v>
      </c>
    </row>
    <row r="178" spans="1:8" ht="22.5" x14ac:dyDescent="0.2">
      <c r="A178" s="59" t="s">
        <v>86</v>
      </c>
      <c r="B178" s="61">
        <v>5</v>
      </c>
      <c r="C178" s="61">
        <v>3</v>
      </c>
      <c r="D178" s="62" t="s">
        <v>246</v>
      </c>
      <c r="E178" s="63">
        <v>200</v>
      </c>
      <c r="F178" s="64">
        <f>F179</f>
        <v>121.5</v>
      </c>
      <c r="G178" s="64">
        <f t="shared" ref="G178:H178" si="71">G179</f>
        <v>522.6</v>
      </c>
      <c r="H178" s="64">
        <f t="shared" si="71"/>
        <v>644.1</v>
      </c>
    </row>
    <row r="179" spans="1:8" ht="22.5" x14ac:dyDescent="0.2">
      <c r="A179" s="59" t="s">
        <v>45</v>
      </c>
      <c r="B179" s="61">
        <v>5</v>
      </c>
      <c r="C179" s="61">
        <v>3</v>
      </c>
      <c r="D179" s="62" t="s">
        <v>246</v>
      </c>
      <c r="E179" s="63">
        <v>240</v>
      </c>
      <c r="F179" s="64">
        <f>'расходы по структуре 2022 '!G217</f>
        <v>121.5</v>
      </c>
      <c r="G179" s="64">
        <f>'расходы по структуре 2022 '!H217</f>
        <v>522.6</v>
      </c>
      <c r="H179" s="64">
        <f>'расходы по структуре 2022 '!I217</f>
        <v>644.1</v>
      </c>
    </row>
    <row r="180" spans="1:8" ht="33.75" x14ac:dyDescent="0.2">
      <c r="A180" s="59" t="s">
        <v>89</v>
      </c>
      <c r="B180" s="61">
        <v>5</v>
      </c>
      <c r="C180" s="61">
        <v>3</v>
      </c>
      <c r="D180" s="62" t="s">
        <v>168</v>
      </c>
      <c r="E180" s="63"/>
      <c r="F180" s="64">
        <f t="shared" ref="F180:H182" si="72">F181</f>
        <v>481.5</v>
      </c>
      <c r="G180" s="64">
        <f t="shared" si="72"/>
        <v>0</v>
      </c>
      <c r="H180" s="64">
        <f t="shared" si="72"/>
        <v>481.5</v>
      </c>
    </row>
    <row r="181" spans="1:8" ht="22.5" x14ac:dyDescent="0.2">
      <c r="A181" s="59" t="s">
        <v>66</v>
      </c>
      <c r="B181" s="61">
        <v>5</v>
      </c>
      <c r="C181" s="61">
        <v>3</v>
      </c>
      <c r="D181" s="62" t="s">
        <v>260</v>
      </c>
      <c r="E181" s="63"/>
      <c r="F181" s="64">
        <f t="shared" si="72"/>
        <v>481.5</v>
      </c>
      <c r="G181" s="64">
        <f t="shared" si="72"/>
        <v>0</v>
      </c>
      <c r="H181" s="64">
        <f t="shared" si="72"/>
        <v>481.5</v>
      </c>
    </row>
    <row r="182" spans="1:8" ht="22.5" x14ac:dyDescent="0.2">
      <c r="A182" s="59" t="s">
        <v>86</v>
      </c>
      <c r="B182" s="61">
        <v>5</v>
      </c>
      <c r="C182" s="61">
        <v>3</v>
      </c>
      <c r="D182" s="62" t="s">
        <v>260</v>
      </c>
      <c r="E182" s="63" t="s">
        <v>44</v>
      </c>
      <c r="F182" s="64">
        <f t="shared" si="72"/>
        <v>481.5</v>
      </c>
      <c r="G182" s="64">
        <f t="shared" si="72"/>
        <v>0</v>
      </c>
      <c r="H182" s="64">
        <f t="shared" si="72"/>
        <v>481.5</v>
      </c>
    </row>
    <row r="183" spans="1:8" ht="22.5" x14ac:dyDescent="0.2">
      <c r="A183" s="59" t="s">
        <v>45</v>
      </c>
      <c r="B183" s="61">
        <v>5</v>
      </c>
      <c r="C183" s="61">
        <v>3</v>
      </c>
      <c r="D183" s="62" t="s">
        <v>260</v>
      </c>
      <c r="E183" s="63" t="s">
        <v>46</v>
      </c>
      <c r="F183" s="64">
        <f>'расходы по структуре 2022 '!G222</f>
        <v>481.5</v>
      </c>
      <c r="G183" s="64">
        <f>'расходы по структуре 2022 '!H222</f>
        <v>0</v>
      </c>
      <c r="H183" s="64">
        <f>'расходы по структуре 2022 '!I222</f>
        <v>481.5</v>
      </c>
    </row>
    <row r="184" spans="1:8" ht="35.25" customHeight="1" x14ac:dyDescent="0.2">
      <c r="A184" s="59" t="s">
        <v>261</v>
      </c>
      <c r="B184" s="61">
        <v>5</v>
      </c>
      <c r="C184" s="61">
        <v>3</v>
      </c>
      <c r="D184" s="62" t="s">
        <v>258</v>
      </c>
      <c r="E184" s="63"/>
      <c r="F184" s="64">
        <f>F185</f>
        <v>50</v>
      </c>
      <c r="G184" s="64">
        <f t="shared" ref="G184:H184" si="73">G185</f>
        <v>0</v>
      </c>
      <c r="H184" s="64">
        <f t="shared" si="73"/>
        <v>50</v>
      </c>
    </row>
    <row r="185" spans="1:8" ht="22.5" x14ac:dyDescent="0.2">
      <c r="A185" s="59" t="s">
        <v>66</v>
      </c>
      <c r="B185" s="61">
        <v>5</v>
      </c>
      <c r="C185" s="61">
        <v>3</v>
      </c>
      <c r="D185" s="62" t="s">
        <v>263</v>
      </c>
      <c r="E185" s="63"/>
      <c r="F185" s="64">
        <f>F186</f>
        <v>50</v>
      </c>
      <c r="G185" s="64">
        <f t="shared" ref="G185:H185" si="74">G186</f>
        <v>0</v>
      </c>
      <c r="H185" s="64">
        <f t="shared" si="74"/>
        <v>50</v>
      </c>
    </row>
    <row r="186" spans="1:8" ht="22.5" x14ac:dyDescent="0.2">
      <c r="A186" s="59" t="s">
        <v>86</v>
      </c>
      <c r="B186" s="61">
        <v>5</v>
      </c>
      <c r="C186" s="61">
        <v>3</v>
      </c>
      <c r="D186" s="62" t="s">
        <v>263</v>
      </c>
      <c r="E186" s="63" t="s">
        <v>44</v>
      </c>
      <c r="F186" s="64">
        <f>F187</f>
        <v>50</v>
      </c>
      <c r="G186" s="64">
        <f t="shared" ref="G186:H186" si="75">G187</f>
        <v>0</v>
      </c>
      <c r="H186" s="64">
        <f t="shared" si="75"/>
        <v>50</v>
      </c>
    </row>
    <row r="187" spans="1:8" ht="22.5" x14ac:dyDescent="0.2">
      <c r="A187" s="59" t="s">
        <v>45</v>
      </c>
      <c r="B187" s="61">
        <v>5</v>
      </c>
      <c r="C187" s="61">
        <v>3</v>
      </c>
      <c r="D187" s="62" t="s">
        <v>263</v>
      </c>
      <c r="E187" s="63" t="s">
        <v>46</v>
      </c>
      <c r="F187" s="64">
        <f>'расходы по структуре 2022 '!G228</f>
        <v>50</v>
      </c>
      <c r="G187" s="64">
        <f>'расходы по структуре 2022 '!H228</f>
        <v>0</v>
      </c>
      <c r="H187" s="64">
        <f>'расходы по структуре 2022 '!I228</f>
        <v>50</v>
      </c>
    </row>
    <row r="188" spans="1:8" ht="22.5" x14ac:dyDescent="0.2">
      <c r="A188" s="59" t="s">
        <v>282</v>
      </c>
      <c r="B188" s="61">
        <v>5</v>
      </c>
      <c r="C188" s="61">
        <v>3</v>
      </c>
      <c r="D188" s="62" t="s">
        <v>280</v>
      </c>
      <c r="E188" s="63"/>
      <c r="F188" s="64">
        <f>F189</f>
        <v>110</v>
      </c>
      <c r="G188" s="64">
        <f t="shared" ref="G188:H188" si="76">G189</f>
        <v>0</v>
      </c>
      <c r="H188" s="64">
        <f t="shared" si="76"/>
        <v>110</v>
      </c>
    </row>
    <row r="189" spans="1:8" ht="22.5" x14ac:dyDescent="0.2">
      <c r="A189" s="59" t="s">
        <v>66</v>
      </c>
      <c r="B189" s="61">
        <v>5</v>
      </c>
      <c r="C189" s="61">
        <v>3</v>
      </c>
      <c r="D189" s="62" t="s">
        <v>281</v>
      </c>
      <c r="E189" s="63"/>
      <c r="F189" s="64">
        <f>F190</f>
        <v>110</v>
      </c>
      <c r="G189" s="64">
        <f t="shared" ref="G189:H189" si="77">G190</f>
        <v>0</v>
      </c>
      <c r="H189" s="64">
        <f t="shared" si="77"/>
        <v>110</v>
      </c>
    </row>
    <row r="190" spans="1:8" ht="22.5" x14ac:dyDescent="0.2">
      <c r="A190" s="59" t="s">
        <v>86</v>
      </c>
      <c r="B190" s="61">
        <v>5</v>
      </c>
      <c r="C190" s="61">
        <v>3</v>
      </c>
      <c r="D190" s="62" t="s">
        <v>281</v>
      </c>
      <c r="E190" s="63">
        <v>200</v>
      </c>
      <c r="F190" s="64">
        <f>F191</f>
        <v>110</v>
      </c>
      <c r="G190" s="64">
        <f t="shared" ref="G190:H190" si="78">G191</f>
        <v>0</v>
      </c>
      <c r="H190" s="64">
        <f t="shared" si="78"/>
        <v>110</v>
      </c>
    </row>
    <row r="191" spans="1:8" ht="22.5" x14ac:dyDescent="0.2">
      <c r="A191" s="59" t="s">
        <v>45</v>
      </c>
      <c r="B191" s="61">
        <v>5</v>
      </c>
      <c r="C191" s="61">
        <v>3</v>
      </c>
      <c r="D191" s="62" t="s">
        <v>281</v>
      </c>
      <c r="E191" s="63">
        <v>240</v>
      </c>
      <c r="F191" s="64">
        <f>'расходы по структуре 2022 '!G230</f>
        <v>110</v>
      </c>
      <c r="G191" s="64">
        <f>'расходы по структуре 2022 '!H230</f>
        <v>0</v>
      </c>
      <c r="H191" s="64">
        <f>'расходы по структуре 2022 '!I230</f>
        <v>110</v>
      </c>
    </row>
    <row r="192" spans="1:8" ht="22.5" x14ac:dyDescent="0.2">
      <c r="A192" s="59" t="s">
        <v>290</v>
      </c>
      <c r="B192" s="61">
        <v>5</v>
      </c>
      <c r="C192" s="61">
        <v>3</v>
      </c>
      <c r="D192" s="62" t="s">
        <v>250</v>
      </c>
      <c r="E192" s="63"/>
      <c r="F192" s="89">
        <f>F193</f>
        <v>0</v>
      </c>
      <c r="G192" s="89">
        <f t="shared" ref="G192:H192" si="79">G193</f>
        <v>0</v>
      </c>
      <c r="H192" s="89">
        <f t="shared" si="79"/>
        <v>0</v>
      </c>
    </row>
    <row r="193" spans="1:8" x14ac:dyDescent="0.2">
      <c r="A193" s="59" t="s">
        <v>257</v>
      </c>
      <c r="B193" s="61">
        <v>5</v>
      </c>
      <c r="C193" s="61">
        <v>3</v>
      </c>
      <c r="D193" s="62" t="s">
        <v>256</v>
      </c>
      <c r="E193" s="63"/>
      <c r="F193" s="89">
        <f>F194</f>
        <v>0</v>
      </c>
      <c r="G193" s="89">
        <f t="shared" ref="G193:H193" si="80">G194</f>
        <v>0</v>
      </c>
      <c r="H193" s="89">
        <f t="shared" si="80"/>
        <v>0</v>
      </c>
    </row>
    <row r="194" spans="1:8" ht="33.75" x14ac:dyDescent="0.2">
      <c r="A194" s="59" t="s">
        <v>251</v>
      </c>
      <c r="B194" s="61">
        <v>5</v>
      </c>
      <c r="C194" s="61">
        <v>3</v>
      </c>
      <c r="D194" s="62" t="s">
        <v>252</v>
      </c>
      <c r="E194" s="63"/>
      <c r="F194" s="89">
        <f>F195+F198</f>
        <v>0</v>
      </c>
      <c r="G194" s="89">
        <f t="shared" ref="G194:H194" si="81">G195+G198</f>
        <v>0</v>
      </c>
      <c r="H194" s="89">
        <f t="shared" si="81"/>
        <v>0</v>
      </c>
    </row>
    <row r="195" spans="1:8" ht="22.5" x14ac:dyDescent="0.2">
      <c r="A195" s="59" t="s">
        <v>249</v>
      </c>
      <c r="B195" s="61">
        <v>5</v>
      </c>
      <c r="C195" s="61">
        <v>3</v>
      </c>
      <c r="D195" s="62" t="s">
        <v>253</v>
      </c>
      <c r="E195" s="63"/>
      <c r="F195" s="89">
        <f>F196</f>
        <v>0</v>
      </c>
      <c r="G195" s="89">
        <f t="shared" ref="G195:H195" si="82">G196</f>
        <v>0</v>
      </c>
      <c r="H195" s="89">
        <f t="shared" si="82"/>
        <v>0</v>
      </c>
    </row>
    <row r="196" spans="1:8" ht="45" x14ac:dyDescent="0.2">
      <c r="A196" s="59" t="s">
        <v>47</v>
      </c>
      <c r="B196" s="61">
        <v>5</v>
      </c>
      <c r="C196" s="61">
        <v>3</v>
      </c>
      <c r="D196" s="62" t="s">
        <v>253</v>
      </c>
      <c r="E196" s="63">
        <v>100</v>
      </c>
      <c r="F196" s="89">
        <f>F197</f>
        <v>0</v>
      </c>
      <c r="G196" s="89">
        <f t="shared" ref="G196:H196" si="83">G197</f>
        <v>0</v>
      </c>
      <c r="H196" s="89">
        <f t="shared" si="83"/>
        <v>0</v>
      </c>
    </row>
    <row r="197" spans="1:8" x14ac:dyDescent="0.2">
      <c r="A197" s="59" t="s">
        <v>49</v>
      </c>
      <c r="B197" s="61">
        <v>5</v>
      </c>
      <c r="C197" s="61">
        <v>3</v>
      </c>
      <c r="D197" s="62" t="s">
        <v>253</v>
      </c>
      <c r="E197" s="63">
        <v>110</v>
      </c>
      <c r="F197" s="89">
        <f>'расходы по структуре 2022 '!G240</f>
        <v>0</v>
      </c>
      <c r="G197" s="146"/>
      <c r="H197" s="146"/>
    </row>
    <row r="198" spans="1:8" ht="22.5" x14ac:dyDescent="0.2">
      <c r="A198" s="59" t="s">
        <v>254</v>
      </c>
      <c r="B198" s="61">
        <v>5</v>
      </c>
      <c r="C198" s="61">
        <v>3</v>
      </c>
      <c r="D198" s="62" t="s">
        <v>255</v>
      </c>
      <c r="E198" s="63"/>
      <c r="F198" s="89">
        <f>F199</f>
        <v>0</v>
      </c>
      <c r="G198" s="89">
        <f t="shared" ref="G198:H198" si="84">G199</f>
        <v>0</v>
      </c>
      <c r="H198" s="89">
        <f t="shared" si="84"/>
        <v>0</v>
      </c>
    </row>
    <row r="199" spans="1:8" ht="45" x14ac:dyDescent="0.2">
      <c r="A199" s="59" t="s">
        <v>47</v>
      </c>
      <c r="B199" s="61">
        <v>5</v>
      </c>
      <c r="C199" s="61">
        <v>3</v>
      </c>
      <c r="D199" s="62" t="s">
        <v>255</v>
      </c>
      <c r="E199" s="63">
        <v>100</v>
      </c>
      <c r="F199" s="89">
        <f>F200</f>
        <v>0</v>
      </c>
      <c r="G199" s="89">
        <f t="shared" ref="G199:H199" si="85">G200</f>
        <v>0</v>
      </c>
      <c r="H199" s="89">
        <f t="shared" si="85"/>
        <v>0</v>
      </c>
    </row>
    <row r="200" spans="1:8" x14ac:dyDescent="0.2">
      <c r="A200" s="59" t="s">
        <v>49</v>
      </c>
      <c r="B200" s="61">
        <v>5</v>
      </c>
      <c r="C200" s="61">
        <v>3</v>
      </c>
      <c r="D200" s="62" t="s">
        <v>255</v>
      </c>
      <c r="E200" s="63">
        <v>110</v>
      </c>
      <c r="F200" s="89">
        <f>'расходы по структуре 2022 '!G245</f>
        <v>0</v>
      </c>
      <c r="G200" s="89">
        <f>'расходы по структуре 2022 '!H245</f>
        <v>0</v>
      </c>
      <c r="H200" s="89">
        <f>'расходы по структуре 2022 '!I245</f>
        <v>0</v>
      </c>
    </row>
    <row r="201" spans="1:8" x14ac:dyDescent="0.2">
      <c r="A201" s="76" t="s">
        <v>266</v>
      </c>
      <c r="B201" s="73" t="s">
        <v>270</v>
      </c>
      <c r="C201" s="39">
        <v>5</v>
      </c>
      <c r="D201" s="39"/>
      <c r="E201" s="29"/>
      <c r="F201" s="125">
        <f>F202</f>
        <v>0</v>
      </c>
      <c r="G201" s="125">
        <f t="shared" ref="G201:H201" si="86">G202</f>
        <v>0</v>
      </c>
      <c r="H201" s="125">
        <f t="shared" si="86"/>
        <v>0</v>
      </c>
    </row>
    <row r="202" spans="1:8" ht="33.75" x14ac:dyDescent="0.2">
      <c r="A202" s="59" t="s">
        <v>293</v>
      </c>
      <c r="B202" s="122">
        <v>5</v>
      </c>
      <c r="C202" s="122">
        <v>5</v>
      </c>
      <c r="D202" s="123" t="s">
        <v>142</v>
      </c>
      <c r="E202" s="124"/>
      <c r="F202" s="126">
        <f>F203</f>
        <v>0</v>
      </c>
      <c r="G202" s="126">
        <f t="shared" ref="G202:H202" si="87">G203</f>
        <v>0</v>
      </c>
      <c r="H202" s="126">
        <f t="shared" si="87"/>
        <v>0</v>
      </c>
    </row>
    <row r="203" spans="1:8" ht="33.75" x14ac:dyDescent="0.2">
      <c r="A203" s="59" t="s">
        <v>85</v>
      </c>
      <c r="B203" s="61">
        <v>5</v>
      </c>
      <c r="C203" s="61">
        <v>5</v>
      </c>
      <c r="D203" s="62" t="s">
        <v>143</v>
      </c>
      <c r="E203" s="63"/>
      <c r="F203" s="126">
        <f>F204</f>
        <v>0</v>
      </c>
      <c r="G203" s="126">
        <f t="shared" ref="G203:H203" si="88">G204</f>
        <v>0</v>
      </c>
      <c r="H203" s="126">
        <f t="shared" si="88"/>
        <v>0</v>
      </c>
    </row>
    <row r="204" spans="1:8" x14ac:dyDescent="0.2">
      <c r="A204" s="6" t="s">
        <v>269</v>
      </c>
      <c r="B204" s="61">
        <v>5</v>
      </c>
      <c r="C204" s="61">
        <v>5</v>
      </c>
      <c r="D204" s="62" t="s">
        <v>264</v>
      </c>
      <c r="E204" s="63"/>
      <c r="F204" s="126">
        <f>F205</f>
        <v>0</v>
      </c>
      <c r="G204" s="126">
        <f t="shared" ref="G204:H204" si="89">G205</f>
        <v>0</v>
      </c>
      <c r="H204" s="126">
        <f t="shared" si="89"/>
        <v>0</v>
      </c>
    </row>
    <row r="205" spans="1:8" ht="22.5" x14ac:dyDescent="0.2">
      <c r="A205" s="59" t="s">
        <v>265</v>
      </c>
      <c r="B205" s="61">
        <v>5</v>
      </c>
      <c r="C205" s="61">
        <v>5</v>
      </c>
      <c r="D205" s="62" t="s">
        <v>264</v>
      </c>
      <c r="E205" s="63">
        <v>800</v>
      </c>
      <c r="F205" s="126">
        <f>'расходы по структуре 2022 '!G252</f>
        <v>0</v>
      </c>
      <c r="G205" s="126">
        <f>'расходы по структуре 2022 '!H252</f>
        <v>0</v>
      </c>
      <c r="H205" s="126">
        <f>'расходы по структуре 2022 '!I252</f>
        <v>0</v>
      </c>
    </row>
    <row r="206" spans="1:8" x14ac:dyDescent="0.2">
      <c r="A206" s="59" t="s">
        <v>268</v>
      </c>
      <c r="B206" s="61">
        <v>5</v>
      </c>
      <c r="C206" s="61">
        <v>5</v>
      </c>
      <c r="D206" s="62" t="s">
        <v>264</v>
      </c>
      <c r="E206" s="63">
        <v>810</v>
      </c>
      <c r="F206" s="126">
        <f>'расходы по структуре 2022 '!G253</f>
        <v>0</v>
      </c>
      <c r="G206" s="126">
        <f>'расходы по структуре 2022 '!H253</f>
        <v>0</v>
      </c>
      <c r="H206" s="126">
        <f>'расходы по структуре 2022 '!I253</f>
        <v>0</v>
      </c>
    </row>
    <row r="207" spans="1:8" x14ac:dyDescent="0.2">
      <c r="A207" s="91" t="s">
        <v>211</v>
      </c>
      <c r="B207" s="35">
        <v>6</v>
      </c>
      <c r="C207" s="35"/>
      <c r="D207" s="36"/>
      <c r="E207" s="37"/>
      <c r="F207" s="38">
        <f t="shared" ref="F207:H212" si="90">F208</f>
        <v>0</v>
      </c>
      <c r="G207" s="38">
        <f t="shared" si="90"/>
        <v>0</v>
      </c>
      <c r="H207" s="38">
        <f t="shared" si="90"/>
        <v>0</v>
      </c>
    </row>
    <row r="208" spans="1:8" x14ac:dyDescent="0.2">
      <c r="A208" s="76" t="s">
        <v>212</v>
      </c>
      <c r="B208" s="39">
        <v>6</v>
      </c>
      <c r="C208" s="39">
        <v>5</v>
      </c>
      <c r="D208" s="29"/>
      <c r="E208" s="40"/>
      <c r="F208" s="28">
        <f>F209</f>
        <v>0</v>
      </c>
      <c r="G208" s="28">
        <f t="shared" si="90"/>
        <v>0</v>
      </c>
      <c r="H208" s="28">
        <f t="shared" si="90"/>
        <v>0</v>
      </c>
    </row>
    <row r="209" spans="1:8" ht="22.5" x14ac:dyDescent="0.2">
      <c r="A209" s="66" t="s">
        <v>289</v>
      </c>
      <c r="B209" s="61">
        <v>6</v>
      </c>
      <c r="C209" s="61">
        <v>5</v>
      </c>
      <c r="D209" s="62" t="s">
        <v>204</v>
      </c>
      <c r="E209" s="63"/>
      <c r="F209" s="64">
        <f>F210</f>
        <v>0</v>
      </c>
      <c r="G209" s="64">
        <f t="shared" si="90"/>
        <v>0</v>
      </c>
      <c r="H209" s="64">
        <f t="shared" si="90"/>
        <v>0</v>
      </c>
    </row>
    <row r="210" spans="1:8" ht="22.5" x14ac:dyDescent="0.2">
      <c r="A210" s="66" t="s">
        <v>232</v>
      </c>
      <c r="B210" s="61">
        <v>6</v>
      </c>
      <c r="C210" s="61">
        <v>5</v>
      </c>
      <c r="D210" s="62" t="s">
        <v>233</v>
      </c>
      <c r="E210" s="63"/>
      <c r="F210" s="64">
        <f>F211</f>
        <v>0</v>
      </c>
      <c r="G210" s="64">
        <f t="shared" si="90"/>
        <v>0</v>
      </c>
      <c r="H210" s="64">
        <f t="shared" si="90"/>
        <v>0</v>
      </c>
    </row>
    <row r="211" spans="1:8" ht="45" x14ac:dyDescent="0.2">
      <c r="A211" s="66" t="s">
        <v>231</v>
      </c>
      <c r="B211" s="61">
        <v>6</v>
      </c>
      <c r="C211" s="61">
        <v>5</v>
      </c>
      <c r="D211" s="62" t="s">
        <v>206</v>
      </c>
      <c r="E211" s="63"/>
      <c r="F211" s="64">
        <f>F212</f>
        <v>0</v>
      </c>
      <c r="G211" s="64">
        <f t="shared" si="90"/>
        <v>0</v>
      </c>
      <c r="H211" s="64">
        <f t="shared" si="90"/>
        <v>0</v>
      </c>
    </row>
    <row r="212" spans="1:8" ht="22.5" x14ac:dyDescent="0.2">
      <c r="A212" s="59" t="s">
        <v>86</v>
      </c>
      <c r="B212" s="61">
        <v>6</v>
      </c>
      <c r="C212" s="61">
        <v>5</v>
      </c>
      <c r="D212" s="62" t="s">
        <v>206</v>
      </c>
      <c r="E212" s="63">
        <v>200</v>
      </c>
      <c r="F212" s="64">
        <f t="shared" si="90"/>
        <v>0</v>
      </c>
      <c r="G212" s="64">
        <f t="shared" si="90"/>
        <v>0</v>
      </c>
      <c r="H212" s="64">
        <f t="shared" si="90"/>
        <v>0</v>
      </c>
    </row>
    <row r="213" spans="1:8" ht="22.5" x14ac:dyDescent="0.2">
      <c r="A213" s="59" t="s">
        <v>45</v>
      </c>
      <c r="B213" s="61">
        <v>6</v>
      </c>
      <c r="C213" s="61">
        <v>5</v>
      </c>
      <c r="D213" s="62" t="s">
        <v>206</v>
      </c>
      <c r="E213" s="63">
        <v>240</v>
      </c>
      <c r="F213" s="64">
        <f>'расходы по структуре 2022 '!G261</f>
        <v>0</v>
      </c>
      <c r="G213" s="146"/>
      <c r="H213" s="146"/>
    </row>
    <row r="214" spans="1:8" x14ac:dyDescent="0.2">
      <c r="A214" s="33" t="s">
        <v>32</v>
      </c>
      <c r="B214" s="35">
        <v>8</v>
      </c>
      <c r="C214" s="35">
        <v>0</v>
      </c>
      <c r="D214" s="36" t="s">
        <v>43</v>
      </c>
      <c r="E214" s="37"/>
      <c r="F214" s="38">
        <f>F215</f>
        <v>2128.6999999999998</v>
      </c>
      <c r="G214" s="38">
        <f t="shared" ref="G214:H215" si="91">G215</f>
        <v>1228.3999999999999</v>
      </c>
      <c r="H214" s="38">
        <f t="shared" si="91"/>
        <v>3357.1000000000004</v>
      </c>
    </row>
    <row r="215" spans="1:8" x14ac:dyDescent="0.2">
      <c r="A215" s="30" t="s">
        <v>18</v>
      </c>
      <c r="B215" s="39">
        <v>8</v>
      </c>
      <c r="C215" s="39">
        <v>1</v>
      </c>
      <c r="D215" s="29" t="s">
        <v>43</v>
      </c>
      <c r="E215" s="40"/>
      <c r="F215" s="28">
        <f>F216</f>
        <v>2128.6999999999998</v>
      </c>
      <c r="G215" s="28">
        <f t="shared" si="91"/>
        <v>1228.3999999999999</v>
      </c>
      <c r="H215" s="28">
        <f t="shared" si="91"/>
        <v>3357.1000000000004</v>
      </c>
    </row>
    <row r="216" spans="1:8" ht="33.75" x14ac:dyDescent="0.2">
      <c r="A216" s="67" t="s">
        <v>294</v>
      </c>
      <c r="B216" s="61">
        <v>8</v>
      </c>
      <c r="C216" s="61">
        <v>1</v>
      </c>
      <c r="D216" s="62" t="s">
        <v>169</v>
      </c>
      <c r="E216" s="63"/>
      <c r="F216" s="64">
        <f>F217+F230</f>
        <v>2128.6999999999998</v>
      </c>
      <c r="G216" s="64">
        <f t="shared" ref="G216:H216" si="92">G217+G230</f>
        <v>1228.3999999999999</v>
      </c>
      <c r="H216" s="64">
        <f t="shared" si="92"/>
        <v>3357.1000000000004</v>
      </c>
    </row>
    <row r="217" spans="1:8" ht="22.5" x14ac:dyDescent="0.2">
      <c r="A217" s="67" t="s">
        <v>171</v>
      </c>
      <c r="B217" s="61">
        <v>8</v>
      </c>
      <c r="C217" s="61">
        <v>1</v>
      </c>
      <c r="D217" s="62" t="s">
        <v>170</v>
      </c>
      <c r="E217" s="63" t="s">
        <v>43</v>
      </c>
      <c r="F217" s="64">
        <f>F218</f>
        <v>1828.7</v>
      </c>
      <c r="G217" s="64">
        <f t="shared" ref="G217:H217" si="93">G218</f>
        <v>78.399999999999963</v>
      </c>
      <c r="H217" s="64">
        <f t="shared" si="93"/>
        <v>1907.1000000000001</v>
      </c>
    </row>
    <row r="218" spans="1:8" x14ac:dyDescent="0.2">
      <c r="A218" s="67" t="s">
        <v>69</v>
      </c>
      <c r="B218" s="61">
        <v>8</v>
      </c>
      <c r="C218" s="61">
        <v>1</v>
      </c>
      <c r="D218" s="62" t="s">
        <v>172</v>
      </c>
      <c r="E218" s="63"/>
      <c r="F218" s="64">
        <f>F219+F224+F227</f>
        <v>1828.7</v>
      </c>
      <c r="G218" s="64">
        <f t="shared" ref="G218:H218" si="94">G219+G224+G227</f>
        <v>78.399999999999963</v>
      </c>
      <c r="H218" s="64">
        <f t="shared" si="94"/>
        <v>1907.1000000000001</v>
      </c>
    </row>
    <row r="219" spans="1:8" ht="22.5" x14ac:dyDescent="0.2">
      <c r="A219" s="67" t="s">
        <v>174</v>
      </c>
      <c r="B219" s="61">
        <v>8</v>
      </c>
      <c r="C219" s="61">
        <v>1</v>
      </c>
      <c r="D219" s="62" t="s">
        <v>173</v>
      </c>
      <c r="E219" s="63" t="s">
        <v>43</v>
      </c>
      <c r="F219" s="64">
        <f>F220+F222</f>
        <v>1781.2</v>
      </c>
      <c r="G219" s="64">
        <f t="shared" ref="G219:H219" si="95">G220+G222</f>
        <v>78.399999999999963</v>
      </c>
      <c r="H219" s="64">
        <f t="shared" si="95"/>
        <v>1859.6000000000001</v>
      </c>
    </row>
    <row r="220" spans="1:8" ht="45" x14ac:dyDescent="0.2">
      <c r="A220" s="59" t="s">
        <v>47</v>
      </c>
      <c r="B220" s="61">
        <v>8</v>
      </c>
      <c r="C220" s="61">
        <v>1</v>
      </c>
      <c r="D220" s="62" t="s">
        <v>173</v>
      </c>
      <c r="E220" s="63" t="s">
        <v>48</v>
      </c>
      <c r="F220" s="68">
        <f>F221</f>
        <v>1373.9</v>
      </c>
      <c r="G220" s="68">
        <f t="shared" ref="G220:H220" si="96">G221</f>
        <v>0</v>
      </c>
      <c r="H220" s="68">
        <f t="shared" si="96"/>
        <v>1373.9</v>
      </c>
    </row>
    <row r="221" spans="1:8" x14ac:dyDescent="0.2">
      <c r="A221" s="59" t="s">
        <v>49</v>
      </c>
      <c r="B221" s="61">
        <v>8</v>
      </c>
      <c r="C221" s="61">
        <v>1</v>
      </c>
      <c r="D221" s="62" t="s">
        <v>173</v>
      </c>
      <c r="E221" s="63" t="s">
        <v>50</v>
      </c>
      <c r="F221" s="68">
        <f>'расходы по структуре 2022 '!G270</f>
        <v>1373.9</v>
      </c>
      <c r="G221" s="68">
        <f>'расходы по структуре 2022 '!H270</f>
        <v>0</v>
      </c>
      <c r="H221" s="68">
        <f>'расходы по структуре 2022 '!I270</f>
        <v>1373.9</v>
      </c>
    </row>
    <row r="222" spans="1:8" ht="22.5" x14ac:dyDescent="0.2">
      <c r="A222" s="59" t="s">
        <v>86</v>
      </c>
      <c r="B222" s="61">
        <v>8</v>
      </c>
      <c r="C222" s="61">
        <v>1</v>
      </c>
      <c r="D222" s="62" t="s">
        <v>173</v>
      </c>
      <c r="E222" s="63" t="s">
        <v>44</v>
      </c>
      <c r="F222" s="64">
        <f>F223</f>
        <v>407.3</v>
      </c>
      <c r="G222" s="64">
        <f t="shared" ref="G222:H222" si="97">G223</f>
        <v>78.399999999999963</v>
      </c>
      <c r="H222" s="64">
        <f t="shared" si="97"/>
        <v>485.7</v>
      </c>
    </row>
    <row r="223" spans="1:8" ht="22.5" x14ac:dyDescent="0.2">
      <c r="A223" s="59" t="s">
        <v>45</v>
      </c>
      <c r="B223" s="61">
        <v>8</v>
      </c>
      <c r="C223" s="61">
        <v>1</v>
      </c>
      <c r="D223" s="62" t="s">
        <v>173</v>
      </c>
      <c r="E223" s="63" t="s">
        <v>46</v>
      </c>
      <c r="F223" s="64">
        <f>'расходы по структуре 2022 '!G275</f>
        <v>407.3</v>
      </c>
      <c r="G223" s="64">
        <f>'расходы по структуре 2022 '!H275</f>
        <v>78.399999999999963</v>
      </c>
      <c r="H223" s="64">
        <f>'расходы по структуре 2022 '!I275</f>
        <v>485.7</v>
      </c>
    </row>
    <row r="224" spans="1:8" ht="22.5" x14ac:dyDescent="0.2">
      <c r="A224" s="59" t="s">
        <v>213</v>
      </c>
      <c r="B224" s="61">
        <v>8</v>
      </c>
      <c r="C224" s="61">
        <v>1</v>
      </c>
      <c r="D224" s="83" t="s">
        <v>214</v>
      </c>
      <c r="E224" s="63"/>
      <c r="F224" s="68">
        <f>F225</f>
        <v>31.3</v>
      </c>
      <c r="G224" s="68">
        <f t="shared" ref="G224:H225" si="98">G225</f>
        <v>0</v>
      </c>
      <c r="H224" s="68">
        <f t="shared" si="98"/>
        <v>31.3</v>
      </c>
    </row>
    <row r="225" spans="1:8" ht="22.5" x14ac:dyDescent="0.2">
      <c r="A225" s="59" t="s">
        <v>86</v>
      </c>
      <c r="B225" s="61">
        <v>8</v>
      </c>
      <c r="C225" s="61">
        <v>1</v>
      </c>
      <c r="D225" s="83" t="s">
        <v>214</v>
      </c>
      <c r="E225" s="63">
        <v>200</v>
      </c>
      <c r="F225" s="68">
        <f>F226</f>
        <v>31.3</v>
      </c>
      <c r="G225" s="68">
        <f t="shared" si="98"/>
        <v>0</v>
      </c>
      <c r="H225" s="68">
        <f t="shared" si="98"/>
        <v>31.3</v>
      </c>
    </row>
    <row r="226" spans="1:8" ht="22.5" x14ac:dyDescent="0.2">
      <c r="A226" s="59" t="s">
        <v>45</v>
      </c>
      <c r="B226" s="61">
        <v>8</v>
      </c>
      <c r="C226" s="61">
        <v>1</v>
      </c>
      <c r="D226" s="83" t="s">
        <v>214</v>
      </c>
      <c r="E226" s="63">
        <v>240</v>
      </c>
      <c r="F226" s="68">
        <f>'расходы по структуре 2022 '!G280</f>
        <v>31.3</v>
      </c>
      <c r="G226" s="68">
        <f>'расходы по структуре 2022 '!H280</f>
        <v>0</v>
      </c>
      <c r="H226" s="68">
        <f>'расходы по структуре 2022 '!I280</f>
        <v>31.3</v>
      </c>
    </row>
    <row r="227" spans="1:8" ht="33.75" x14ac:dyDescent="0.2">
      <c r="A227" s="59" t="s">
        <v>215</v>
      </c>
      <c r="B227" s="61">
        <v>8</v>
      </c>
      <c r="C227" s="61">
        <v>1</v>
      </c>
      <c r="D227" s="83" t="s">
        <v>216</v>
      </c>
      <c r="E227" s="63"/>
      <c r="F227" s="64">
        <f>F228</f>
        <v>16.2</v>
      </c>
      <c r="G227" s="64">
        <f t="shared" ref="G227:H228" si="99">G228</f>
        <v>0</v>
      </c>
      <c r="H227" s="64">
        <f t="shared" si="99"/>
        <v>16.2</v>
      </c>
    </row>
    <row r="228" spans="1:8" ht="22.5" x14ac:dyDescent="0.2">
      <c r="A228" s="59" t="s">
        <v>86</v>
      </c>
      <c r="B228" s="61">
        <v>8</v>
      </c>
      <c r="C228" s="61">
        <v>1</v>
      </c>
      <c r="D228" s="83" t="s">
        <v>216</v>
      </c>
      <c r="E228" s="63">
        <v>200</v>
      </c>
      <c r="F228" s="68">
        <f>F229</f>
        <v>16.2</v>
      </c>
      <c r="G228" s="68">
        <f t="shared" si="99"/>
        <v>0</v>
      </c>
      <c r="H228" s="68">
        <f t="shared" si="99"/>
        <v>16.2</v>
      </c>
    </row>
    <row r="229" spans="1:8" ht="22.5" x14ac:dyDescent="0.2">
      <c r="A229" s="59" t="s">
        <v>45</v>
      </c>
      <c r="B229" s="61">
        <v>8</v>
      </c>
      <c r="C229" s="61">
        <v>1</v>
      </c>
      <c r="D229" s="83" t="s">
        <v>216</v>
      </c>
      <c r="E229" s="63">
        <v>240</v>
      </c>
      <c r="F229" s="68">
        <f>'расходы по структуре 2022 '!G284</f>
        <v>16.2</v>
      </c>
      <c r="G229" s="68">
        <f>'расходы по структуре 2022 '!H284</f>
        <v>0</v>
      </c>
      <c r="H229" s="68">
        <f>'расходы по структуре 2022 '!I284</f>
        <v>16.2</v>
      </c>
    </row>
    <row r="230" spans="1:8" x14ac:dyDescent="0.2">
      <c r="A230" s="67" t="s">
        <v>70</v>
      </c>
      <c r="B230" s="61">
        <v>8</v>
      </c>
      <c r="C230" s="61">
        <v>1</v>
      </c>
      <c r="D230" s="62" t="s">
        <v>176</v>
      </c>
      <c r="E230" s="63" t="s">
        <v>43</v>
      </c>
      <c r="F230" s="68">
        <f>F231</f>
        <v>300</v>
      </c>
      <c r="G230" s="68">
        <f t="shared" ref="G230:H233" si="100">G231</f>
        <v>1150</v>
      </c>
      <c r="H230" s="68">
        <f t="shared" si="100"/>
        <v>1450</v>
      </c>
    </row>
    <row r="231" spans="1:8" ht="22.5" x14ac:dyDescent="0.2">
      <c r="A231" s="67" t="s">
        <v>177</v>
      </c>
      <c r="B231" s="61">
        <v>8</v>
      </c>
      <c r="C231" s="61">
        <v>1</v>
      </c>
      <c r="D231" s="62" t="s">
        <v>178</v>
      </c>
      <c r="E231" s="63" t="s">
        <v>43</v>
      </c>
      <c r="F231" s="68">
        <f>F232</f>
        <v>300</v>
      </c>
      <c r="G231" s="68">
        <f t="shared" si="100"/>
        <v>1150</v>
      </c>
      <c r="H231" s="68">
        <f t="shared" si="100"/>
        <v>1450</v>
      </c>
    </row>
    <row r="232" spans="1:8" ht="22.5" x14ac:dyDescent="0.2">
      <c r="A232" s="59" t="s">
        <v>174</v>
      </c>
      <c r="B232" s="61">
        <v>8</v>
      </c>
      <c r="C232" s="61">
        <v>1</v>
      </c>
      <c r="D232" s="72" t="s">
        <v>175</v>
      </c>
      <c r="E232" s="63"/>
      <c r="F232" s="68">
        <f>F233</f>
        <v>300</v>
      </c>
      <c r="G232" s="68">
        <f t="shared" si="100"/>
        <v>1150</v>
      </c>
      <c r="H232" s="68">
        <f t="shared" si="100"/>
        <v>1450</v>
      </c>
    </row>
    <row r="233" spans="1:8" ht="22.5" x14ac:dyDescent="0.2">
      <c r="A233" s="59" t="s">
        <v>86</v>
      </c>
      <c r="B233" s="61">
        <v>8</v>
      </c>
      <c r="C233" s="61">
        <v>1</v>
      </c>
      <c r="D233" s="72" t="s">
        <v>175</v>
      </c>
      <c r="E233" s="63">
        <v>200</v>
      </c>
      <c r="F233" s="68">
        <f>F234</f>
        <v>300</v>
      </c>
      <c r="G233" s="68">
        <f t="shared" si="100"/>
        <v>1150</v>
      </c>
      <c r="H233" s="68">
        <f t="shared" si="100"/>
        <v>1450</v>
      </c>
    </row>
    <row r="234" spans="1:8" ht="22.5" x14ac:dyDescent="0.2">
      <c r="A234" s="59" t="s">
        <v>45</v>
      </c>
      <c r="B234" s="61">
        <v>8</v>
      </c>
      <c r="C234" s="61">
        <v>1</v>
      </c>
      <c r="D234" s="72" t="s">
        <v>175</v>
      </c>
      <c r="E234" s="63">
        <v>240</v>
      </c>
      <c r="F234" s="68">
        <f>'расходы по структуре 2022 '!G290</f>
        <v>300</v>
      </c>
      <c r="G234" s="68">
        <f>'расходы по структуре 2022 '!H290</f>
        <v>1150</v>
      </c>
      <c r="H234" s="68">
        <f>'расходы по структуре 2022 '!I290</f>
        <v>1450</v>
      </c>
    </row>
    <row r="235" spans="1:8" x14ac:dyDescent="0.2">
      <c r="A235" s="33" t="s">
        <v>33</v>
      </c>
      <c r="B235" s="35">
        <v>11</v>
      </c>
      <c r="C235" s="35">
        <v>0</v>
      </c>
      <c r="D235" s="36" t="s">
        <v>43</v>
      </c>
      <c r="E235" s="37" t="s">
        <v>43</v>
      </c>
      <c r="F235" s="38">
        <f>F236</f>
        <v>7701</v>
      </c>
      <c r="G235" s="38">
        <f t="shared" ref="G235:H239" si="101">G236</f>
        <v>36.600000000000023</v>
      </c>
      <c r="H235" s="38">
        <f t="shared" si="101"/>
        <v>7737.6</v>
      </c>
    </row>
    <row r="236" spans="1:8" x14ac:dyDescent="0.2">
      <c r="A236" s="30" t="s">
        <v>19</v>
      </c>
      <c r="B236" s="39">
        <v>11</v>
      </c>
      <c r="C236" s="39">
        <v>1</v>
      </c>
      <c r="D236" s="29" t="s">
        <v>43</v>
      </c>
      <c r="E236" s="40" t="s">
        <v>43</v>
      </c>
      <c r="F236" s="28">
        <f>F237</f>
        <v>7701</v>
      </c>
      <c r="G236" s="28">
        <f t="shared" si="101"/>
        <v>36.600000000000023</v>
      </c>
      <c r="H236" s="28">
        <f t="shared" si="101"/>
        <v>7737.6</v>
      </c>
    </row>
    <row r="237" spans="1:8" ht="33.75" x14ac:dyDescent="0.2">
      <c r="A237" s="67" t="s">
        <v>245</v>
      </c>
      <c r="B237" s="61">
        <v>11</v>
      </c>
      <c r="C237" s="61">
        <v>1</v>
      </c>
      <c r="D237" s="62" t="s">
        <v>169</v>
      </c>
      <c r="E237" s="63" t="s">
        <v>43</v>
      </c>
      <c r="F237" s="64">
        <f>F238</f>
        <v>7701</v>
      </c>
      <c r="G237" s="64">
        <f t="shared" si="101"/>
        <v>36.600000000000023</v>
      </c>
      <c r="H237" s="64">
        <f t="shared" si="101"/>
        <v>7737.6</v>
      </c>
    </row>
    <row r="238" spans="1:8" x14ac:dyDescent="0.2">
      <c r="A238" s="67" t="s">
        <v>179</v>
      </c>
      <c r="B238" s="61">
        <v>11</v>
      </c>
      <c r="C238" s="61">
        <v>1</v>
      </c>
      <c r="D238" s="62" t="s">
        <v>180</v>
      </c>
      <c r="E238" s="63" t="s">
        <v>43</v>
      </c>
      <c r="F238" s="64">
        <f>F239</f>
        <v>7701</v>
      </c>
      <c r="G238" s="64">
        <f t="shared" si="101"/>
        <v>36.600000000000023</v>
      </c>
      <c r="H238" s="64">
        <f t="shared" si="101"/>
        <v>7737.6</v>
      </c>
    </row>
    <row r="239" spans="1:8" ht="22.5" x14ac:dyDescent="0.2">
      <c r="A239" s="67" t="s">
        <v>222</v>
      </c>
      <c r="B239" s="61">
        <v>11</v>
      </c>
      <c r="C239" s="61">
        <v>1</v>
      </c>
      <c r="D239" s="62" t="s">
        <v>181</v>
      </c>
      <c r="E239" s="63"/>
      <c r="F239" s="64">
        <f>F240</f>
        <v>7701</v>
      </c>
      <c r="G239" s="64">
        <f t="shared" si="101"/>
        <v>36.600000000000023</v>
      </c>
      <c r="H239" s="64">
        <f t="shared" si="101"/>
        <v>7737.6</v>
      </c>
    </row>
    <row r="240" spans="1:8" ht="22.5" x14ac:dyDescent="0.2">
      <c r="A240" s="67" t="s">
        <v>174</v>
      </c>
      <c r="B240" s="61">
        <v>11</v>
      </c>
      <c r="C240" s="61">
        <v>1</v>
      </c>
      <c r="D240" s="62" t="s">
        <v>182</v>
      </c>
      <c r="E240" s="63" t="s">
        <v>43</v>
      </c>
      <c r="F240" s="64">
        <f>F241+F243+F245</f>
        <v>7701</v>
      </c>
      <c r="G240" s="64">
        <f t="shared" ref="G240" si="102">G241+G243+G245</f>
        <v>36.600000000000023</v>
      </c>
      <c r="H240" s="64">
        <f>H241+H243+H245</f>
        <v>7737.6</v>
      </c>
    </row>
    <row r="241" spans="1:8" ht="45" x14ac:dyDescent="0.2">
      <c r="A241" s="59" t="s">
        <v>47</v>
      </c>
      <c r="B241" s="61">
        <v>11</v>
      </c>
      <c r="C241" s="61">
        <v>1</v>
      </c>
      <c r="D241" s="62" t="s">
        <v>182</v>
      </c>
      <c r="E241" s="63" t="s">
        <v>48</v>
      </c>
      <c r="F241" s="64">
        <f>F242</f>
        <v>6239</v>
      </c>
      <c r="G241" s="64">
        <f t="shared" ref="G241:H241" si="103">G242</f>
        <v>0</v>
      </c>
      <c r="H241" s="64">
        <f t="shared" si="103"/>
        <v>6239</v>
      </c>
    </row>
    <row r="242" spans="1:8" x14ac:dyDescent="0.2">
      <c r="A242" s="59" t="s">
        <v>49</v>
      </c>
      <c r="B242" s="61">
        <v>11</v>
      </c>
      <c r="C242" s="61">
        <v>1</v>
      </c>
      <c r="D242" s="62" t="s">
        <v>182</v>
      </c>
      <c r="E242" s="63" t="s">
        <v>50</v>
      </c>
      <c r="F242" s="68">
        <f>'расходы по структуре 2022 '!G299</f>
        <v>6239</v>
      </c>
      <c r="G242" s="68">
        <f>'расходы по структуре 2022 '!H299</f>
        <v>0</v>
      </c>
      <c r="H242" s="68">
        <f>'расходы по структуре 2022 '!I299</f>
        <v>6239</v>
      </c>
    </row>
    <row r="243" spans="1:8" ht="22.5" x14ac:dyDescent="0.2">
      <c r="A243" s="59" t="s">
        <v>86</v>
      </c>
      <c r="B243" s="61">
        <v>11</v>
      </c>
      <c r="C243" s="61">
        <v>1</v>
      </c>
      <c r="D243" s="62" t="s">
        <v>182</v>
      </c>
      <c r="E243" s="63" t="s">
        <v>44</v>
      </c>
      <c r="F243" s="68">
        <f>F244</f>
        <v>1459.5</v>
      </c>
      <c r="G243" s="68">
        <f t="shared" ref="G243:H243" si="104">G244</f>
        <v>36.600000000000023</v>
      </c>
      <c r="H243" s="68">
        <f t="shared" si="104"/>
        <v>1496.1</v>
      </c>
    </row>
    <row r="244" spans="1:8" ht="22.5" x14ac:dyDescent="0.2">
      <c r="A244" s="59" t="s">
        <v>45</v>
      </c>
      <c r="B244" s="61">
        <v>11</v>
      </c>
      <c r="C244" s="61">
        <v>1</v>
      </c>
      <c r="D244" s="62" t="s">
        <v>182</v>
      </c>
      <c r="E244" s="63" t="s">
        <v>46</v>
      </c>
      <c r="F244" s="68">
        <f>'расходы по структуре 2022 '!G304</f>
        <v>1459.5</v>
      </c>
      <c r="G244" s="68">
        <f>'расходы по структуре 2022 '!H304</f>
        <v>36.600000000000023</v>
      </c>
      <c r="H244" s="68">
        <f>'расходы по структуре 2022 '!I304</f>
        <v>1496.1</v>
      </c>
    </row>
    <row r="245" spans="1:8" x14ac:dyDescent="0.2">
      <c r="A245" s="59" t="s">
        <v>53</v>
      </c>
      <c r="B245" s="61">
        <v>11</v>
      </c>
      <c r="C245" s="61">
        <v>1</v>
      </c>
      <c r="D245" s="62" t="s">
        <v>182</v>
      </c>
      <c r="E245" s="63" t="s">
        <v>54</v>
      </c>
      <c r="F245" s="68">
        <f>F246</f>
        <v>2.5</v>
      </c>
      <c r="G245" s="68">
        <f t="shared" ref="G245:H245" si="105">G246</f>
        <v>0</v>
      </c>
      <c r="H245" s="68">
        <f t="shared" si="105"/>
        <v>2.5</v>
      </c>
    </row>
    <row r="246" spans="1:8" x14ac:dyDescent="0.2">
      <c r="A246" s="59" t="s">
        <v>55</v>
      </c>
      <c r="B246" s="61">
        <v>11</v>
      </c>
      <c r="C246" s="61">
        <v>1</v>
      </c>
      <c r="D246" s="62" t="s">
        <v>182</v>
      </c>
      <c r="E246" s="63" t="s">
        <v>56</v>
      </c>
      <c r="F246" s="68">
        <f>'расходы по структуре 2022 '!G308</f>
        <v>2.5</v>
      </c>
      <c r="G246" s="68">
        <f>'расходы по структуре 2022 '!H308</f>
        <v>0</v>
      </c>
      <c r="H246" s="68">
        <f>'расходы по структуре 2022 '!I308</f>
        <v>2.5</v>
      </c>
    </row>
    <row r="247" spans="1:8" x14ac:dyDescent="0.2">
      <c r="A247" s="82" t="s">
        <v>81</v>
      </c>
      <c r="B247" s="84"/>
      <c r="C247" s="84"/>
      <c r="D247" s="85"/>
      <c r="E247" s="84"/>
      <c r="F247" s="74">
        <f>F235+F214+F207+F149+F115+F85+F76+F8</f>
        <v>32588.9</v>
      </c>
      <c r="G247" s="74">
        <f>G235+G214+G207+G149+G115+G85+G76+G8</f>
        <v>9228.3000000000011</v>
      </c>
      <c r="H247" s="74">
        <f>H235+H214+H207+H149+H115+H85+H76+H8</f>
        <v>41817.199999999997</v>
      </c>
    </row>
    <row r="249" spans="1:8" x14ac:dyDescent="0.2">
      <c r="F249" s="128">
        <f>'расходы по структуре 2022 '!G310-'расходы 2022'!F247</f>
        <v>0</v>
      </c>
    </row>
    <row r="254" spans="1:8" x14ac:dyDescent="0.2">
      <c r="F254" s="138"/>
    </row>
  </sheetData>
  <autoFilter ref="A7:F247"/>
  <mergeCells count="3">
    <mergeCell ref="A4:F4"/>
    <mergeCell ref="E3:F3"/>
    <mergeCell ref="E1:F1"/>
  </mergeCells>
  <pageMargins left="0" right="0" top="0" bottom="0" header="0" footer="0"/>
  <pageSetup paperSize="9" scale="7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7"/>
  <sheetViews>
    <sheetView zoomScaleNormal="100" workbookViewId="0">
      <selection activeCell="C1" sqref="C1:D1"/>
    </sheetView>
  </sheetViews>
  <sheetFormatPr defaultRowHeight="11.25" x14ac:dyDescent="0.2"/>
  <cols>
    <col min="1" max="1" width="55.140625" style="3" customWidth="1"/>
    <col min="2" max="2" width="18.42578125" style="4" customWidth="1"/>
    <col min="3" max="3" width="7.140625" style="6" customWidth="1"/>
    <col min="4" max="4" width="16.28515625" style="4" customWidth="1"/>
    <col min="5" max="16384" width="9.140625" style="6"/>
  </cols>
  <sheetData>
    <row r="1" spans="1:6" ht="50.25" customHeight="1" x14ac:dyDescent="0.25">
      <c r="C1" s="179" t="s">
        <v>327</v>
      </c>
      <c r="D1" s="180"/>
    </row>
    <row r="2" spans="1:6" ht="6.75" customHeight="1" x14ac:dyDescent="0.2"/>
    <row r="3" spans="1:6" ht="51" customHeight="1" x14ac:dyDescent="0.2">
      <c r="C3" s="178" t="s">
        <v>300</v>
      </c>
      <c r="D3" s="178"/>
    </row>
    <row r="4" spans="1:6" ht="30" customHeight="1" x14ac:dyDescent="0.2">
      <c r="A4" s="174" t="s">
        <v>274</v>
      </c>
      <c r="B4" s="174"/>
      <c r="C4" s="174"/>
      <c r="D4" s="174"/>
    </row>
    <row r="5" spans="1:6" x14ac:dyDescent="0.2">
      <c r="A5" s="174"/>
      <c r="B5" s="174"/>
      <c r="C5" s="174"/>
      <c r="D5" s="174"/>
    </row>
    <row r="6" spans="1:6" x14ac:dyDescent="0.2">
      <c r="D6" s="4" t="s">
        <v>217</v>
      </c>
    </row>
    <row r="7" spans="1:6" ht="27.75" customHeight="1" x14ac:dyDescent="0.2">
      <c r="A7" s="86" t="s">
        <v>0</v>
      </c>
      <c r="B7" s="86" t="s">
        <v>3</v>
      </c>
      <c r="C7" s="86" t="s">
        <v>4</v>
      </c>
      <c r="D7" s="88" t="s">
        <v>272</v>
      </c>
      <c r="E7" s="147" t="s">
        <v>304</v>
      </c>
      <c r="F7" s="148" t="s">
        <v>305</v>
      </c>
    </row>
    <row r="8" spans="1:6" ht="18" customHeight="1" x14ac:dyDescent="0.2">
      <c r="A8" s="114" t="s">
        <v>60</v>
      </c>
      <c r="B8" s="99" t="s">
        <v>132</v>
      </c>
      <c r="C8" s="104"/>
      <c r="D8" s="115">
        <f>D9+D18</f>
        <v>316.2</v>
      </c>
      <c r="E8" s="115">
        <f>E9+E18</f>
        <v>0</v>
      </c>
      <c r="F8" s="115">
        <f t="shared" ref="F8" si="0">F9+F18</f>
        <v>316.2</v>
      </c>
    </row>
    <row r="9" spans="1:6" ht="24" customHeight="1" x14ac:dyDescent="0.2">
      <c r="A9" s="67" t="s">
        <v>84</v>
      </c>
      <c r="B9" s="62" t="s">
        <v>88</v>
      </c>
      <c r="C9" s="63" t="s">
        <v>43</v>
      </c>
      <c r="D9" s="87">
        <f>D10+D13</f>
        <v>296.89999999999998</v>
      </c>
      <c r="E9" s="145">
        <f t="shared" ref="E9:F9" si="1">E10+E13</f>
        <v>0</v>
      </c>
      <c r="F9" s="145">
        <f t="shared" si="1"/>
        <v>296.89999999999998</v>
      </c>
    </row>
    <row r="10" spans="1:6" ht="18" customHeight="1" x14ac:dyDescent="0.2">
      <c r="A10" s="67" t="s">
        <v>131</v>
      </c>
      <c r="B10" s="62" t="s">
        <v>140</v>
      </c>
      <c r="C10" s="63"/>
      <c r="D10" s="48">
        <f>D11</f>
        <v>50</v>
      </c>
      <c r="E10" s="145">
        <f t="shared" ref="E10:F10" si="2">E11</f>
        <v>0</v>
      </c>
      <c r="F10" s="145">
        <f t="shared" si="2"/>
        <v>50</v>
      </c>
    </row>
    <row r="11" spans="1:6" ht="18" customHeight="1" x14ac:dyDescent="0.2">
      <c r="A11" s="59" t="s">
        <v>53</v>
      </c>
      <c r="B11" s="62" t="s">
        <v>140</v>
      </c>
      <c r="C11" s="63" t="s">
        <v>54</v>
      </c>
      <c r="D11" s="48">
        <f>D12</f>
        <v>50</v>
      </c>
      <c r="E11" s="145">
        <f t="shared" ref="E11:F11" si="3">E12</f>
        <v>0</v>
      </c>
      <c r="F11" s="145">
        <f t="shared" si="3"/>
        <v>50</v>
      </c>
    </row>
    <row r="12" spans="1:6" ht="18" customHeight="1" x14ac:dyDescent="0.2">
      <c r="A12" s="59" t="s">
        <v>37</v>
      </c>
      <c r="B12" s="62" t="s">
        <v>140</v>
      </c>
      <c r="C12" s="63" t="s">
        <v>31</v>
      </c>
      <c r="D12" s="48">
        <f>'расходы по структуре 2022 '!G43</f>
        <v>50</v>
      </c>
      <c r="E12" s="152">
        <f>'расходы по структуре 2022 '!H43</f>
        <v>0</v>
      </c>
      <c r="F12" s="152">
        <f>'расходы по структуре 2022 '!I43</f>
        <v>50</v>
      </c>
    </row>
    <row r="13" spans="1:6" ht="24.75" customHeight="1" x14ac:dyDescent="0.2">
      <c r="A13" s="67" t="s">
        <v>67</v>
      </c>
      <c r="B13" s="62" t="s">
        <v>197</v>
      </c>
      <c r="C13" s="63" t="s">
        <v>43</v>
      </c>
      <c r="D13" s="64">
        <f>D14+D16</f>
        <v>246.89999999999998</v>
      </c>
      <c r="E13" s="64">
        <f t="shared" ref="E13:F13" si="4">E14+E16</f>
        <v>0</v>
      </c>
      <c r="F13" s="64">
        <f t="shared" si="4"/>
        <v>246.89999999999998</v>
      </c>
    </row>
    <row r="14" spans="1:6" ht="48" customHeight="1" x14ac:dyDescent="0.2">
      <c r="A14" s="59" t="s">
        <v>47</v>
      </c>
      <c r="B14" s="62">
        <v>5000151180</v>
      </c>
      <c r="C14" s="63" t="s">
        <v>48</v>
      </c>
      <c r="D14" s="64">
        <f t="shared" ref="D14:F14" si="5">D15</f>
        <v>246.89999999999998</v>
      </c>
      <c r="E14" s="64">
        <f t="shared" si="5"/>
        <v>0</v>
      </c>
      <c r="F14" s="64">
        <f t="shared" si="5"/>
        <v>246.89999999999998</v>
      </c>
    </row>
    <row r="15" spans="1:6" ht="19.5" customHeight="1" x14ac:dyDescent="0.2">
      <c r="A15" s="59" t="s">
        <v>51</v>
      </c>
      <c r="B15" s="62">
        <v>5000151180</v>
      </c>
      <c r="C15" s="63" t="s">
        <v>52</v>
      </c>
      <c r="D15" s="64">
        <f>'расходы по структуре 2022 '!G106</f>
        <v>246.89999999999998</v>
      </c>
      <c r="E15" s="64">
        <f>'расходы по структуре 2022 '!H106</f>
        <v>0</v>
      </c>
      <c r="F15" s="64">
        <f>'расходы по структуре 2022 '!I106</f>
        <v>246.89999999999998</v>
      </c>
    </row>
    <row r="16" spans="1:6" ht="27" customHeight="1" x14ac:dyDescent="0.2">
      <c r="A16" s="59" t="s">
        <v>86</v>
      </c>
      <c r="B16" s="62">
        <v>5000151180</v>
      </c>
      <c r="C16" s="63">
        <v>200</v>
      </c>
      <c r="D16" s="64">
        <f>D17</f>
        <v>0</v>
      </c>
      <c r="E16" s="64">
        <f t="shared" ref="E16:F16" si="6">E17</f>
        <v>0</v>
      </c>
      <c r="F16" s="64">
        <f t="shared" si="6"/>
        <v>0</v>
      </c>
    </row>
    <row r="17" spans="1:6" ht="26.25" customHeight="1" x14ac:dyDescent="0.2">
      <c r="A17" s="59" t="s">
        <v>45</v>
      </c>
      <c r="B17" s="62">
        <v>5000151180</v>
      </c>
      <c r="C17" s="63">
        <v>240</v>
      </c>
      <c r="D17" s="64">
        <f>'расходы по структуре 2022 '!G110</f>
        <v>0</v>
      </c>
      <c r="E17" s="64">
        <f>'расходы по структуре 2022 '!H110</f>
        <v>0</v>
      </c>
      <c r="F17" s="64">
        <f>'расходы по структуре 2022 '!I110</f>
        <v>0</v>
      </c>
    </row>
    <row r="18" spans="1:6" ht="26.25" customHeight="1" x14ac:dyDescent="0.2">
      <c r="A18" s="67" t="s">
        <v>198</v>
      </c>
      <c r="B18" s="62" t="s">
        <v>137</v>
      </c>
      <c r="C18" s="63"/>
      <c r="D18" s="64">
        <f>D19</f>
        <v>19.3</v>
      </c>
      <c r="E18" s="64">
        <f t="shared" ref="E18:F18" si="7">E19</f>
        <v>0</v>
      </c>
      <c r="F18" s="64">
        <f t="shared" si="7"/>
        <v>19.3</v>
      </c>
    </row>
    <row r="19" spans="1:6" ht="52.5" customHeight="1" x14ac:dyDescent="0.2">
      <c r="A19" s="59" t="s">
        <v>72</v>
      </c>
      <c r="B19" s="62" t="s">
        <v>138</v>
      </c>
      <c r="C19" s="63"/>
      <c r="D19" s="64">
        <f t="shared" ref="D19:F20" si="8">D20</f>
        <v>19.3</v>
      </c>
      <c r="E19" s="64">
        <f t="shared" si="8"/>
        <v>0</v>
      </c>
      <c r="F19" s="64">
        <f t="shared" si="8"/>
        <v>19.3</v>
      </c>
    </row>
    <row r="20" spans="1:6" ht="12" customHeight="1" x14ac:dyDescent="0.2">
      <c r="A20" s="59" t="s">
        <v>59</v>
      </c>
      <c r="B20" s="62" t="s">
        <v>138</v>
      </c>
      <c r="C20" s="63">
        <v>500</v>
      </c>
      <c r="D20" s="64">
        <f t="shared" si="8"/>
        <v>19.3</v>
      </c>
      <c r="E20" s="64">
        <f t="shared" si="8"/>
        <v>0</v>
      </c>
      <c r="F20" s="64">
        <f t="shared" si="8"/>
        <v>19.3</v>
      </c>
    </row>
    <row r="21" spans="1:6" ht="15.75" customHeight="1" x14ac:dyDescent="0.2">
      <c r="A21" s="59" t="s">
        <v>42</v>
      </c>
      <c r="B21" s="62" t="s">
        <v>138</v>
      </c>
      <c r="C21" s="63">
        <v>540</v>
      </c>
      <c r="D21" s="64">
        <f>'расходы по структуре 2022 '!G32</f>
        <v>19.3</v>
      </c>
      <c r="E21" s="64">
        <f>'расходы по структуре 2022 '!H32</f>
        <v>0</v>
      </c>
      <c r="F21" s="64">
        <f>'расходы по структуре 2022 '!I32</f>
        <v>19.3</v>
      </c>
    </row>
    <row r="22" spans="1:6" ht="35.25" customHeight="1" x14ac:dyDescent="0.2">
      <c r="A22" s="101" t="s">
        <v>287</v>
      </c>
      <c r="B22" s="106">
        <v>7500000000</v>
      </c>
      <c r="C22" s="100"/>
      <c r="D22" s="90">
        <f>D25+D29</f>
        <v>2</v>
      </c>
      <c r="E22" s="90">
        <f t="shared" ref="E22:F22" si="9">E25+E29</f>
        <v>0</v>
      </c>
      <c r="F22" s="90">
        <f t="shared" si="9"/>
        <v>2</v>
      </c>
    </row>
    <row r="23" spans="1:6" ht="34.5" customHeight="1" x14ac:dyDescent="0.2">
      <c r="A23" s="59" t="s">
        <v>194</v>
      </c>
      <c r="B23" s="72">
        <v>7510000000</v>
      </c>
      <c r="C23" s="63"/>
      <c r="D23" s="64">
        <f>D24</f>
        <v>1</v>
      </c>
      <c r="E23" s="64">
        <f t="shared" ref="E23:F23" si="10">E24</f>
        <v>0</v>
      </c>
      <c r="F23" s="64">
        <f t="shared" si="10"/>
        <v>1</v>
      </c>
    </row>
    <row r="24" spans="1:6" ht="25.5" customHeight="1" x14ac:dyDescent="0.2">
      <c r="A24" s="59" t="s">
        <v>74</v>
      </c>
      <c r="B24" s="72">
        <v>7510100000</v>
      </c>
      <c r="C24" s="63"/>
      <c r="D24" s="64">
        <f>D29</f>
        <v>1</v>
      </c>
      <c r="E24" s="64">
        <f t="shared" ref="E24:F24" si="11">E29</f>
        <v>0</v>
      </c>
      <c r="F24" s="64">
        <f t="shared" si="11"/>
        <v>1</v>
      </c>
    </row>
    <row r="25" spans="1:6" ht="25.5" customHeight="1" x14ac:dyDescent="0.2">
      <c r="A25" s="59" t="s">
        <v>66</v>
      </c>
      <c r="B25" s="72">
        <v>7510199990</v>
      </c>
      <c r="C25" s="63"/>
      <c r="D25" s="64">
        <f>D26</f>
        <v>1</v>
      </c>
      <c r="E25" s="64">
        <f t="shared" ref="E25:F26" si="12">E26</f>
        <v>0</v>
      </c>
      <c r="F25" s="64">
        <f t="shared" si="12"/>
        <v>1</v>
      </c>
    </row>
    <row r="26" spans="1:6" ht="25.5" customHeight="1" x14ac:dyDescent="0.2">
      <c r="A26" s="59" t="s">
        <v>86</v>
      </c>
      <c r="B26" s="72">
        <v>7510199990</v>
      </c>
      <c r="C26" s="63">
        <v>200</v>
      </c>
      <c r="D26" s="64">
        <f>D27</f>
        <v>1</v>
      </c>
      <c r="E26" s="64">
        <f t="shared" si="12"/>
        <v>0</v>
      </c>
      <c r="F26" s="64">
        <f t="shared" si="12"/>
        <v>1</v>
      </c>
    </row>
    <row r="27" spans="1:6" ht="25.5" customHeight="1" x14ac:dyDescent="0.2">
      <c r="A27" s="59" t="s">
        <v>45</v>
      </c>
      <c r="B27" s="72">
        <v>7510199990</v>
      </c>
      <c r="C27" s="63">
        <v>240</v>
      </c>
      <c r="D27" s="64">
        <f>'расходы по структуре 2022 '!G127</f>
        <v>1</v>
      </c>
      <c r="E27" s="64">
        <f>'расходы по структуре 2022 '!H127</f>
        <v>0</v>
      </c>
      <c r="F27" s="64">
        <f>'расходы по структуре 2022 '!I127</f>
        <v>1</v>
      </c>
    </row>
    <row r="28" spans="1:6" ht="18" customHeight="1" x14ac:dyDescent="0.2">
      <c r="A28" s="59" t="s">
        <v>195</v>
      </c>
      <c r="B28" s="72">
        <v>7520000000</v>
      </c>
      <c r="C28" s="63"/>
      <c r="D28" s="64">
        <f>D30</f>
        <v>1</v>
      </c>
      <c r="E28" s="64">
        <f t="shared" ref="E28:F28" si="13">E30</f>
        <v>0</v>
      </c>
      <c r="F28" s="64">
        <f t="shared" si="13"/>
        <v>1</v>
      </c>
    </row>
    <row r="29" spans="1:6" ht="25.5" customHeight="1" x14ac:dyDescent="0.2">
      <c r="A29" s="59" t="s">
        <v>66</v>
      </c>
      <c r="B29" s="72">
        <v>7520199990</v>
      </c>
      <c r="C29" s="63"/>
      <c r="D29" s="64">
        <f>D31</f>
        <v>1</v>
      </c>
      <c r="E29" s="64">
        <f t="shared" ref="E29:F29" si="14">E31</f>
        <v>0</v>
      </c>
      <c r="F29" s="64">
        <f t="shared" si="14"/>
        <v>1</v>
      </c>
    </row>
    <row r="30" spans="1:6" ht="25.5" customHeight="1" x14ac:dyDescent="0.2">
      <c r="A30" s="59" t="s">
        <v>196</v>
      </c>
      <c r="B30" s="72">
        <v>7520100000</v>
      </c>
      <c r="C30" s="63"/>
      <c r="D30" s="64">
        <f>D31</f>
        <v>1</v>
      </c>
      <c r="E30" s="64">
        <f t="shared" ref="E30:F30" si="15">E31</f>
        <v>0</v>
      </c>
      <c r="F30" s="64">
        <f t="shared" si="15"/>
        <v>1</v>
      </c>
    </row>
    <row r="31" spans="1:6" ht="25.5" customHeight="1" x14ac:dyDescent="0.2">
      <c r="A31" s="59" t="s">
        <v>86</v>
      </c>
      <c r="B31" s="72">
        <v>7520199990</v>
      </c>
      <c r="C31" s="63">
        <v>200</v>
      </c>
      <c r="D31" s="64">
        <f t="shared" ref="D31:F31" si="16">D32</f>
        <v>1</v>
      </c>
      <c r="E31" s="64">
        <f t="shared" si="16"/>
        <v>0</v>
      </c>
      <c r="F31" s="64">
        <f t="shared" si="16"/>
        <v>1</v>
      </c>
    </row>
    <row r="32" spans="1:6" ht="25.5" customHeight="1" x14ac:dyDescent="0.2">
      <c r="A32" s="59" t="s">
        <v>45</v>
      </c>
      <c r="B32" s="72">
        <v>7520199990</v>
      </c>
      <c r="C32" s="63">
        <v>240</v>
      </c>
      <c r="D32" s="64">
        <f>'расходы по структуре 2022 '!G133</f>
        <v>1</v>
      </c>
      <c r="E32" s="64">
        <f>'расходы по структуре 2022 '!H133</f>
        <v>0</v>
      </c>
      <c r="F32" s="64">
        <f>'расходы по структуре 2022 '!I133</f>
        <v>1</v>
      </c>
    </row>
    <row r="33" spans="1:6" ht="30" customHeight="1" x14ac:dyDescent="0.2">
      <c r="A33" s="98" t="s">
        <v>289</v>
      </c>
      <c r="B33" s="99" t="s">
        <v>204</v>
      </c>
      <c r="C33" s="100"/>
      <c r="D33" s="90">
        <f>D34</f>
        <v>0</v>
      </c>
      <c r="E33" s="90">
        <f t="shared" ref="E33:F34" si="17">E34</f>
        <v>0</v>
      </c>
      <c r="F33" s="90">
        <f t="shared" si="17"/>
        <v>0</v>
      </c>
    </row>
    <row r="34" spans="1:6" ht="30" customHeight="1" x14ac:dyDescent="0.2">
      <c r="A34" s="66" t="s">
        <v>205</v>
      </c>
      <c r="B34" s="62" t="s">
        <v>233</v>
      </c>
      <c r="C34" s="63"/>
      <c r="D34" s="64">
        <f>D35</f>
        <v>0</v>
      </c>
      <c r="E34" s="64">
        <f t="shared" si="17"/>
        <v>0</v>
      </c>
      <c r="F34" s="64">
        <f t="shared" si="17"/>
        <v>0</v>
      </c>
    </row>
    <row r="35" spans="1:6" ht="36.75" customHeight="1" x14ac:dyDescent="0.2">
      <c r="A35" s="66" t="s">
        <v>231</v>
      </c>
      <c r="B35" s="62" t="s">
        <v>206</v>
      </c>
      <c r="C35" s="63"/>
      <c r="D35" s="64">
        <f>D37</f>
        <v>0</v>
      </c>
      <c r="E35" s="64">
        <f t="shared" ref="E35:F35" si="18">E37</f>
        <v>0</v>
      </c>
      <c r="F35" s="64">
        <f t="shared" si="18"/>
        <v>0</v>
      </c>
    </row>
    <row r="36" spans="1:6" ht="24" customHeight="1" x14ac:dyDescent="0.2">
      <c r="A36" s="59" t="s">
        <v>86</v>
      </c>
      <c r="B36" s="62" t="s">
        <v>206</v>
      </c>
      <c r="C36" s="63">
        <v>200</v>
      </c>
      <c r="D36" s="64">
        <f>D37</f>
        <v>0</v>
      </c>
      <c r="E36" s="64">
        <f t="shared" ref="E36:F36" si="19">E37</f>
        <v>0</v>
      </c>
      <c r="F36" s="64">
        <f t="shared" si="19"/>
        <v>0</v>
      </c>
    </row>
    <row r="37" spans="1:6" ht="24" customHeight="1" x14ac:dyDescent="0.2">
      <c r="A37" s="59" t="s">
        <v>45</v>
      </c>
      <c r="B37" s="62" t="s">
        <v>206</v>
      </c>
      <c r="C37" s="63">
        <v>240</v>
      </c>
      <c r="D37" s="64">
        <v>0</v>
      </c>
      <c r="E37" s="64">
        <v>0</v>
      </c>
      <c r="F37" s="64">
        <v>0</v>
      </c>
    </row>
    <row r="38" spans="1:6" ht="30" customHeight="1" x14ac:dyDescent="0.2">
      <c r="A38" s="103" t="s">
        <v>292</v>
      </c>
      <c r="B38" s="99" t="s">
        <v>133</v>
      </c>
      <c r="C38" s="104"/>
      <c r="D38" s="105">
        <f>D39+D64+D59</f>
        <v>16964.900000000001</v>
      </c>
      <c r="E38" s="105">
        <f t="shared" ref="E38:F38" si="20">E39+E64+E59</f>
        <v>114.49999999999989</v>
      </c>
      <c r="F38" s="105">
        <f t="shared" si="20"/>
        <v>17079.400000000001</v>
      </c>
    </row>
    <row r="39" spans="1:6" ht="34.5" customHeight="1" x14ac:dyDescent="0.2">
      <c r="A39" s="67" t="s">
        <v>83</v>
      </c>
      <c r="B39" s="62" t="s">
        <v>157</v>
      </c>
      <c r="C39" s="63" t="s">
        <v>43</v>
      </c>
      <c r="D39" s="64">
        <f>D40+D47+D50+D56+D53</f>
        <v>16554.7</v>
      </c>
      <c r="E39" s="64">
        <f t="shared" ref="E39:F39" si="21">E40+E47+E50+E56+E53</f>
        <v>114.49999999999989</v>
      </c>
      <c r="F39" s="64">
        <f t="shared" si="21"/>
        <v>16669.2</v>
      </c>
    </row>
    <row r="40" spans="1:6" ht="24.75" customHeight="1" x14ac:dyDescent="0.2">
      <c r="A40" s="81" t="s">
        <v>174</v>
      </c>
      <c r="B40" s="62" t="s">
        <v>141</v>
      </c>
      <c r="C40" s="63"/>
      <c r="D40" s="64">
        <f>D41+D43+D45</f>
        <v>2666.3</v>
      </c>
      <c r="E40" s="64">
        <f t="shared" ref="E40:F40" si="22">E41+E43+E45</f>
        <v>114.49999999999989</v>
      </c>
      <c r="F40" s="64">
        <f t="shared" si="22"/>
        <v>2780.7999999999997</v>
      </c>
    </row>
    <row r="41" spans="1:6" ht="48.75" customHeight="1" x14ac:dyDescent="0.2">
      <c r="A41" s="59" t="s">
        <v>47</v>
      </c>
      <c r="B41" s="62" t="s">
        <v>141</v>
      </c>
      <c r="C41" s="63" t="s">
        <v>48</v>
      </c>
      <c r="D41" s="64">
        <f>D42</f>
        <v>1866.6</v>
      </c>
      <c r="E41" s="64">
        <f t="shared" ref="E41:F41" si="23">E42</f>
        <v>0</v>
      </c>
      <c r="F41" s="64">
        <f t="shared" si="23"/>
        <v>1866.6</v>
      </c>
    </row>
    <row r="42" spans="1:6" ht="15.75" customHeight="1" x14ac:dyDescent="0.2">
      <c r="A42" s="59" t="s">
        <v>49</v>
      </c>
      <c r="B42" s="62" t="s">
        <v>141</v>
      </c>
      <c r="C42" s="63" t="s">
        <v>50</v>
      </c>
      <c r="D42" s="64">
        <f>'расходы по структуре 2022 '!G49</f>
        <v>1866.6</v>
      </c>
      <c r="E42" s="64">
        <f>'расходы по структуре 2022 '!H49</f>
        <v>0</v>
      </c>
      <c r="F42" s="64">
        <f>'расходы по структуре 2022 '!I49</f>
        <v>1866.6</v>
      </c>
    </row>
    <row r="43" spans="1:6" ht="23.25" customHeight="1" x14ac:dyDescent="0.2">
      <c r="A43" s="59" t="s">
        <v>86</v>
      </c>
      <c r="B43" s="62" t="s">
        <v>141</v>
      </c>
      <c r="C43" s="63" t="s">
        <v>44</v>
      </c>
      <c r="D43" s="64">
        <f>D44</f>
        <v>797.2</v>
      </c>
      <c r="E43" s="64">
        <f t="shared" ref="E43:F43" si="24">E44</f>
        <v>114.49999999999989</v>
      </c>
      <c r="F43" s="64">
        <f t="shared" si="24"/>
        <v>911.69999999999993</v>
      </c>
    </row>
    <row r="44" spans="1:6" ht="23.25" customHeight="1" x14ac:dyDescent="0.2">
      <c r="A44" s="59" t="s">
        <v>45</v>
      </c>
      <c r="B44" s="62" t="s">
        <v>141</v>
      </c>
      <c r="C44" s="63" t="s">
        <v>46</v>
      </c>
      <c r="D44" s="64">
        <f>'расходы по структуре 2022 '!G55</f>
        <v>797.2</v>
      </c>
      <c r="E44" s="64">
        <f>'расходы по структуре 2022 '!H55</f>
        <v>114.49999999999989</v>
      </c>
      <c r="F44" s="64">
        <f>'расходы по структуре 2022 '!I55</f>
        <v>911.69999999999993</v>
      </c>
    </row>
    <row r="45" spans="1:6" ht="13.5" customHeight="1" x14ac:dyDescent="0.2">
      <c r="A45" s="59" t="s">
        <v>53</v>
      </c>
      <c r="B45" s="62" t="s">
        <v>141</v>
      </c>
      <c r="C45" s="63" t="s">
        <v>54</v>
      </c>
      <c r="D45" s="64">
        <f>D46</f>
        <v>2.5</v>
      </c>
      <c r="E45" s="64">
        <f t="shared" ref="E45:F45" si="25">E46</f>
        <v>0</v>
      </c>
      <c r="F45" s="64">
        <f t="shared" si="25"/>
        <v>2.5</v>
      </c>
    </row>
    <row r="46" spans="1:6" ht="13.5" customHeight="1" x14ac:dyDescent="0.2">
      <c r="A46" s="59" t="s">
        <v>55</v>
      </c>
      <c r="B46" s="62" t="s">
        <v>141</v>
      </c>
      <c r="C46" s="63" t="s">
        <v>56</v>
      </c>
      <c r="D46" s="64">
        <f>'расходы по структуре 2022 '!G59</f>
        <v>2.5</v>
      </c>
      <c r="E46" s="64">
        <f>'расходы по структуре 2022 '!H59</f>
        <v>0</v>
      </c>
      <c r="F46" s="64">
        <f>'расходы по структуре 2022 '!I59</f>
        <v>2.5</v>
      </c>
    </row>
    <row r="47" spans="1:6" ht="13.5" customHeight="1" x14ac:dyDescent="0.2">
      <c r="A47" s="67" t="s">
        <v>63</v>
      </c>
      <c r="B47" s="62" t="s">
        <v>134</v>
      </c>
      <c r="C47" s="63" t="s">
        <v>43</v>
      </c>
      <c r="D47" s="64">
        <f t="shared" ref="D47:F48" si="26">D48</f>
        <v>2216.9</v>
      </c>
      <c r="E47" s="64">
        <f t="shared" si="26"/>
        <v>0</v>
      </c>
      <c r="F47" s="64">
        <f t="shared" si="26"/>
        <v>2216.9</v>
      </c>
    </row>
    <row r="48" spans="1:6" ht="44.25" customHeight="1" x14ac:dyDescent="0.2">
      <c r="A48" s="59" t="s">
        <v>47</v>
      </c>
      <c r="B48" s="62" t="s">
        <v>134</v>
      </c>
      <c r="C48" s="63" t="s">
        <v>48</v>
      </c>
      <c r="D48" s="64">
        <f t="shared" si="26"/>
        <v>2216.9</v>
      </c>
      <c r="E48" s="64">
        <f t="shared" si="26"/>
        <v>0</v>
      </c>
      <c r="F48" s="64">
        <f t="shared" si="26"/>
        <v>2216.9</v>
      </c>
    </row>
    <row r="49" spans="1:6" ht="20.25" customHeight="1" x14ac:dyDescent="0.2">
      <c r="A49" s="59" t="s">
        <v>51</v>
      </c>
      <c r="B49" s="62" t="s">
        <v>134</v>
      </c>
      <c r="C49" s="63" t="s">
        <v>52</v>
      </c>
      <c r="D49" s="64">
        <f>'расходы по структуре 2022 '!G14</f>
        <v>2216.9</v>
      </c>
      <c r="E49" s="64">
        <f>'расходы по структуре 2022 '!H14</f>
        <v>0</v>
      </c>
      <c r="F49" s="64">
        <f>'расходы по структуре 2022 '!I14</f>
        <v>2216.9</v>
      </c>
    </row>
    <row r="50" spans="1:6" ht="20.25" customHeight="1" x14ac:dyDescent="0.2">
      <c r="A50" s="67" t="s">
        <v>34</v>
      </c>
      <c r="B50" s="62" t="s">
        <v>135</v>
      </c>
      <c r="C50" s="63" t="s">
        <v>43</v>
      </c>
      <c r="D50" s="64">
        <f>D51</f>
        <v>11617.7</v>
      </c>
      <c r="E50" s="64">
        <f t="shared" ref="E50:F50" si="27">E51</f>
        <v>0</v>
      </c>
      <c r="F50" s="64">
        <f t="shared" si="27"/>
        <v>11617.7</v>
      </c>
    </row>
    <row r="51" spans="1:6" ht="47.25" customHeight="1" x14ac:dyDescent="0.2">
      <c r="A51" s="59" t="s">
        <v>47</v>
      </c>
      <c r="B51" s="62" t="s">
        <v>135</v>
      </c>
      <c r="C51" s="63" t="s">
        <v>48</v>
      </c>
      <c r="D51" s="64">
        <f t="shared" ref="D51:F51" si="28">D52</f>
        <v>11617.7</v>
      </c>
      <c r="E51" s="64">
        <f t="shared" si="28"/>
        <v>0</v>
      </c>
      <c r="F51" s="64">
        <f t="shared" si="28"/>
        <v>11617.7</v>
      </c>
    </row>
    <row r="52" spans="1:6" ht="26.25" customHeight="1" x14ac:dyDescent="0.2">
      <c r="A52" s="59" t="s">
        <v>51</v>
      </c>
      <c r="B52" s="62" t="s">
        <v>135</v>
      </c>
      <c r="C52" s="63" t="s">
        <v>52</v>
      </c>
      <c r="D52" s="64">
        <f>'расходы по структуре 2022 '!G23</f>
        <v>11617.7</v>
      </c>
      <c r="E52" s="64">
        <f>'расходы по структуре 2022 '!H23</f>
        <v>0</v>
      </c>
      <c r="F52" s="64">
        <f>'расходы по структуре 2022 '!I23</f>
        <v>11617.7</v>
      </c>
    </row>
    <row r="53" spans="1:6" ht="18" customHeight="1" x14ac:dyDescent="0.2">
      <c r="A53" s="59" t="s">
        <v>65</v>
      </c>
      <c r="B53" s="62" t="s">
        <v>234</v>
      </c>
      <c r="C53" s="63"/>
      <c r="D53" s="64">
        <f>D55</f>
        <v>17.5</v>
      </c>
      <c r="E53" s="64">
        <f t="shared" ref="E53:F53" si="29">E55</f>
        <v>0</v>
      </c>
      <c r="F53" s="64">
        <f t="shared" si="29"/>
        <v>17.5</v>
      </c>
    </row>
    <row r="54" spans="1:6" ht="18" customHeight="1" x14ac:dyDescent="0.2">
      <c r="A54" s="59" t="s">
        <v>53</v>
      </c>
      <c r="B54" s="62" t="s">
        <v>234</v>
      </c>
      <c r="C54" s="63">
        <v>800</v>
      </c>
      <c r="D54" s="64">
        <f>D55</f>
        <v>17.5</v>
      </c>
      <c r="E54" s="64">
        <f>E55</f>
        <v>0</v>
      </c>
      <c r="F54" s="64">
        <f>F55</f>
        <v>17.5</v>
      </c>
    </row>
    <row r="55" spans="1:6" ht="18" customHeight="1" x14ac:dyDescent="0.2">
      <c r="A55" s="59" t="s">
        <v>55</v>
      </c>
      <c r="B55" s="62" t="s">
        <v>234</v>
      </c>
      <c r="C55" s="63">
        <v>850</v>
      </c>
      <c r="D55" s="64">
        <f>'расходы по структуре 2022 '!G64</f>
        <v>17.5</v>
      </c>
      <c r="E55" s="64">
        <f>'расходы по структуре 2022 '!H64</f>
        <v>0</v>
      </c>
      <c r="F55" s="64">
        <f>'расходы по структуре 2022 '!I64</f>
        <v>17.5</v>
      </c>
    </row>
    <row r="56" spans="1:6" ht="39" customHeight="1" x14ac:dyDescent="0.2">
      <c r="A56" s="59" t="s">
        <v>126</v>
      </c>
      <c r="B56" s="62" t="s">
        <v>136</v>
      </c>
      <c r="C56" s="63"/>
      <c r="D56" s="64">
        <f t="shared" ref="D56:F57" si="30">D57</f>
        <v>36.299999999999997</v>
      </c>
      <c r="E56" s="64">
        <f t="shared" si="30"/>
        <v>0</v>
      </c>
      <c r="F56" s="64">
        <f t="shared" si="30"/>
        <v>36.299999999999997</v>
      </c>
    </row>
    <row r="57" spans="1:6" ht="18" customHeight="1" x14ac:dyDescent="0.2">
      <c r="A57" s="59" t="s">
        <v>59</v>
      </c>
      <c r="B57" s="62" t="s">
        <v>136</v>
      </c>
      <c r="C57" s="63">
        <v>500</v>
      </c>
      <c r="D57" s="64">
        <f t="shared" si="30"/>
        <v>36.299999999999997</v>
      </c>
      <c r="E57" s="64">
        <f t="shared" si="30"/>
        <v>0</v>
      </c>
      <c r="F57" s="64">
        <f t="shared" si="30"/>
        <v>36.299999999999997</v>
      </c>
    </row>
    <row r="58" spans="1:6" ht="12.75" customHeight="1" x14ac:dyDescent="0.2">
      <c r="A58" s="59" t="s">
        <v>42</v>
      </c>
      <c r="B58" s="62" t="s">
        <v>136</v>
      </c>
      <c r="C58" s="63">
        <v>540</v>
      </c>
      <c r="D58" s="64">
        <f>'расходы по структуре 2022 '!G37+'расходы по структуре 2022 '!G182</f>
        <v>36.299999999999997</v>
      </c>
      <c r="E58" s="64">
        <f>'расходы по структуре 2022 '!H37+'расходы по структуре 2022 '!H182</f>
        <v>0</v>
      </c>
      <c r="F58" s="64">
        <f>'расходы по структуре 2022 '!I37+'расходы по структуре 2022 '!I182</f>
        <v>36.299999999999997</v>
      </c>
    </row>
    <row r="59" spans="1:6" ht="25.5" customHeight="1" x14ac:dyDescent="0.2">
      <c r="A59" s="59" t="s">
        <v>207</v>
      </c>
      <c r="B59" s="62" t="s">
        <v>208</v>
      </c>
      <c r="C59" s="63"/>
      <c r="D59" s="68">
        <f>D60+D62</f>
        <v>20</v>
      </c>
      <c r="E59" s="68">
        <f t="shared" ref="E59:F59" si="31">E60+E62</f>
        <v>0</v>
      </c>
      <c r="F59" s="68">
        <f t="shared" si="31"/>
        <v>20</v>
      </c>
    </row>
    <row r="60" spans="1:6" ht="17.25" customHeight="1" x14ac:dyDescent="0.2">
      <c r="A60" s="59" t="s">
        <v>65</v>
      </c>
      <c r="B60" s="62" t="s">
        <v>209</v>
      </c>
      <c r="C60" s="63">
        <v>200</v>
      </c>
      <c r="D60" s="68">
        <f>D61</f>
        <v>20</v>
      </c>
      <c r="E60" s="68">
        <f t="shared" ref="E60:F60" si="32">E61</f>
        <v>0</v>
      </c>
      <c r="F60" s="68">
        <f t="shared" si="32"/>
        <v>20</v>
      </c>
    </row>
    <row r="61" spans="1:6" ht="30.75" customHeight="1" x14ac:dyDescent="0.2">
      <c r="A61" s="59" t="s">
        <v>45</v>
      </c>
      <c r="B61" s="62" t="s">
        <v>209</v>
      </c>
      <c r="C61" s="63">
        <v>240</v>
      </c>
      <c r="D61" s="68">
        <f>'расходы по структуре 2022 '!G69</f>
        <v>20</v>
      </c>
      <c r="E61" s="68">
        <f>'расходы по структуре 2022 '!H69</f>
        <v>0</v>
      </c>
      <c r="F61" s="68">
        <f>'расходы по структуре 2022 '!I69</f>
        <v>20</v>
      </c>
    </row>
    <row r="62" spans="1:6" ht="15.75" customHeight="1" x14ac:dyDescent="0.2">
      <c r="A62" s="59" t="s">
        <v>53</v>
      </c>
      <c r="B62" s="62" t="s">
        <v>209</v>
      </c>
      <c r="C62" s="63">
        <v>800</v>
      </c>
      <c r="D62" s="68">
        <f>D63</f>
        <v>0</v>
      </c>
      <c r="E62" s="68">
        <f t="shared" ref="E62:F62" si="33">E63</f>
        <v>0</v>
      </c>
      <c r="F62" s="68">
        <f t="shared" si="33"/>
        <v>0</v>
      </c>
    </row>
    <row r="63" spans="1:6" ht="18" customHeight="1" x14ac:dyDescent="0.2">
      <c r="A63" s="59" t="s">
        <v>55</v>
      </c>
      <c r="B63" s="62" t="s">
        <v>209</v>
      </c>
      <c r="C63" s="63">
        <v>850</v>
      </c>
      <c r="D63" s="68">
        <f>'расходы по структуре 2022 '!G72</f>
        <v>0</v>
      </c>
      <c r="E63" s="68">
        <f>'расходы по структуре 2022 '!H72</f>
        <v>0</v>
      </c>
      <c r="F63" s="68">
        <f>'расходы по структуре 2022 '!I72</f>
        <v>0</v>
      </c>
    </row>
    <row r="64" spans="1:6" ht="28.5" customHeight="1" x14ac:dyDescent="0.2">
      <c r="A64" s="67" t="s">
        <v>220</v>
      </c>
      <c r="B64" s="62" t="s">
        <v>155</v>
      </c>
      <c r="C64" s="63" t="s">
        <v>43</v>
      </c>
      <c r="D64" s="113">
        <f t="shared" ref="D64:F66" si="34">D65</f>
        <v>390.2</v>
      </c>
      <c r="E64" s="113">
        <f t="shared" si="34"/>
        <v>0</v>
      </c>
      <c r="F64" s="113">
        <f t="shared" si="34"/>
        <v>390.2</v>
      </c>
    </row>
    <row r="65" spans="1:6" ht="12" customHeight="1" x14ac:dyDescent="0.2">
      <c r="A65" s="67" t="s">
        <v>39</v>
      </c>
      <c r="B65" s="62" t="s">
        <v>156</v>
      </c>
      <c r="C65" s="63"/>
      <c r="D65" s="64">
        <f t="shared" si="34"/>
        <v>390.2</v>
      </c>
      <c r="E65" s="64">
        <f t="shared" si="34"/>
        <v>0</v>
      </c>
      <c r="F65" s="64">
        <f t="shared" si="34"/>
        <v>390.2</v>
      </c>
    </row>
    <row r="66" spans="1:6" ht="27.75" customHeight="1" x14ac:dyDescent="0.2">
      <c r="A66" s="59" t="s">
        <v>86</v>
      </c>
      <c r="B66" s="62" t="s">
        <v>156</v>
      </c>
      <c r="C66" s="63" t="s">
        <v>44</v>
      </c>
      <c r="D66" s="64">
        <f t="shared" si="34"/>
        <v>390.2</v>
      </c>
      <c r="E66" s="64">
        <f t="shared" si="34"/>
        <v>0</v>
      </c>
      <c r="F66" s="64">
        <f t="shared" si="34"/>
        <v>390.2</v>
      </c>
    </row>
    <row r="67" spans="1:6" ht="24" customHeight="1" x14ac:dyDescent="0.2">
      <c r="A67" s="59" t="s">
        <v>45</v>
      </c>
      <c r="B67" s="62" t="s">
        <v>156</v>
      </c>
      <c r="C67" s="63" t="s">
        <v>46</v>
      </c>
      <c r="D67" s="64">
        <f>'расходы по структуре 2022 '!G175</f>
        <v>390.2</v>
      </c>
      <c r="E67" s="64">
        <f>'расходы по структуре 2022 '!H175</f>
        <v>0</v>
      </c>
      <c r="F67" s="64">
        <f>'расходы по структуре 2022 '!I175</f>
        <v>390.2</v>
      </c>
    </row>
    <row r="68" spans="1:6" ht="22.5" customHeight="1" x14ac:dyDescent="0.2">
      <c r="A68" s="103" t="s">
        <v>294</v>
      </c>
      <c r="B68" s="104">
        <v>7800000000</v>
      </c>
      <c r="C68" s="104"/>
      <c r="D68" s="105">
        <f>D69+D78+D91</f>
        <v>9829.7000000000007</v>
      </c>
      <c r="E68" s="105">
        <f t="shared" ref="E68:F68" si="35">E69+E78+E91</f>
        <v>1265</v>
      </c>
      <c r="F68" s="105">
        <f t="shared" si="35"/>
        <v>11094.7</v>
      </c>
    </row>
    <row r="69" spans="1:6" ht="14.25" customHeight="1" x14ac:dyDescent="0.2">
      <c r="A69" s="67" t="s">
        <v>179</v>
      </c>
      <c r="B69" s="62" t="s">
        <v>180</v>
      </c>
      <c r="C69" s="63" t="s">
        <v>43</v>
      </c>
      <c r="D69" s="64">
        <f>D71</f>
        <v>7701</v>
      </c>
      <c r="E69" s="64">
        <f t="shared" ref="E69:F69" si="36">E71</f>
        <v>36.600000000000023</v>
      </c>
      <c r="F69" s="64">
        <f t="shared" si="36"/>
        <v>7737.6</v>
      </c>
    </row>
    <row r="70" spans="1:6" ht="23.25" customHeight="1" x14ac:dyDescent="0.2">
      <c r="A70" s="67" t="s">
        <v>222</v>
      </c>
      <c r="B70" s="62" t="s">
        <v>181</v>
      </c>
      <c r="C70" s="63"/>
      <c r="D70" s="64">
        <f>D71</f>
        <v>7701</v>
      </c>
      <c r="E70" s="64">
        <f t="shared" ref="E70:F70" si="37">E71</f>
        <v>36.600000000000023</v>
      </c>
      <c r="F70" s="64">
        <f t="shared" si="37"/>
        <v>7737.6</v>
      </c>
    </row>
    <row r="71" spans="1:6" ht="22.5" customHeight="1" x14ac:dyDescent="0.2">
      <c r="A71" s="67" t="s">
        <v>174</v>
      </c>
      <c r="B71" s="62" t="s">
        <v>182</v>
      </c>
      <c r="C71" s="63" t="s">
        <v>43</v>
      </c>
      <c r="D71" s="64">
        <f>D72+D74+D76</f>
        <v>7701</v>
      </c>
      <c r="E71" s="64">
        <f t="shared" ref="E71:F71" si="38">E72+E74+E76</f>
        <v>36.600000000000023</v>
      </c>
      <c r="F71" s="64">
        <f t="shared" si="38"/>
        <v>7737.6</v>
      </c>
    </row>
    <row r="72" spans="1:6" ht="46.5" customHeight="1" x14ac:dyDescent="0.2">
      <c r="A72" s="59" t="s">
        <v>47</v>
      </c>
      <c r="B72" s="62" t="s">
        <v>182</v>
      </c>
      <c r="C72" s="63" t="s">
        <v>48</v>
      </c>
      <c r="D72" s="64">
        <f>D73</f>
        <v>6239</v>
      </c>
      <c r="E72" s="64">
        <f>E73</f>
        <v>0</v>
      </c>
      <c r="F72" s="64">
        <f t="shared" ref="F72" si="39">F73</f>
        <v>6239</v>
      </c>
    </row>
    <row r="73" spans="1:6" ht="19.5" customHeight="1" x14ac:dyDescent="0.2">
      <c r="A73" s="59" t="s">
        <v>49</v>
      </c>
      <c r="B73" s="62" t="s">
        <v>182</v>
      </c>
      <c r="C73" s="63" t="s">
        <v>50</v>
      </c>
      <c r="D73" s="64">
        <f>'расходы по структуре 2022 '!G299</f>
        <v>6239</v>
      </c>
      <c r="E73" s="64">
        <f>'расходы по структуре 2022 '!H299</f>
        <v>0</v>
      </c>
      <c r="F73" s="64">
        <f>'расходы по структуре 2022 '!I299</f>
        <v>6239</v>
      </c>
    </row>
    <row r="74" spans="1:6" ht="26.25" customHeight="1" x14ac:dyDescent="0.2">
      <c r="A74" s="59" t="s">
        <v>86</v>
      </c>
      <c r="B74" s="62" t="s">
        <v>182</v>
      </c>
      <c r="C74" s="63" t="s">
        <v>44</v>
      </c>
      <c r="D74" s="64">
        <f>D75</f>
        <v>1459.5</v>
      </c>
      <c r="E74" s="64">
        <f t="shared" ref="E74:F74" si="40">E75</f>
        <v>36.600000000000023</v>
      </c>
      <c r="F74" s="64">
        <f t="shared" si="40"/>
        <v>1496.1</v>
      </c>
    </row>
    <row r="75" spans="1:6" ht="30" customHeight="1" x14ac:dyDescent="0.2">
      <c r="A75" s="59" t="s">
        <v>45</v>
      </c>
      <c r="B75" s="62" t="s">
        <v>182</v>
      </c>
      <c r="C75" s="63" t="s">
        <v>46</v>
      </c>
      <c r="D75" s="64">
        <f>'расходы по структуре 2022 '!G304</f>
        <v>1459.5</v>
      </c>
      <c r="E75" s="64">
        <f>'расходы по структуре 2022 '!H304</f>
        <v>36.600000000000023</v>
      </c>
      <c r="F75" s="64">
        <f>'расходы по структуре 2022 '!I304</f>
        <v>1496.1</v>
      </c>
    </row>
    <row r="76" spans="1:6" ht="15" customHeight="1" x14ac:dyDescent="0.2">
      <c r="A76" s="59" t="s">
        <v>53</v>
      </c>
      <c r="B76" s="62" t="s">
        <v>182</v>
      </c>
      <c r="C76" s="63" t="s">
        <v>54</v>
      </c>
      <c r="D76" s="64">
        <f>D77</f>
        <v>2.5</v>
      </c>
      <c r="E76" s="64">
        <f t="shared" ref="E76:F76" si="41">E77</f>
        <v>0</v>
      </c>
      <c r="F76" s="64">
        <f t="shared" si="41"/>
        <v>2.5</v>
      </c>
    </row>
    <row r="77" spans="1:6" ht="21" customHeight="1" x14ac:dyDescent="0.2">
      <c r="A77" s="59" t="s">
        <v>55</v>
      </c>
      <c r="B77" s="62" t="s">
        <v>182</v>
      </c>
      <c r="C77" s="63" t="s">
        <v>56</v>
      </c>
      <c r="D77" s="64">
        <f>'расходы по структуре 2022 '!G308</f>
        <v>2.5</v>
      </c>
      <c r="E77" s="64">
        <f>'расходы по структуре 2022 '!H308</f>
        <v>0</v>
      </c>
      <c r="F77" s="64">
        <f>'расходы по структуре 2022 '!I308</f>
        <v>2.5</v>
      </c>
    </row>
    <row r="78" spans="1:6" ht="25.5" customHeight="1" x14ac:dyDescent="0.2">
      <c r="A78" s="67" t="s">
        <v>171</v>
      </c>
      <c r="B78" s="62" t="s">
        <v>170</v>
      </c>
      <c r="C78" s="63" t="s">
        <v>43</v>
      </c>
      <c r="D78" s="64">
        <f>D79</f>
        <v>1828.7</v>
      </c>
      <c r="E78" s="64">
        <f t="shared" ref="E78:F78" si="42">E79</f>
        <v>78.399999999999963</v>
      </c>
      <c r="F78" s="64">
        <f t="shared" si="42"/>
        <v>1907.1000000000001</v>
      </c>
    </row>
    <row r="79" spans="1:6" ht="21" customHeight="1" x14ac:dyDescent="0.2">
      <c r="A79" s="67" t="s">
        <v>69</v>
      </c>
      <c r="B79" s="62" t="s">
        <v>172</v>
      </c>
      <c r="C79" s="63"/>
      <c r="D79" s="64">
        <f>D80+D85+D88</f>
        <v>1828.7</v>
      </c>
      <c r="E79" s="64">
        <f t="shared" ref="E79:F79" si="43">E80+E85+E88</f>
        <v>78.399999999999963</v>
      </c>
      <c r="F79" s="64">
        <f t="shared" si="43"/>
        <v>1907.1000000000001</v>
      </c>
    </row>
    <row r="80" spans="1:6" ht="21" customHeight="1" x14ac:dyDescent="0.2">
      <c r="A80" s="67" t="s">
        <v>64</v>
      </c>
      <c r="B80" s="62" t="s">
        <v>173</v>
      </c>
      <c r="C80" s="63"/>
      <c r="D80" s="64">
        <f>D81+D83</f>
        <v>1781.2</v>
      </c>
      <c r="E80" s="64">
        <f t="shared" ref="E80:F80" si="44">E81+E83</f>
        <v>78.399999999999963</v>
      </c>
      <c r="F80" s="64">
        <f t="shared" si="44"/>
        <v>1859.6000000000001</v>
      </c>
    </row>
    <row r="81" spans="1:6" ht="46.5" customHeight="1" x14ac:dyDescent="0.2">
      <c r="A81" s="59" t="s">
        <v>47</v>
      </c>
      <c r="B81" s="62" t="s">
        <v>173</v>
      </c>
      <c r="C81" s="63" t="s">
        <v>48</v>
      </c>
      <c r="D81" s="64">
        <f>D82</f>
        <v>1373.9</v>
      </c>
      <c r="E81" s="64">
        <f t="shared" ref="E81:F81" si="45">E82</f>
        <v>0</v>
      </c>
      <c r="F81" s="64">
        <f t="shared" si="45"/>
        <v>1373.9</v>
      </c>
    </row>
    <row r="82" spans="1:6" ht="21" customHeight="1" x14ac:dyDescent="0.2">
      <c r="A82" s="59" t="s">
        <v>49</v>
      </c>
      <c r="B82" s="62" t="s">
        <v>173</v>
      </c>
      <c r="C82" s="63" t="s">
        <v>50</v>
      </c>
      <c r="D82" s="64">
        <f>'расходы по структуре 2022 '!G270</f>
        <v>1373.9</v>
      </c>
      <c r="E82" s="64">
        <f>'расходы по структуре 2022 '!H270</f>
        <v>0</v>
      </c>
      <c r="F82" s="64">
        <f>'расходы по структуре 2022 '!I270</f>
        <v>1373.9</v>
      </c>
    </row>
    <row r="83" spans="1:6" ht="27" customHeight="1" x14ac:dyDescent="0.2">
      <c r="A83" s="59" t="s">
        <v>86</v>
      </c>
      <c r="B83" s="62" t="s">
        <v>173</v>
      </c>
      <c r="C83" s="63" t="s">
        <v>44</v>
      </c>
      <c r="D83" s="64">
        <f>D84</f>
        <v>407.3</v>
      </c>
      <c r="E83" s="64">
        <f t="shared" ref="E83:F83" si="46">E84</f>
        <v>78.399999999999963</v>
      </c>
      <c r="F83" s="64">
        <f t="shared" si="46"/>
        <v>485.7</v>
      </c>
    </row>
    <row r="84" spans="1:6" ht="26.25" customHeight="1" x14ac:dyDescent="0.2">
      <c r="A84" s="59" t="s">
        <v>45</v>
      </c>
      <c r="B84" s="62" t="s">
        <v>173</v>
      </c>
      <c r="C84" s="63" t="s">
        <v>46</v>
      </c>
      <c r="D84" s="64">
        <f>'расходы по структуре 2022 '!G275</f>
        <v>407.3</v>
      </c>
      <c r="E84" s="64">
        <f>'расходы по структуре 2022 '!H275</f>
        <v>78.399999999999963</v>
      </c>
      <c r="F84" s="64">
        <f>'расходы по структуре 2022 '!I275</f>
        <v>485.7</v>
      </c>
    </row>
    <row r="85" spans="1:6" ht="31.5" customHeight="1" x14ac:dyDescent="0.2">
      <c r="A85" s="59" t="s">
        <v>215</v>
      </c>
      <c r="B85" s="83" t="s">
        <v>216</v>
      </c>
      <c r="C85" s="63"/>
      <c r="D85" s="64">
        <f t="shared" ref="D85:F86" si="47">D86</f>
        <v>16.2</v>
      </c>
      <c r="E85" s="64">
        <f t="shared" si="47"/>
        <v>0</v>
      </c>
      <c r="F85" s="64">
        <f t="shared" si="47"/>
        <v>16.2</v>
      </c>
    </row>
    <row r="86" spans="1:6" ht="29.25" customHeight="1" x14ac:dyDescent="0.2">
      <c r="A86" s="59" t="s">
        <v>86</v>
      </c>
      <c r="B86" s="83" t="s">
        <v>216</v>
      </c>
      <c r="C86" s="63" t="s">
        <v>44</v>
      </c>
      <c r="D86" s="64">
        <f>D87</f>
        <v>16.2</v>
      </c>
      <c r="E86" s="64">
        <f t="shared" si="47"/>
        <v>0</v>
      </c>
      <c r="F86" s="64">
        <f t="shared" si="47"/>
        <v>16.2</v>
      </c>
    </row>
    <row r="87" spans="1:6" ht="29.25" customHeight="1" x14ac:dyDescent="0.2">
      <c r="A87" s="59" t="s">
        <v>45</v>
      </c>
      <c r="B87" s="83" t="s">
        <v>216</v>
      </c>
      <c r="C87" s="63" t="s">
        <v>46</v>
      </c>
      <c r="D87" s="64">
        <f>'расходы по структуре 2022 '!G284</f>
        <v>16.2</v>
      </c>
      <c r="E87" s="64">
        <f>'расходы по структуре 2022 '!H284</f>
        <v>0</v>
      </c>
      <c r="F87" s="64">
        <f>'расходы по структуре 2022 '!I284</f>
        <v>16.2</v>
      </c>
    </row>
    <row r="88" spans="1:6" ht="29.25" customHeight="1" x14ac:dyDescent="0.2">
      <c r="A88" s="59" t="s">
        <v>218</v>
      </c>
      <c r="B88" s="116">
        <v>7820182520</v>
      </c>
      <c r="C88" s="63"/>
      <c r="D88" s="64">
        <f>D89</f>
        <v>31.3</v>
      </c>
      <c r="E88" s="64">
        <f>E89</f>
        <v>0</v>
      </c>
      <c r="F88" s="64">
        <f t="shared" ref="F88:F89" si="48">F89</f>
        <v>31.3</v>
      </c>
    </row>
    <row r="89" spans="1:6" ht="26.25" customHeight="1" x14ac:dyDescent="0.2">
      <c r="A89" s="59" t="s">
        <v>86</v>
      </c>
      <c r="B89" s="116" t="s">
        <v>214</v>
      </c>
      <c r="C89" s="63">
        <v>200</v>
      </c>
      <c r="D89" s="64">
        <f>D90</f>
        <v>31.3</v>
      </c>
      <c r="E89" s="64">
        <f>E90</f>
        <v>0</v>
      </c>
      <c r="F89" s="64">
        <f t="shared" si="48"/>
        <v>31.3</v>
      </c>
    </row>
    <row r="90" spans="1:6" ht="29.25" customHeight="1" x14ac:dyDescent="0.2">
      <c r="A90" s="59" t="s">
        <v>45</v>
      </c>
      <c r="B90" s="116" t="s">
        <v>214</v>
      </c>
      <c r="C90" s="63">
        <v>240</v>
      </c>
      <c r="D90" s="68">
        <f>'расходы по структуре 2022 '!G280</f>
        <v>31.3</v>
      </c>
      <c r="E90" s="68">
        <f>'расходы по структуре 2022 '!H280</f>
        <v>0</v>
      </c>
      <c r="F90" s="68">
        <f>'расходы по структуре 2022 '!I280</f>
        <v>31.3</v>
      </c>
    </row>
    <row r="91" spans="1:6" ht="14.25" customHeight="1" x14ac:dyDescent="0.2">
      <c r="A91" s="67" t="s">
        <v>70</v>
      </c>
      <c r="B91" s="62" t="s">
        <v>176</v>
      </c>
      <c r="C91" s="63" t="s">
        <v>43</v>
      </c>
      <c r="D91" s="64">
        <f>D92</f>
        <v>300</v>
      </c>
      <c r="E91" s="64">
        <f t="shared" ref="E91:F94" si="49">E92</f>
        <v>1150</v>
      </c>
      <c r="F91" s="64">
        <f t="shared" si="49"/>
        <v>1450</v>
      </c>
    </row>
    <row r="92" spans="1:6" ht="25.5" customHeight="1" x14ac:dyDescent="0.2">
      <c r="A92" s="67" t="s">
        <v>177</v>
      </c>
      <c r="B92" s="62" t="s">
        <v>178</v>
      </c>
      <c r="C92" s="63" t="s">
        <v>43</v>
      </c>
      <c r="D92" s="64">
        <f>D93</f>
        <v>300</v>
      </c>
      <c r="E92" s="64">
        <f t="shared" si="49"/>
        <v>1150</v>
      </c>
      <c r="F92" s="64">
        <f t="shared" si="49"/>
        <v>1450</v>
      </c>
    </row>
    <row r="93" spans="1:6" ht="24" customHeight="1" x14ac:dyDescent="0.2">
      <c r="A93" s="59" t="s">
        <v>174</v>
      </c>
      <c r="B93" s="72" t="s">
        <v>175</v>
      </c>
      <c r="C93" s="63"/>
      <c r="D93" s="64">
        <f>D94</f>
        <v>300</v>
      </c>
      <c r="E93" s="64">
        <f t="shared" si="49"/>
        <v>1150</v>
      </c>
      <c r="F93" s="64">
        <f t="shared" si="49"/>
        <v>1450</v>
      </c>
    </row>
    <row r="94" spans="1:6" ht="21" customHeight="1" x14ac:dyDescent="0.2">
      <c r="A94" s="59" t="s">
        <v>86</v>
      </c>
      <c r="B94" s="72" t="s">
        <v>175</v>
      </c>
      <c r="C94" s="63">
        <v>200</v>
      </c>
      <c r="D94" s="64">
        <f>D95</f>
        <v>300</v>
      </c>
      <c r="E94" s="64">
        <f t="shared" si="49"/>
        <v>1150</v>
      </c>
      <c r="F94" s="64">
        <f t="shared" si="49"/>
        <v>1450</v>
      </c>
    </row>
    <row r="95" spans="1:6" ht="24" customHeight="1" x14ac:dyDescent="0.2">
      <c r="A95" s="59" t="s">
        <v>45</v>
      </c>
      <c r="B95" s="72" t="s">
        <v>175</v>
      </c>
      <c r="C95" s="63">
        <v>240</v>
      </c>
      <c r="D95" s="64">
        <f>'расходы по структуре 2022 '!G290</f>
        <v>300</v>
      </c>
      <c r="E95" s="64">
        <f>'расходы по структуре 2022 '!H290</f>
        <v>1150</v>
      </c>
      <c r="F95" s="64">
        <f>'расходы по структуре 2022 '!I290</f>
        <v>1450</v>
      </c>
    </row>
    <row r="96" spans="1:6" ht="26.25" customHeight="1" x14ac:dyDescent="0.2">
      <c r="A96" s="101" t="s">
        <v>293</v>
      </c>
      <c r="B96" s="99" t="s">
        <v>142</v>
      </c>
      <c r="C96" s="100"/>
      <c r="D96" s="90">
        <f>D97+D106</f>
        <v>1445.7</v>
      </c>
      <c r="E96" s="90">
        <f t="shared" ref="E96:F96" si="50">E97+E106</f>
        <v>3027.2</v>
      </c>
      <c r="F96" s="90">
        <f t="shared" si="50"/>
        <v>4472.8999999999996</v>
      </c>
    </row>
    <row r="97" spans="1:6" ht="24.75" customHeight="1" x14ac:dyDescent="0.2">
      <c r="A97" s="59" t="s">
        <v>85</v>
      </c>
      <c r="B97" s="62" t="s">
        <v>143</v>
      </c>
      <c r="C97" s="63"/>
      <c r="D97" s="64">
        <f>D98+D103</f>
        <v>1385.7</v>
      </c>
      <c r="E97" s="64">
        <f t="shared" ref="E97:F97" si="51">E98+E103</f>
        <v>400</v>
      </c>
      <c r="F97" s="64">
        <f t="shared" si="51"/>
        <v>1785.7</v>
      </c>
    </row>
    <row r="98" spans="1:6" ht="24.75" customHeight="1" x14ac:dyDescent="0.2">
      <c r="A98" s="59" t="s">
        <v>66</v>
      </c>
      <c r="B98" s="62" t="s">
        <v>144</v>
      </c>
      <c r="C98" s="63"/>
      <c r="D98" s="64">
        <f>D99+D101</f>
        <v>1385.7</v>
      </c>
      <c r="E98" s="64">
        <f t="shared" ref="E98:F98" si="52">E99+E101</f>
        <v>400</v>
      </c>
      <c r="F98" s="64">
        <f t="shared" si="52"/>
        <v>1785.7</v>
      </c>
    </row>
    <row r="99" spans="1:6" ht="24.75" customHeight="1" x14ac:dyDescent="0.2">
      <c r="A99" s="59" t="s">
        <v>86</v>
      </c>
      <c r="B99" s="62" t="s">
        <v>144</v>
      </c>
      <c r="C99" s="63" t="s">
        <v>44</v>
      </c>
      <c r="D99" s="64">
        <f>D100</f>
        <v>1364.2</v>
      </c>
      <c r="E99" s="64">
        <f t="shared" ref="E99:F99" si="53">E100</f>
        <v>400</v>
      </c>
      <c r="F99" s="64">
        <f t="shared" si="53"/>
        <v>1764.2</v>
      </c>
    </row>
    <row r="100" spans="1:6" ht="24.75" customHeight="1" x14ac:dyDescent="0.2">
      <c r="A100" s="59" t="s">
        <v>45</v>
      </c>
      <c r="B100" s="62" t="s">
        <v>144</v>
      </c>
      <c r="C100" s="63" t="s">
        <v>46</v>
      </c>
      <c r="D100" s="64">
        <f>'расходы по структуре 2022 '!G78</f>
        <v>1364.2</v>
      </c>
      <c r="E100" s="64">
        <f>'расходы по структуре 2022 '!H78</f>
        <v>400</v>
      </c>
      <c r="F100" s="64">
        <f>'расходы по структуре 2022 '!I78</f>
        <v>1764.2</v>
      </c>
    </row>
    <row r="101" spans="1:6" ht="24.75" customHeight="1" x14ac:dyDescent="0.2">
      <c r="A101" s="59" t="s">
        <v>53</v>
      </c>
      <c r="B101" s="62" t="s">
        <v>144</v>
      </c>
      <c r="C101" s="63">
        <v>800</v>
      </c>
      <c r="D101" s="64">
        <f>D102</f>
        <v>21.5</v>
      </c>
      <c r="E101" s="64">
        <f t="shared" ref="E101:F101" si="54">E102</f>
        <v>0</v>
      </c>
      <c r="F101" s="64">
        <f t="shared" si="54"/>
        <v>21.5</v>
      </c>
    </row>
    <row r="102" spans="1:6" ht="24.75" customHeight="1" x14ac:dyDescent="0.2">
      <c r="A102" s="59" t="s">
        <v>55</v>
      </c>
      <c r="B102" s="62" t="s">
        <v>144</v>
      </c>
      <c r="C102" s="63">
        <v>850</v>
      </c>
      <c r="D102" s="64">
        <f>'расходы по структуре 2022 '!G82</f>
        <v>21.5</v>
      </c>
      <c r="E102" s="64">
        <f>'расходы по структуре 2022 '!H82</f>
        <v>0</v>
      </c>
      <c r="F102" s="64">
        <f>'расходы по структуре 2022 '!I82</f>
        <v>21.5</v>
      </c>
    </row>
    <row r="103" spans="1:6" ht="13.5" customHeight="1" x14ac:dyDescent="0.2">
      <c r="A103" s="6" t="s">
        <v>269</v>
      </c>
      <c r="B103" s="62" t="s">
        <v>264</v>
      </c>
      <c r="C103" s="63"/>
      <c r="D103" s="64">
        <f>D104</f>
        <v>0</v>
      </c>
      <c r="E103" s="64">
        <f t="shared" ref="E103:F104" si="55">E104</f>
        <v>0</v>
      </c>
      <c r="F103" s="64">
        <f t="shared" si="55"/>
        <v>0</v>
      </c>
    </row>
    <row r="104" spans="1:6" ht="24.75" customHeight="1" x14ac:dyDescent="0.2">
      <c r="A104" s="59" t="s">
        <v>265</v>
      </c>
      <c r="B104" s="62" t="s">
        <v>264</v>
      </c>
      <c r="C104" s="63">
        <v>800</v>
      </c>
      <c r="D104" s="64">
        <f>D105</f>
        <v>0</v>
      </c>
      <c r="E104" s="64">
        <f t="shared" si="55"/>
        <v>0</v>
      </c>
      <c r="F104" s="64">
        <f t="shared" si="55"/>
        <v>0</v>
      </c>
    </row>
    <row r="105" spans="1:6" ht="24.75" customHeight="1" x14ac:dyDescent="0.2">
      <c r="A105" s="59" t="s">
        <v>268</v>
      </c>
      <c r="B105" s="62" t="s">
        <v>264</v>
      </c>
      <c r="C105" s="63">
        <v>810</v>
      </c>
      <c r="D105" s="64">
        <f>'расходы по структуре 2022 '!G253</f>
        <v>0</v>
      </c>
      <c r="E105" s="64">
        <f>'расходы по структуре 2022 '!H253</f>
        <v>0</v>
      </c>
      <c r="F105" s="64">
        <f>'расходы по структуре 2022 '!I253</f>
        <v>0</v>
      </c>
    </row>
    <row r="106" spans="1:6" ht="25.5" customHeight="1" x14ac:dyDescent="0.2">
      <c r="A106" s="59" t="s">
        <v>230</v>
      </c>
      <c r="B106" s="62" t="s">
        <v>227</v>
      </c>
      <c r="C106" s="63"/>
      <c r="D106" s="64">
        <f>D107</f>
        <v>60</v>
      </c>
      <c r="E106" s="64">
        <f>E107</f>
        <v>2627.2</v>
      </c>
      <c r="F106" s="64">
        <f>F107</f>
        <v>2687.2</v>
      </c>
    </row>
    <row r="107" spans="1:6" ht="25.5" customHeight="1" x14ac:dyDescent="0.2">
      <c r="A107" s="59" t="s">
        <v>66</v>
      </c>
      <c r="B107" s="62" t="s">
        <v>229</v>
      </c>
      <c r="C107" s="63"/>
      <c r="D107" s="64">
        <f>D108</f>
        <v>60</v>
      </c>
      <c r="E107" s="64">
        <f t="shared" ref="E107:F108" si="56">E108</f>
        <v>2627.2</v>
      </c>
      <c r="F107" s="64">
        <f t="shared" si="56"/>
        <v>2687.2</v>
      </c>
    </row>
    <row r="108" spans="1:6" ht="24" customHeight="1" x14ac:dyDescent="0.2">
      <c r="A108" s="59" t="s">
        <v>86</v>
      </c>
      <c r="B108" s="62" t="s">
        <v>229</v>
      </c>
      <c r="C108" s="63" t="s">
        <v>44</v>
      </c>
      <c r="D108" s="64">
        <f>D109</f>
        <v>60</v>
      </c>
      <c r="E108" s="64">
        <f t="shared" si="56"/>
        <v>2627.2</v>
      </c>
      <c r="F108" s="64">
        <f t="shared" si="56"/>
        <v>2687.2</v>
      </c>
    </row>
    <row r="109" spans="1:6" ht="24.75" customHeight="1" x14ac:dyDescent="0.2">
      <c r="A109" s="59" t="s">
        <v>45</v>
      </c>
      <c r="B109" s="62" t="s">
        <v>229</v>
      </c>
      <c r="C109" s="63" t="s">
        <v>46</v>
      </c>
      <c r="D109" s="64">
        <f>'расходы по структуре 2022 '!G85+'расходы по структуре 2022 '!G212</f>
        <v>60</v>
      </c>
      <c r="E109" s="64">
        <f>'расходы по структуре 2022 '!H85+'расходы по структуре 2022 '!H212</f>
        <v>2627.2</v>
      </c>
      <c r="F109" s="64">
        <f>'расходы по структуре 2022 '!I85+'расходы по структуре 2022 '!I212</f>
        <v>2687.2</v>
      </c>
    </row>
    <row r="110" spans="1:6" ht="21" customHeight="1" x14ac:dyDescent="0.2">
      <c r="A110" s="107" t="s">
        <v>295</v>
      </c>
      <c r="B110" s="108" t="s">
        <v>167</v>
      </c>
      <c r="C110" s="109" t="s">
        <v>43</v>
      </c>
      <c r="D110" s="110">
        <f>D114+D111+D118+D122</f>
        <v>763</v>
      </c>
      <c r="E110" s="110">
        <f t="shared" ref="E110:F110" si="57">E114+E111+E118+E122</f>
        <v>522.6</v>
      </c>
      <c r="F110" s="110">
        <f t="shared" si="57"/>
        <v>1285.5999999999999</v>
      </c>
    </row>
    <row r="111" spans="1:6" ht="21" customHeight="1" x14ac:dyDescent="0.2">
      <c r="A111" s="67" t="s">
        <v>248</v>
      </c>
      <c r="B111" s="62" t="s">
        <v>247</v>
      </c>
      <c r="C111" s="63"/>
      <c r="D111" s="64">
        <f>D112</f>
        <v>121.5</v>
      </c>
      <c r="E111" s="64">
        <f t="shared" ref="E111:F111" si="58">E112</f>
        <v>522.6</v>
      </c>
      <c r="F111" s="64">
        <f t="shared" si="58"/>
        <v>644.1</v>
      </c>
    </row>
    <row r="112" spans="1:6" ht="21" customHeight="1" x14ac:dyDescent="0.2">
      <c r="A112" s="59" t="s">
        <v>86</v>
      </c>
      <c r="B112" s="62" t="s">
        <v>246</v>
      </c>
      <c r="C112" s="63">
        <v>200</v>
      </c>
      <c r="D112" s="64">
        <f>D113</f>
        <v>121.5</v>
      </c>
      <c r="E112" s="64">
        <f>E113</f>
        <v>522.6</v>
      </c>
      <c r="F112" s="64">
        <f>F113</f>
        <v>644.1</v>
      </c>
    </row>
    <row r="113" spans="1:6" ht="21" customHeight="1" x14ac:dyDescent="0.2">
      <c r="A113" s="59" t="s">
        <v>45</v>
      </c>
      <c r="B113" s="62" t="s">
        <v>246</v>
      </c>
      <c r="C113" s="63">
        <v>240</v>
      </c>
      <c r="D113" s="64">
        <f>'расходы по структуре 2022 '!G217</f>
        <v>121.5</v>
      </c>
      <c r="E113" s="64">
        <f>'расходы по структуре 2022 '!H217</f>
        <v>522.6</v>
      </c>
      <c r="F113" s="64">
        <f>'расходы по структуре 2022 '!I217</f>
        <v>644.1</v>
      </c>
    </row>
    <row r="114" spans="1:6" ht="26.25" customHeight="1" x14ac:dyDescent="0.2">
      <c r="A114" s="59" t="s">
        <v>89</v>
      </c>
      <c r="B114" s="62" t="s">
        <v>168</v>
      </c>
      <c r="C114" s="63"/>
      <c r="D114" s="64">
        <f t="shared" ref="D114:F116" si="59">D115</f>
        <v>481.5</v>
      </c>
      <c r="E114" s="64">
        <f t="shared" si="59"/>
        <v>0</v>
      </c>
      <c r="F114" s="64">
        <f t="shared" si="59"/>
        <v>481.5</v>
      </c>
    </row>
    <row r="115" spans="1:6" ht="26.25" customHeight="1" x14ac:dyDescent="0.2">
      <c r="A115" s="59" t="s">
        <v>66</v>
      </c>
      <c r="B115" s="62" t="s">
        <v>260</v>
      </c>
      <c r="C115" s="63"/>
      <c r="D115" s="64">
        <f t="shared" si="59"/>
        <v>481.5</v>
      </c>
      <c r="E115" s="64">
        <f t="shared" si="59"/>
        <v>0</v>
      </c>
      <c r="F115" s="64">
        <f t="shared" si="59"/>
        <v>481.5</v>
      </c>
    </row>
    <row r="116" spans="1:6" ht="26.25" customHeight="1" x14ac:dyDescent="0.2">
      <c r="A116" s="59" t="s">
        <v>86</v>
      </c>
      <c r="B116" s="62" t="s">
        <v>260</v>
      </c>
      <c r="C116" s="63" t="s">
        <v>44</v>
      </c>
      <c r="D116" s="64">
        <f t="shared" si="59"/>
        <v>481.5</v>
      </c>
      <c r="E116" s="64">
        <f t="shared" si="59"/>
        <v>0</v>
      </c>
      <c r="F116" s="64">
        <f t="shared" si="59"/>
        <v>481.5</v>
      </c>
    </row>
    <row r="117" spans="1:6" ht="26.25" customHeight="1" x14ac:dyDescent="0.2">
      <c r="A117" s="59" t="s">
        <v>45</v>
      </c>
      <c r="B117" s="62" t="s">
        <v>260</v>
      </c>
      <c r="C117" s="63" t="s">
        <v>46</v>
      </c>
      <c r="D117" s="64">
        <f>'расходы по структуре 2022 '!G222</f>
        <v>481.5</v>
      </c>
      <c r="E117" s="64">
        <f>'расходы по структуре 2022 '!H222</f>
        <v>0</v>
      </c>
      <c r="F117" s="64">
        <f>'расходы по структуре 2022 '!I222</f>
        <v>481.5</v>
      </c>
    </row>
    <row r="118" spans="1:6" ht="32.25" customHeight="1" x14ac:dyDescent="0.2">
      <c r="A118" s="59" t="s">
        <v>262</v>
      </c>
      <c r="B118" s="62" t="s">
        <v>258</v>
      </c>
      <c r="C118" s="63"/>
      <c r="D118" s="64">
        <f>D119</f>
        <v>50</v>
      </c>
      <c r="E118" s="64">
        <f t="shared" ref="E118:F118" si="60">E119</f>
        <v>0</v>
      </c>
      <c r="F118" s="64">
        <f t="shared" si="60"/>
        <v>50</v>
      </c>
    </row>
    <row r="119" spans="1:6" ht="26.25" customHeight="1" x14ac:dyDescent="0.2">
      <c r="A119" s="59" t="s">
        <v>66</v>
      </c>
      <c r="B119" s="62" t="s">
        <v>263</v>
      </c>
      <c r="C119" s="63"/>
      <c r="D119" s="64">
        <f>D120</f>
        <v>50</v>
      </c>
      <c r="E119" s="64">
        <f t="shared" ref="E119:F119" si="61">E120</f>
        <v>0</v>
      </c>
      <c r="F119" s="64">
        <f t="shared" si="61"/>
        <v>50</v>
      </c>
    </row>
    <row r="120" spans="1:6" ht="26.25" customHeight="1" x14ac:dyDescent="0.2">
      <c r="A120" s="59" t="s">
        <v>86</v>
      </c>
      <c r="B120" s="62" t="s">
        <v>263</v>
      </c>
      <c r="C120" s="63" t="s">
        <v>44</v>
      </c>
      <c r="D120" s="64">
        <f>D121</f>
        <v>50</v>
      </c>
      <c r="E120" s="64">
        <f t="shared" ref="E120:F120" si="62">E121</f>
        <v>0</v>
      </c>
      <c r="F120" s="64">
        <f t="shared" si="62"/>
        <v>50</v>
      </c>
    </row>
    <row r="121" spans="1:6" ht="26.25" customHeight="1" x14ac:dyDescent="0.2">
      <c r="A121" s="59" t="s">
        <v>45</v>
      </c>
      <c r="B121" s="62" t="s">
        <v>263</v>
      </c>
      <c r="C121" s="63" t="s">
        <v>46</v>
      </c>
      <c r="D121" s="64">
        <f>'расходы по структуре 2022 '!G228</f>
        <v>50</v>
      </c>
      <c r="E121" s="64">
        <f>'расходы по структуре 2022 '!H228</f>
        <v>0</v>
      </c>
      <c r="F121" s="64">
        <f>'расходы по структуре 2022 '!I228</f>
        <v>50</v>
      </c>
    </row>
    <row r="122" spans="1:6" ht="26.25" customHeight="1" x14ac:dyDescent="0.2">
      <c r="A122" s="59" t="s">
        <v>282</v>
      </c>
      <c r="B122" s="62" t="s">
        <v>283</v>
      </c>
      <c r="C122" s="63"/>
      <c r="D122" s="64">
        <f>D123</f>
        <v>110</v>
      </c>
      <c r="E122" s="64">
        <f t="shared" ref="E122:F122" si="63">E123</f>
        <v>0</v>
      </c>
      <c r="F122" s="64">
        <f t="shared" si="63"/>
        <v>110</v>
      </c>
    </row>
    <row r="123" spans="1:6" ht="26.25" customHeight="1" x14ac:dyDescent="0.2">
      <c r="A123" s="59" t="s">
        <v>66</v>
      </c>
      <c r="B123" s="62" t="s">
        <v>281</v>
      </c>
      <c r="C123" s="63"/>
      <c r="D123" s="64">
        <f>D124</f>
        <v>110</v>
      </c>
      <c r="E123" s="64">
        <f t="shared" ref="E123:F123" si="64">E124</f>
        <v>0</v>
      </c>
      <c r="F123" s="64">
        <f t="shared" si="64"/>
        <v>110</v>
      </c>
    </row>
    <row r="124" spans="1:6" ht="26.25" customHeight="1" x14ac:dyDescent="0.2">
      <c r="A124" s="59" t="s">
        <v>86</v>
      </c>
      <c r="B124" s="62" t="s">
        <v>281</v>
      </c>
      <c r="C124" s="63">
        <v>200</v>
      </c>
      <c r="D124" s="64">
        <f>D125</f>
        <v>110</v>
      </c>
      <c r="E124" s="64">
        <f t="shared" ref="E124:F124" si="65">E125</f>
        <v>0</v>
      </c>
      <c r="F124" s="64">
        <f t="shared" si="65"/>
        <v>110</v>
      </c>
    </row>
    <row r="125" spans="1:6" ht="26.25" customHeight="1" x14ac:dyDescent="0.2">
      <c r="A125" s="59" t="s">
        <v>45</v>
      </c>
      <c r="B125" s="62" t="s">
        <v>281</v>
      </c>
      <c r="C125" s="63">
        <v>240</v>
      </c>
      <c r="D125" s="64">
        <f>'расходы по структуре 2022 '!G230</f>
        <v>110</v>
      </c>
      <c r="E125" s="64">
        <f>'расходы по структуре 2022 '!H230</f>
        <v>0</v>
      </c>
      <c r="F125" s="64">
        <f>'расходы по структуре 2022 '!I230</f>
        <v>110</v>
      </c>
    </row>
    <row r="126" spans="1:6" ht="26.25" customHeight="1" x14ac:dyDescent="0.2">
      <c r="A126" s="101" t="s">
        <v>290</v>
      </c>
      <c r="B126" s="99" t="s">
        <v>250</v>
      </c>
      <c r="C126" s="100"/>
      <c r="D126" s="90">
        <f>D127</f>
        <v>520</v>
      </c>
      <c r="E126" s="90">
        <f t="shared" ref="E126:F127" si="66">E127</f>
        <v>0</v>
      </c>
      <c r="F126" s="90">
        <f t="shared" si="66"/>
        <v>520</v>
      </c>
    </row>
    <row r="127" spans="1:6" ht="18" customHeight="1" x14ac:dyDescent="0.2">
      <c r="A127" s="59" t="s">
        <v>257</v>
      </c>
      <c r="B127" s="62" t="s">
        <v>256</v>
      </c>
      <c r="C127" s="63"/>
      <c r="D127" s="64">
        <f>D128</f>
        <v>520</v>
      </c>
      <c r="E127" s="64">
        <f t="shared" si="66"/>
        <v>0</v>
      </c>
      <c r="F127" s="64">
        <f t="shared" si="66"/>
        <v>520</v>
      </c>
    </row>
    <row r="128" spans="1:6" ht="26.25" customHeight="1" x14ac:dyDescent="0.2">
      <c r="A128" s="59" t="s">
        <v>251</v>
      </c>
      <c r="B128" s="62" t="s">
        <v>252</v>
      </c>
      <c r="C128" s="63"/>
      <c r="D128" s="64">
        <f>D132+D129</f>
        <v>520</v>
      </c>
      <c r="E128" s="64">
        <f t="shared" ref="E128:F128" si="67">E132+E129</f>
        <v>0</v>
      </c>
      <c r="F128" s="64">
        <f t="shared" si="67"/>
        <v>520</v>
      </c>
    </row>
    <row r="129" spans="1:6" ht="26.25" customHeight="1" x14ac:dyDescent="0.2">
      <c r="A129" s="59" t="s">
        <v>249</v>
      </c>
      <c r="B129" s="62" t="s">
        <v>253</v>
      </c>
      <c r="C129" s="63"/>
      <c r="D129" s="64">
        <f>D130</f>
        <v>200</v>
      </c>
      <c r="E129" s="64">
        <f t="shared" ref="E129:F129" si="68">E130</f>
        <v>0</v>
      </c>
      <c r="F129" s="64">
        <f t="shared" si="68"/>
        <v>200</v>
      </c>
    </row>
    <row r="130" spans="1:6" ht="45.75" customHeight="1" x14ac:dyDescent="0.2">
      <c r="A130" s="59" t="s">
        <v>47</v>
      </c>
      <c r="B130" s="62" t="s">
        <v>253</v>
      </c>
      <c r="C130" s="63">
        <v>100</v>
      </c>
      <c r="D130" s="64">
        <f>D131</f>
        <v>200</v>
      </c>
      <c r="E130" s="64">
        <f t="shared" ref="E130:F130" si="69">E131</f>
        <v>0</v>
      </c>
      <c r="F130" s="64">
        <f t="shared" si="69"/>
        <v>200</v>
      </c>
    </row>
    <row r="131" spans="1:6" ht="15" customHeight="1" x14ac:dyDescent="0.2">
      <c r="A131" s="59" t="s">
        <v>49</v>
      </c>
      <c r="B131" s="62" t="s">
        <v>253</v>
      </c>
      <c r="C131" s="63">
        <v>110</v>
      </c>
      <c r="D131" s="64">
        <f>'расходы по структуре 2022 '!G153</f>
        <v>200</v>
      </c>
      <c r="E131" s="64">
        <f>'расходы по структуре 2022 '!H153</f>
        <v>0</v>
      </c>
      <c r="F131" s="64">
        <f>'расходы по структуре 2022 '!I153</f>
        <v>200</v>
      </c>
    </row>
    <row r="132" spans="1:6" ht="31.5" customHeight="1" x14ac:dyDescent="0.2">
      <c r="A132" s="59" t="s">
        <v>254</v>
      </c>
      <c r="B132" s="62" t="s">
        <v>255</v>
      </c>
      <c r="C132" s="63"/>
      <c r="D132" s="64">
        <f>D133</f>
        <v>320</v>
      </c>
      <c r="E132" s="64">
        <f t="shared" ref="E132:F132" si="70">E133</f>
        <v>0</v>
      </c>
      <c r="F132" s="64">
        <f t="shared" si="70"/>
        <v>320</v>
      </c>
    </row>
    <row r="133" spans="1:6" ht="45.75" customHeight="1" x14ac:dyDescent="0.2">
      <c r="A133" s="59" t="s">
        <v>47</v>
      </c>
      <c r="B133" s="62" t="s">
        <v>255</v>
      </c>
      <c r="C133" s="63">
        <v>100</v>
      </c>
      <c r="D133" s="64">
        <f>D134</f>
        <v>320</v>
      </c>
      <c r="E133" s="64">
        <f t="shared" ref="E133:F133" si="71">E134</f>
        <v>0</v>
      </c>
      <c r="F133" s="64">
        <f t="shared" si="71"/>
        <v>320</v>
      </c>
    </row>
    <row r="134" spans="1:6" ht="17.25" customHeight="1" x14ac:dyDescent="0.2">
      <c r="A134" s="59" t="s">
        <v>49</v>
      </c>
      <c r="B134" s="62" t="s">
        <v>255</v>
      </c>
      <c r="C134" s="63">
        <v>110</v>
      </c>
      <c r="D134" s="64">
        <f>'расходы по структуре 2022 '!G159</f>
        <v>320</v>
      </c>
      <c r="E134" s="64">
        <f>'расходы по структуре 2022 '!H159</f>
        <v>0</v>
      </c>
      <c r="F134" s="64">
        <f>'расходы по структуре 2022 '!I159</f>
        <v>320</v>
      </c>
    </row>
    <row r="135" spans="1:6" ht="38.25" customHeight="1" x14ac:dyDescent="0.2">
      <c r="A135" s="101" t="s">
        <v>286</v>
      </c>
      <c r="B135" s="99" t="s">
        <v>184</v>
      </c>
      <c r="C135" s="104"/>
      <c r="D135" s="105">
        <f>D136+D148+D153</f>
        <v>62</v>
      </c>
      <c r="E135" s="105">
        <f t="shared" ref="E135:F135" si="72">E136+E148+E153</f>
        <v>0</v>
      </c>
      <c r="F135" s="105">
        <f t="shared" si="72"/>
        <v>62</v>
      </c>
    </row>
    <row r="136" spans="1:6" ht="21" customHeight="1" x14ac:dyDescent="0.2">
      <c r="A136" s="66" t="s">
        <v>58</v>
      </c>
      <c r="B136" s="62" t="s">
        <v>146</v>
      </c>
      <c r="C136" s="27"/>
      <c r="D136" s="113">
        <f>D137+D144</f>
        <v>60</v>
      </c>
      <c r="E136" s="113">
        <f t="shared" ref="E136:F136" si="73">E137+E144</f>
        <v>0</v>
      </c>
      <c r="F136" s="113">
        <f t="shared" si="73"/>
        <v>60</v>
      </c>
    </row>
    <row r="137" spans="1:6" ht="21" customHeight="1" x14ac:dyDescent="0.2">
      <c r="A137" s="59" t="s">
        <v>151</v>
      </c>
      <c r="B137" s="62" t="s">
        <v>152</v>
      </c>
      <c r="C137" s="63"/>
      <c r="D137" s="64">
        <f>D138+D141</f>
        <v>30</v>
      </c>
      <c r="E137" s="64">
        <f t="shared" ref="E137:F137" si="74">E138+E141</f>
        <v>0</v>
      </c>
      <c r="F137" s="64">
        <f t="shared" si="74"/>
        <v>30</v>
      </c>
    </row>
    <row r="138" spans="1:6" ht="27.75" customHeight="1" x14ac:dyDescent="0.2">
      <c r="A138" s="59" t="s">
        <v>128</v>
      </c>
      <c r="B138" s="62" t="s">
        <v>153</v>
      </c>
      <c r="C138" s="63"/>
      <c r="D138" s="64">
        <f>D139</f>
        <v>24</v>
      </c>
      <c r="E138" s="64">
        <f t="shared" ref="E138:F139" si="75">E139</f>
        <v>0</v>
      </c>
      <c r="F138" s="64">
        <f t="shared" si="75"/>
        <v>24</v>
      </c>
    </row>
    <row r="139" spans="1:6" ht="50.25" customHeight="1" x14ac:dyDescent="0.2">
      <c r="A139" s="59" t="s">
        <v>47</v>
      </c>
      <c r="B139" s="62" t="s">
        <v>153</v>
      </c>
      <c r="C139" s="63">
        <v>100</v>
      </c>
      <c r="D139" s="64">
        <f>D140</f>
        <v>24</v>
      </c>
      <c r="E139" s="64">
        <f t="shared" si="75"/>
        <v>0</v>
      </c>
      <c r="F139" s="64">
        <f t="shared" si="75"/>
        <v>24</v>
      </c>
    </row>
    <row r="140" spans="1:6" ht="21" customHeight="1" x14ac:dyDescent="0.2">
      <c r="A140" s="59" t="s">
        <v>49</v>
      </c>
      <c r="B140" s="62" t="s">
        <v>153</v>
      </c>
      <c r="C140" s="63">
        <v>110</v>
      </c>
      <c r="D140" s="64">
        <f>'расходы по структуре 2022 '!G141</f>
        <v>24</v>
      </c>
      <c r="E140" s="64">
        <f>'расходы по структуре 2022 '!H141</f>
        <v>0</v>
      </c>
      <c r="F140" s="64">
        <f>'расходы по структуре 2022 '!I141</f>
        <v>24</v>
      </c>
    </row>
    <row r="141" spans="1:6" ht="26.25" customHeight="1" x14ac:dyDescent="0.2">
      <c r="A141" s="59" t="s">
        <v>129</v>
      </c>
      <c r="B141" s="62" t="s">
        <v>154</v>
      </c>
      <c r="C141" s="63"/>
      <c r="D141" s="68">
        <f>+D142</f>
        <v>6</v>
      </c>
      <c r="E141" s="68">
        <f t="shared" ref="E141:F141" si="76">+E142</f>
        <v>0</v>
      </c>
      <c r="F141" s="68">
        <f t="shared" si="76"/>
        <v>6</v>
      </c>
    </row>
    <row r="142" spans="1:6" ht="42.75" customHeight="1" x14ac:dyDescent="0.2">
      <c r="A142" s="59" t="s">
        <v>47</v>
      </c>
      <c r="B142" s="62" t="s">
        <v>154</v>
      </c>
      <c r="C142" s="63">
        <v>100</v>
      </c>
      <c r="D142" s="68">
        <f>D143</f>
        <v>6</v>
      </c>
      <c r="E142" s="68">
        <f t="shared" ref="E142:F142" si="77">E143</f>
        <v>0</v>
      </c>
      <c r="F142" s="68">
        <f t="shared" si="77"/>
        <v>6</v>
      </c>
    </row>
    <row r="143" spans="1:6" ht="21" customHeight="1" x14ac:dyDescent="0.2">
      <c r="A143" s="59" t="s">
        <v>49</v>
      </c>
      <c r="B143" s="62" t="s">
        <v>154</v>
      </c>
      <c r="C143" s="63">
        <v>110</v>
      </c>
      <c r="D143" s="64">
        <f>'расходы по структуре 2022 '!G145</f>
        <v>6</v>
      </c>
      <c r="E143" s="64">
        <f>'расходы по структуре 2022 '!H145</f>
        <v>0</v>
      </c>
      <c r="F143" s="64">
        <f>'расходы по структуре 2022 '!I145</f>
        <v>6</v>
      </c>
    </row>
    <row r="144" spans="1:6" ht="39" customHeight="1" x14ac:dyDescent="0.2">
      <c r="A144" s="59" t="s">
        <v>149</v>
      </c>
      <c r="B144" s="62" t="s">
        <v>148</v>
      </c>
      <c r="C144" s="63"/>
      <c r="D144" s="64">
        <f>D145</f>
        <v>30</v>
      </c>
      <c r="E144" s="64">
        <f t="shared" ref="E144:F146" si="78">E145</f>
        <v>0</v>
      </c>
      <c r="F144" s="64">
        <f t="shared" si="78"/>
        <v>30</v>
      </c>
    </row>
    <row r="145" spans="1:9" ht="86.25" customHeight="1" x14ac:dyDescent="0.2">
      <c r="A145" s="59" t="s">
        <v>150</v>
      </c>
      <c r="B145" s="72" t="s">
        <v>147</v>
      </c>
      <c r="C145" s="63"/>
      <c r="D145" s="64">
        <f>D146</f>
        <v>30</v>
      </c>
      <c r="E145" s="64">
        <f t="shared" si="78"/>
        <v>0</v>
      </c>
      <c r="F145" s="64">
        <f t="shared" si="78"/>
        <v>30</v>
      </c>
    </row>
    <row r="146" spans="1:9" ht="25.5" customHeight="1" x14ac:dyDescent="0.2">
      <c r="A146" s="59" t="s">
        <v>86</v>
      </c>
      <c r="B146" s="72" t="s">
        <v>147</v>
      </c>
      <c r="C146" s="63">
        <v>200</v>
      </c>
      <c r="D146" s="64">
        <f>D147</f>
        <v>30</v>
      </c>
      <c r="E146" s="64">
        <f t="shared" si="78"/>
        <v>0</v>
      </c>
      <c r="F146" s="64">
        <f t="shared" si="78"/>
        <v>30</v>
      </c>
    </row>
    <row r="147" spans="1:9" ht="25.5" customHeight="1" x14ac:dyDescent="0.2">
      <c r="A147" s="59" t="s">
        <v>45</v>
      </c>
      <c r="B147" s="72" t="s">
        <v>147</v>
      </c>
      <c r="C147" s="63">
        <v>240</v>
      </c>
      <c r="D147" s="64">
        <f>'расходы по структуре 2022 '!G119</f>
        <v>30</v>
      </c>
      <c r="E147" s="64">
        <f>'расходы по структуре 2022 '!H119</f>
        <v>0</v>
      </c>
      <c r="F147" s="64">
        <f>'расходы по структуре 2022 '!I119</f>
        <v>30</v>
      </c>
    </row>
    <row r="148" spans="1:9" ht="25.5" customHeight="1" x14ac:dyDescent="0.2">
      <c r="A148" s="59" t="s">
        <v>185</v>
      </c>
      <c r="B148" s="62" t="s">
        <v>186</v>
      </c>
      <c r="C148" s="63"/>
      <c r="D148" s="64">
        <f>D149</f>
        <v>1</v>
      </c>
      <c r="E148" s="64">
        <f t="shared" ref="E148:F149" si="79">E149</f>
        <v>0</v>
      </c>
      <c r="F148" s="64">
        <f t="shared" si="79"/>
        <v>1</v>
      </c>
    </row>
    <row r="149" spans="1:9" ht="41.25" customHeight="1" x14ac:dyDescent="0.2">
      <c r="A149" s="59" t="s">
        <v>223</v>
      </c>
      <c r="B149" s="62" t="s">
        <v>187</v>
      </c>
      <c r="C149" s="63"/>
      <c r="D149" s="64">
        <f>D150</f>
        <v>1</v>
      </c>
      <c r="E149" s="64">
        <f t="shared" si="79"/>
        <v>0</v>
      </c>
      <c r="F149" s="64">
        <f t="shared" si="79"/>
        <v>1</v>
      </c>
    </row>
    <row r="150" spans="1:9" ht="26.25" customHeight="1" x14ac:dyDescent="0.2">
      <c r="A150" s="59" t="s">
        <v>66</v>
      </c>
      <c r="B150" s="62" t="s">
        <v>188</v>
      </c>
      <c r="C150" s="63"/>
      <c r="D150" s="64">
        <f t="shared" ref="D150:F151" si="80">D151</f>
        <v>1</v>
      </c>
      <c r="E150" s="64">
        <f t="shared" si="80"/>
        <v>0</v>
      </c>
      <c r="F150" s="64">
        <f t="shared" si="80"/>
        <v>1</v>
      </c>
    </row>
    <row r="151" spans="1:9" ht="26.25" customHeight="1" x14ac:dyDescent="0.2">
      <c r="A151" s="59" t="s">
        <v>86</v>
      </c>
      <c r="B151" s="62" t="s">
        <v>188</v>
      </c>
      <c r="C151" s="63">
        <v>200</v>
      </c>
      <c r="D151" s="64">
        <f t="shared" si="80"/>
        <v>1</v>
      </c>
      <c r="E151" s="64">
        <f t="shared" si="80"/>
        <v>0</v>
      </c>
      <c r="F151" s="64">
        <f t="shared" si="80"/>
        <v>1</v>
      </c>
    </row>
    <row r="152" spans="1:9" ht="26.25" customHeight="1" x14ac:dyDescent="0.2">
      <c r="A152" s="59" t="s">
        <v>45</v>
      </c>
      <c r="B152" s="62" t="s">
        <v>188</v>
      </c>
      <c r="C152" s="63">
        <v>240</v>
      </c>
      <c r="D152" s="64">
        <f>'расходы по структуре 2022 '!G92</f>
        <v>1</v>
      </c>
      <c r="E152" s="64">
        <f>'расходы по структуре 2022 '!H92</f>
        <v>0</v>
      </c>
      <c r="F152" s="64">
        <f>'расходы по структуре 2022 '!I92</f>
        <v>1</v>
      </c>
    </row>
    <row r="153" spans="1:9" ht="16.5" customHeight="1" x14ac:dyDescent="0.2">
      <c r="A153" s="59" t="s">
        <v>190</v>
      </c>
      <c r="B153" s="62" t="s">
        <v>189</v>
      </c>
      <c r="C153" s="63"/>
      <c r="D153" s="64">
        <f>D150</f>
        <v>1</v>
      </c>
      <c r="E153" s="64">
        <f t="shared" ref="E153:F153" si="81">E150</f>
        <v>0</v>
      </c>
      <c r="F153" s="64">
        <f t="shared" si="81"/>
        <v>1</v>
      </c>
    </row>
    <row r="154" spans="1:9" ht="35.25" customHeight="1" x14ac:dyDescent="0.2">
      <c r="A154" s="59" t="s">
        <v>191</v>
      </c>
      <c r="B154" s="62" t="s">
        <v>192</v>
      </c>
      <c r="C154" s="63"/>
      <c r="D154" s="64">
        <f>D155</f>
        <v>1</v>
      </c>
      <c r="E154" s="64">
        <f t="shared" ref="E154:F154" si="82">E155</f>
        <v>0</v>
      </c>
      <c r="F154" s="64">
        <f t="shared" si="82"/>
        <v>1</v>
      </c>
    </row>
    <row r="155" spans="1:9" ht="27.75" customHeight="1" x14ac:dyDescent="0.2">
      <c r="A155" s="59" t="s">
        <v>66</v>
      </c>
      <c r="B155" s="62" t="s">
        <v>193</v>
      </c>
      <c r="C155" s="63"/>
      <c r="D155" s="64">
        <f>D156</f>
        <v>1</v>
      </c>
      <c r="E155" s="64">
        <f t="shared" ref="E155:F155" si="83">E156</f>
        <v>0</v>
      </c>
      <c r="F155" s="64">
        <f t="shared" si="83"/>
        <v>1</v>
      </c>
    </row>
    <row r="156" spans="1:9" ht="28.5" customHeight="1" x14ac:dyDescent="0.2">
      <c r="A156" s="59" t="s">
        <v>86</v>
      </c>
      <c r="B156" s="62" t="s">
        <v>193</v>
      </c>
      <c r="C156" s="63">
        <v>200</v>
      </c>
      <c r="D156" s="64">
        <f>D157</f>
        <v>1</v>
      </c>
      <c r="E156" s="64">
        <f t="shared" ref="E156:F156" si="84">E157</f>
        <v>0</v>
      </c>
      <c r="F156" s="64">
        <f t="shared" si="84"/>
        <v>1</v>
      </c>
    </row>
    <row r="157" spans="1:9" ht="24.75" customHeight="1" x14ac:dyDescent="0.2">
      <c r="A157" s="59" t="s">
        <v>45</v>
      </c>
      <c r="B157" s="62" t="s">
        <v>193</v>
      </c>
      <c r="C157" s="63">
        <v>240</v>
      </c>
      <c r="D157" s="64">
        <f>'расходы по структуре 2022 '!G98</f>
        <v>1</v>
      </c>
      <c r="E157" s="64">
        <f>'расходы по структуре 2022 '!H98</f>
        <v>0</v>
      </c>
      <c r="F157" s="64">
        <f>'расходы по структуре 2022 '!I98</f>
        <v>1</v>
      </c>
    </row>
    <row r="158" spans="1:9" ht="41.25" customHeight="1" x14ac:dyDescent="0.2">
      <c r="A158" s="103" t="s">
        <v>285</v>
      </c>
      <c r="B158" s="99" t="s">
        <v>158</v>
      </c>
      <c r="C158" s="104"/>
      <c r="D158" s="105">
        <f>D159+D170</f>
        <v>491.5</v>
      </c>
      <c r="E158" s="105">
        <f t="shared" ref="E158:F158" si="85">E159+E170</f>
        <v>0</v>
      </c>
      <c r="F158" s="105">
        <f t="shared" si="85"/>
        <v>491.5</v>
      </c>
      <c r="I158" s="41"/>
    </row>
    <row r="159" spans="1:9" ht="28.5" customHeight="1" x14ac:dyDescent="0.2">
      <c r="A159" s="67" t="s">
        <v>57</v>
      </c>
      <c r="B159" s="62" t="s">
        <v>162</v>
      </c>
      <c r="C159" s="63" t="s">
        <v>43</v>
      </c>
      <c r="D159" s="64">
        <f>D160</f>
        <v>250</v>
      </c>
      <c r="E159" s="64">
        <f t="shared" ref="E159:F159" si="86">E160</f>
        <v>0</v>
      </c>
      <c r="F159" s="64">
        <f t="shared" si="86"/>
        <v>250</v>
      </c>
    </row>
    <row r="160" spans="1:9" ht="26.25" customHeight="1" x14ac:dyDescent="0.2">
      <c r="A160" s="67" t="s">
        <v>164</v>
      </c>
      <c r="B160" s="62" t="s">
        <v>163</v>
      </c>
      <c r="C160" s="63" t="s">
        <v>43</v>
      </c>
      <c r="D160" s="64">
        <f>D161+D167+D164</f>
        <v>250</v>
      </c>
      <c r="E160" s="64">
        <f t="shared" ref="E160:F160" si="87">E161+E167+E164</f>
        <v>0</v>
      </c>
      <c r="F160" s="64">
        <f t="shared" si="87"/>
        <v>250</v>
      </c>
    </row>
    <row r="161" spans="1:6" ht="54.75" customHeight="1" x14ac:dyDescent="0.2">
      <c r="A161" s="67" t="s">
        <v>165</v>
      </c>
      <c r="B161" s="62" t="s">
        <v>199</v>
      </c>
      <c r="C161" s="63"/>
      <c r="D161" s="64">
        <f>D162</f>
        <v>0</v>
      </c>
      <c r="E161" s="64">
        <f t="shared" ref="E161:F162" si="88">E162</f>
        <v>0</v>
      </c>
      <c r="F161" s="64">
        <f t="shared" si="88"/>
        <v>0</v>
      </c>
    </row>
    <row r="162" spans="1:6" ht="25.5" customHeight="1" x14ac:dyDescent="0.2">
      <c r="A162" s="59" t="s">
        <v>86</v>
      </c>
      <c r="B162" s="62" t="s">
        <v>199</v>
      </c>
      <c r="C162" s="63" t="s">
        <v>44</v>
      </c>
      <c r="D162" s="64">
        <f>D163</f>
        <v>0</v>
      </c>
      <c r="E162" s="64">
        <f t="shared" si="88"/>
        <v>0</v>
      </c>
      <c r="F162" s="64">
        <f t="shared" si="88"/>
        <v>0</v>
      </c>
    </row>
    <row r="163" spans="1:6" ht="25.5" customHeight="1" x14ac:dyDescent="0.2">
      <c r="A163" s="59" t="s">
        <v>45</v>
      </c>
      <c r="B163" s="62" t="s">
        <v>199</v>
      </c>
      <c r="C163" s="63" t="s">
        <v>46</v>
      </c>
      <c r="D163" s="64">
        <f>'расходы по структуре 2022 '!G198</f>
        <v>0</v>
      </c>
      <c r="E163" s="64">
        <f>'расходы по структуре 2022 '!H198</f>
        <v>0</v>
      </c>
      <c r="F163" s="64">
        <f>'расходы по структуре 2022 '!I198</f>
        <v>0</v>
      </c>
    </row>
    <row r="164" spans="1:6" ht="30.75" customHeight="1" x14ac:dyDescent="0.2">
      <c r="A164" s="59" t="s">
        <v>66</v>
      </c>
      <c r="B164" s="62" t="s">
        <v>210</v>
      </c>
      <c r="C164" s="63"/>
      <c r="D164" s="64">
        <f>D165</f>
        <v>250</v>
      </c>
      <c r="E164" s="64">
        <f t="shared" ref="E164:F165" si="89">E165</f>
        <v>-200</v>
      </c>
      <c r="F164" s="64">
        <f t="shared" si="89"/>
        <v>50</v>
      </c>
    </row>
    <row r="165" spans="1:6" ht="29.25" customHeight="1" x14ac:dyDescent="0.2">
      <c r="A165" s="59" t="s">
        <v>86</v>
      </c>
      <c r="B165" s="62" t="s">
        <v>210</v>
      </c>
      <c r="C165" s="63">
        <v>200</v>
      </c>
      <c r="D165" s="64">
        <f>D166</f>
        <v>250</v>
      </c>
      <c r="E165" s="64">
        <f t="shared" si="89"/>
        <v>-200</v>
      </c>
      <c r="F165" s="64">
        <f t="shared" si="89"/>
        <v>50</v>
      </c>
    </row>
    <row r="166" spans="1:6" ht="27" customHeight="1" x14ac:dyDescent="0.2">
      <c r="A166" s="59" t="s">
        <v>45</v>
      </c>
      <c r="B166" s="62" t="s">
        <v>210</v>
      </c>
      <c r="C166" s="63">
        <v>240</v>
      </c>
      <c r="D166" s="64">
        <f>'расходы по структуре 2022 '!G201</f>
        <v>250</v>
      </c>
      <c r="E166" s="64">
        <f>'расходы по структуре 2022 '!H201</f>
        <v>-200</v>
      </c>
      <c r="F166" s="64">
        <f>'расходы по структуре 2022 '!I201</f>
        <v>50</v>
      </c>
    </row>
    <row r="167" spans="1:6" ht="48.75" customHeight="1" x14ac:dyDescent="0.2">
      <c r="A167" s="59" t="s">
        <v>166</v>
      </c>
      <c r="B167" s="62" t="s">
        <v>200</v>
      </c>
      <c r="C167" s="63"/>
      <c r="D167" s="64">
        <f t="shared" ref="D167:F168" si="90">D168</f>
        <v>0</v>
      </c>
      <c r="E167" s="64">
        <f t="shared" si="90"/>
        <v>200</v>
      </c>
      <c r="F167" s="64">
        <f t="shared" si="90"/>
        <v>200</v>
      </c>
    </row>
    <row r="168" spans="1:6" ht="22.5" x14ac:dyDescent="0.2">
      <c r="A168" s="59" t="s">
        <v>86</v>
      </c>
      <c r="B168" s="62" t="s">
        <v>200</v>
      </c>
      <c r="C168" s="63">
        <v>200</v>
      </c>
      <c r="D168" s="64">
        <f t="shared" si="90"/>
        <v>0</v>
      </c>
      <c r="E168" s="64">
        <f t="shared" si="90"/>
        <v>200</v>
      </c>
      <c r="F168" s="64">
        <f t="shared" si="90"/>
        <v>200</v>
      </c>
    </row>
    <row r="169" spans="1:6" ht="22.5" x14ac:dyDescent="0.2">
      <c r="A169" s="59" t="s">
        <v>45</v>
      </c>
      <c r="B169" s="62" t="s">
        <v>200</v>
      </c>
      <c r="C169" s="63">
        <v>240</v>
      </c>
      <c r="D169" s="64">
        <f>'расходы по структуре 2022 '!G205</f>
        <v>0</v>
      </c>
      <c r="E169" s="64">
        <f>'расходы по структуре 2022 '!H205</f>
        <v>200</v>
      </c>
      <c r="F169" s="64">
        <f>'расходы по структуре 2022 '!I205</f>
        <v>200</v>
      </c>
    </row>
    <row r="170" spans="1:6" ht="26.25" customHeight="1" x14ac:dyDescent="0.2">
      <c r="A170" s="67" t="s">
        <v>159</v>
      </c>
      <c r="B170" s="62" t="s">
        <v>160</v>
      </c>
      <c r="C170" s="63" t="s">
        <v>43</v>
      </c>
      <c r="D170" s="64">
        <f>D171</f>
        <v>241.5</v>
      </c>
      <c r="E170" s="64">
        <f t="shared" ref="E170:F171" si="91">E171</f>
        <v>0</v>
      </c>
      <c r="F170" s="64">
        <f t="shared" si="91"/>
        <v>241.5</v>
      </c>
    </row>
    <row r="171" spans="1:6" ht="26.25" customHeight="1" x14ac:dyDescent="0.2">
      <c r="A171" s="67" t="s">
        <v>71</v>
      </c>
      <c r="B171" s="62" t="s">
        <v>161</v>
      </c>
      <c r="C171" s="63"/>
      <c r="D171" s="64">
        <f>D172</f>
        <v>241.5</v>
      </c>
      <c r="E171" s="64">
        <f t="shared" si="91"/>
        <v>0</v>
      </c>
      <c r="F171" s="64">
        <f t="shared" si="91"/>
        <v>241.5</v>
      </c>
    </row>
    <row r="172" spans="1:6" ht="22.5" x14ac:dyDescent="0.2">
      <c r="A172" s="67" t="s">
        <v>66</v>
      </c>
      <c r="B172" s="62" t="s">
        <v>183</v>
      </c>
      <c r="C172" s="63"/>
      <c r="D172" s="64">
        <f t="shared" ref="D172:F173" si="92">D173</f>
        <v>241.5</v>
      </c>
      <c r="E172" s="64">
        <f t="shared" si="92"/>
        <v>0</v>
      </c>
      <c r="F172" s="64">
        <f t="shared" si="92"/>
        <v>241.5</v>
      </c>
    </row>
    <row r="173" spans="1:6" ht="30" customHeight="1" x14ac:dyDescent="0.2">
      <c r="A173" s="59" t="s">
        <v>86</v>
      </c>
      <c r="B173" s="62" t="s">
        <v>183</v>
      </c>
      <c r="C173" s="63" t="s">
        <v>44</v>
      </c>
      <c r="D173" s="64">
        <f t="shared" si="92"/>
        <v>241.5</v>
      </c>
      <c r="E173" s="64">
        <f t="shared" si="92"/>
        <v>0</v>
      </c>
      <c r="F173" s="64">
        <f t="shared" si="92"/>
        <v>241.5</v>
      </c>
    </row>
    <row r="174" spans="1:6" ht="28.5" customHeight="1" x14ac:dyDescent="0.2">
      <c r="A174" s="59" t="s">
        <v>45</v>
      </c>
      <c r="B174" s="62" t="s">
        <v>183</v>
      </c>
      <c r="C174" s="63" t="s">
        <v>46</v>
      </c>
      <c r="D174" s="64">
        <f>'расходы по структуре 2022 '!G190</f>
        <v>241.5</v>
      </c>
      <c r="E174" s="64">
        <f>'расходы по структуре 2022 '!H190</f>
        <v>0</v>
      </c>
      <c r="F174" s="64">
        <f>'расходы по структуре 2022 '!I190</f>
        <v>241.5</v>
      </c>
    </row>
    <row r="175" spans="1:6" ht="31.5" customHeight="1" x14ac:dyDescent="0.2">
      <c r="A175" s="101" t="s">
        <v>288</v>
      </c>
      <c r="B175" s="102">
        <v>8400000000</v>
      </c>
      <c r="C175" s="100"/>
      <c r="D175" s="90">
        <f t="shared" ref="D175:F179" si="93">D176</f>
        <v>2193.9</v>
      </c>
      <c r="E175" s="90">
        <f t="shared" si="93"/>
        <v>4299</v>
      </c>
      <c r="F175" s="90">
        <f t="shared" si="93"/>
        <v>6492.9</v>
      </c>
    </row>
    <row r="176" spans="1:6" ht="21" customHeight="1" x14ac:dyDescent="0.2">
      <c r="A176" s="59" t="s">
        <v>123</v>
      </c>
      <c r="B176" s="65">
        <v>8410000000</v>
      </c>
      <c r="C176" s="63"/>
      <c r="D176" s="64">
        <f t="shared" si="93"/>
        <v>2193.9</v>
      </c>
      <c r="E176" s="64">
        <f t="shared" si="93"/>
        <v>4299</v>
      </c>
      <c r="F176" s="64">
        <f t="shared" si="93"/>
        <v>6492.9</v>
      </c>
    </row>
    <row r="177" spans="1:6" ht="22.5" x14ac:dyDescent="0.2">
      <c r="A177" s="59" t="s">
        <v>124</v>
      </c>
      <c r="B177" s="65">
        <v>8410100000</v>
      </c>
      <c r="C177" s="63"/>
      <c r="D177" s="64">
        <f t="shared" si="93"/>
        <v>2193.9</v>
      </c>
      <c r="E177" s="64">
        <f t="shared" si="93"/>
        <v>4299</v>
      </c>
      <c r="F177" s="64">
        <f t="shared" si="93"/>
        <v>6492.9</v>
      </c>
    </row>
    <row r="178" spans="1:6" ht="22.5" x14ac:dyDescent="0.2">
      <c r="A178" s="59" t="s">
        <v>66</v>
      </c>
      <c r="B178" s="65">
        <v>8410199990</v>
      </c>
      <c r="C178" s="63"/>
      <c r="D178" s="64">
        <f t="shared" si="93"/>
        <v>2193.9</v>
      </c>
      <c r="E178" s="64">
        <f t="shared" si="93"/>
        <v>4299</v>
      </c>
      <c r="F178" s="64">
        <f t="shared" si="93"/>
        <v>6492.9</v>
      </c>
    </row>
    <row r="179" spans="1:6" ht="22.5" x14ac:dyDescent="0.2">
      <c r="A179" s="59" t="s">
        <v>86</v>
      </c>
      <c r="B179" s="65">
        <v>8410199990</v>
      </c>
      <c r="C179" s="63">
        <v>200</v>
      </c>
      <c r="D179" s="64">
        <f t="shared" si="93"/>
        <v>2193.9</v>
      </c>
      <c r="E179" s="64">
        <f t="shared" si="93"/>
        <v>4299</v>
      </c>
      <c r="F179" s="64">
        <f t="shared" si="93"/>
        <v>6492.9</v>
      </c>
    </row>
    <row r="180" spans="1:6" ht="22.5" x14ac:dyDescent="0.2">
      <c r="A180" s="59" t="s">
        <v>45</v>
      </c>
      <c r="B180" s="65">
        <v>8410199990</v>
      </c>
      <c r="C180" s="63">
        <v>240</v>
      </c>
      <c r="D180" s="64">
        <f>'расходы по структуре 2022 '!G168</f>
        <v>2193.9</v>
      </c>
      <c r="E180" s="64">
        <f>'расходы по структуре 2022 '!H168</f>
        <v>4299</v>
      </c>
      <c r="F180" s="64">
        <f>'расходы по структуре 2022 '!I168</f>
        <v>6492.9</v>
      </c>
    </row>
    <row r="181" spans="1:6" x14ac:dyDescent="0.2">
      <c r="A181" s="117" t="s">
        <v>81</v>
      </c>
      <c r="B181" s="118"/>
      <c r="C181" s="119"/>
      <c r="D181" s="120">
        <f>+D135+D22+D68+D96+D110+D158+D175+D38+D33+D8+D126</f>
        <v>32588.900000000005</v>
      </c>
      <c r="E181" s="120">
        <f>+E135+E22+E68+E96+E110+E158+E175+E38+E33+E8+E126</f>
        <v>9228.2999999999993</v>
      </c>
      <c r="F181" s="120">
        <f t="shared" ref="F181" si="94">+F135+F22+F68+F96+F110+F158+F175+F38+F33+F8+F126</f>
        <v>41817.199999999997</v>
      </c>
    </row>
    <row r="183" spans="1:6" x14ac:dyDescent="0.2">
      <c r="D183" s="112">
        <f>D181-'разделы 2022'!D37</f>
        <v>0</v>
      </c>
    </row>
    <row r="184" spans="1:6" x14ac:dyDescent="0.2">
      <c r="D184" s="111"/>
    </row>
    <row r="185" spans="1:6" x14ac:dyDescent="0.2">
      <c r="D185" s="111"/>
    </row>
    <row r="186" spans="1:6" x14ac:dyDescent="0.2">
      <c r="D186" s="112"/>
    </row>
    <row r="187" spans="1:6" x14ac:dyDescent="0.2">
      <c r="D187" s="111"/>
    </row>
  </sheetData>
  <autoFilter ref="A7:D181"/>
  <mergeCells count="3">
    <mergeCell ref="C3:D3"/>
    <mergeCell ref="A4:D5"/>
    <mergeCell ref="C1:D1"/>
  </mergeCells>
  <pageMargins left="0" right="0" top="0" bottom="0" header="0" footer="0"/>
  <pageSetup paperSize="9" scale="8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zoomScaleNormal="100" workbookViewId="0">
      <selection activeCell="D1" sqref="D1:F1"/>
    </sheetView>
  </sheetViews>
  <sheetFormatPr defaultRowHeight="11.25" x14ac:dyDescent="0.2"/>
  <cols>
    <col min="1" max="1" width="37.140625" style="7" customWidth="1"/>
    <col min="2" max="2" width="7" style="8" customWidth="1"/>
    <col min="3" max="3" width="9.5703125" style="8" customWidth="1"/>
    <col min="4" max="4" width="10.5703125" style="8" customWidth="1"/>
    <col min="5" max="16384" width="9.140625" style="7"/>
  </cols>
  <sheetData>
    <row r="1" spans="1:6" ht="45" customHeight="1" x14ac:dyDescent="0.25">
      <c r="D1" s="184" t="s">
        <v>328</v>
      </c>
      <c r="E1" s="180"/>
      <c r="F1" s="180"/>
    </row>
    <row r="3" spans="1:6" ht="62.25" customHeight="1" x14ac:dyDescent="0.25">
      <c r="B3" s="9"/>
      <c r="C3" s="9"/>
      <c r="D3" s="182" t="s">
        <v>325</v>
      </c>
      <c r="E3" s="183"/>
      <c r="F3" s="183"/>
    </row>
    <row r="5" spans="1:6" ht="24.75" customHeight="1" x14ac:dyDescent="0.2">
      <c r="A5" s="181" t="s">
        <v>275</v>
      </c>
      <c r="B5" s="181"/>
      <c r="C5" s="181"/>
      <c r="D5" s="181"/>
    </row>
    <row r="7" spans="1:6" x14ac:dyDescent="0.2">
      <c r="D7" s="8" t="s">
        <v>203</v>
      </c>
    </row>
    <row r="8" spans="1:6" ht="77.25" customHeight="1" x14ac:dyDescent="0.2">
      <c r="A8" s="86" t="s">
        <v>0</v>
      </c>
      <c r="B8" s="86" t="s">
        <v>1</v>
      </c>
      <c r="C8" s="86" t="s">
        <v>2</v>
      </c>
      <c r="D8" s="88" t="s">
        <v>272</v>
      </c>
      <c r="E8" s="155" t="s">
        <v>304</v>
      </c>
      <c r="F8" s="157" t="s">
        <v>305</v>
      </c>
    </row>
    <row r="9" spans="1:6" x14ac:dyDescent="0.2">
      <c r="A9" s="69" t="s">
        <v>5</v>
      </c>
      <c r="B9" s="70">
        <v>1</v>
      </c>
      <c r="C9" s="70">
        <v>0</v>
      </c>
      <c r="D9" s="71">
        <f>D10+D11+D12+D13+D14</f>
        <v>18081.099999999999</v>
      </c>
      <c r="E9" s="71">
        <f t="shared" ref="E9:F9" si="0">E10+E11+E12+E13+E14</f>
        <v>641.69999999999993</v>
      </c>
      <c r="F9" s="71">
        <f t="shared" si="0"/>
        <v>18722.8</v>
      </c>
    </row>
    <row r="10" spans="1:6" ht="25.5" customHeight="1" x14ac:dyDescent="0.2">
      <c r="A10" s="69" t="s">
        <v>6</v>
      </c>
      <c r="B10" s="70">
        <v>1</v>
      </c>
      <c r="C10" s="70">
        <v>2</v>
      </c>
      <c r="D10" s="71">
        <f>'расходы по структуре 2022 '!G9</f>
        <v>2216.9</v>
      </c>
      <c r="E10" s="71">
        <f>'расходы по структуре 2022 '!H9</f>
        <v>0</v>
      </c>
      <c r="F10" s="71">
        <f>'расходы по структуре 2022 '!I9</f>
        <v>2216.9</v>
      </c>
    </row>
    <row r="11" spans="1:6" ht="35.25" customHeight="1" x14ac:dyDescent="0.2">
      <c r="A11" s="69" t="s">
        <v>7</v>
      </c>
      <c r="B11" s="70">
        <v>1</v>
      </c>
      <c r="C11" s="70">
        <v>4</v>
      </c>
      <c r="D11" s="71">
        <f>'расходы по структуре 2022 '!G18</f>
        <v>11617.7</v>
      </c>
      <c r="E11" s="71">
        <f>'расходы по структуре 2022 '!H18</f>
        <v>0</v>
      </c>
      <c r="F11" s="71">
        <f>'расходы по структуре 2022 '!I18</f>
        <v>11617.7</v>
      </c>
    </row>
    <row r="12" spans="1:6" ht="35.25" customHeight="1" x14ac:dyDescent="0.2">
      <c r="A12" s="59" t="s">
        <v>73</v>
      </c>
      <c r="B12" s="70">
        <v>1</v>
      </c>
      <c r="C12" s="70">
        <v>6</v>
      </c>
      <c r="D12" s="71">
        <f>'расходы по структуре 2022 '!G27</f>
        <v>45</v>
      </c>
      <c r="E12" s="71">
        <f>'расходы по структуре 2022 '!H27</f>
        <v>0</v>
      </c>
      <c r="F12" s="71">
        <f>'расходы по структуре 2022 '!I27</f>
        <v>45</v>
      </c>
    </row>
    <row r="13" spans="1:6" x14ac:dyDescent="0.2">
      <c r="A13" s="69" t="s">
        <v>8</v>
      </c>
      <c r="B13" s="70">
        <v>1</v>
      </c>
      <c r="C13" s="70">
        <v>11</v>
      </c>
      <c r="D13" s="71">
        <f>'расходы по структуре 2022 '!G38</f>
        <v>50</v>
      </c>
      <c r="E13" s="71">
        <f>'расходы по структуре 2022 '!H38</f>
        <v>0</v>
      </c>
      <c r="F13" s="71">
        <f>'расходы по структуре 2022 '!I38</f>
        <v>50</v>
      </c>
    </row>
    <row r="14" spans="1:6" x14ac:dyDescent="0.2">
      <c r="A14" s="69" t="s">
        <v>9</v>
      </c>
      <c r="B14" s="70">
        <v>1</v>
      </c>
      <c r="C14" s="70">
        <v>13</v>
      </c>
      <c r="D14" s="71">
        <f>'расходы по структуре 2022 '!G44</f>
        <v>4151.5</v>
      </c>
      <c r="E14" s="71">
        <f>'расходы по структуре 2022 '!H44</f>
        <v>641.69999999999993</v>
      </c>
      <c r="F14" s="71">
        <f>'расходы по структуре 2022 '!I44</f>
        <v>4793.2</v>
      </c>
    </row>
    <row r="15" spans="1:6" x14ac:dyDescent="0.2">
      <c r="A15" s="69" t="s">
        <v>10</v>
      </c>
      <c r="B15" s="70">
        <v>2</v>
      </c>
      <c r="C15" s="70">
        <v>0</v>
      </c>
      <c r="D15" s="71">
        <f>D16</f>
        <v>246.89999999999998</v>
      </c>
      <c r="E15" s="71">
        <f t="shared" ref="E15:F15" si="1">E16</f>
        <v>0</v>
      </c>
      <c r="F15" s="71">
        <f t="shared" si="1"/>
        <v>246.89999999999998</v>
      </c>
    </row>
    <row r="16" spans="1:6" x14ac:dyDescent="0.2">
      <c r="A16" s="69" t="s">
        <v>11</v>
      </c>
      <c r="B16" s="70">
        <v>2</v>
      </c>
      <c r="C16" s="70">
        <v>3</v>
      </c>
      <c r="D16" s="71">
        <f>'расходы по структуре 2022 '!G101</f>
        <v>246.89999999999998</v>
      </c>
      <c r="E16" s="71">
        <f>'расходы по структуре 2022 '!H101</f>
        <v>0</v>
      </c>
      <c r="F16" s="71">
        <f>'расходы по структуре 2022 '!I101</f>
        <v>246.89999999999998</v>
      </c>
    </row>
    <row r="17" spans="1:6" ht="22.5" x14ac:dyDescent="0.2">
      <c r="A17" s="69" t="s">
        <v>12</v>
      </c>
      <c r="B17" s="70">
        <v>3</v>
      </c>
      <c r="C17" s="70">
        <v>0</v>
      </c>
      <c r="D17" s="71">
        <f>D18+D19+D20</f>
        <v>62</v>
      </c>
      <c r="E17" s="71">
        <f t="shared" ref="E17:F17" si="2">E18+E19+E20</f>
        <v>0</v>
      </c>
      <c r="F17" s="71">
        <f t="shared" si="2"/>
        <v>62</v>
      </c>
    </row>
    <row r="18" spans="1:6" x14ac:dyDescent="0.2">
      <c r="A18" s="69" t="s">
        <v>13</v>
      </c>
      <c r="B18" s="70">
        <v>3</v>
      </c>
      <c r="C18" s="70">
        <v>4</v>
      </c>
      <c r="D18" s="71">
        <f>'расходы по структуре 2022 '!G113</f>
        <v>30</v>
      </c>
      <c r="E18" s="71">
        <f>'расходы по структуре 2022 '!H113</f>
        <v>0</v>
      </c>
      <c r="F18" s="71">
        <f>'расходы по структуре 2022 '!I113</f>
        <v>30</v>
      </c>
    </row>
    <row r="19" spans="1:6" ht="18.75" customHeight="1" x14ac:dyDescent="0.2">
      <c r="A19" s="69" t="s">
        <v>271</v>
      </c>
      <c r="B19" s="70">
        <v>3</v>
      </c>
      <c r="C19" s="70">
        <v>9</v>
      </c>
      <c r="D19" s="71">
        <f>'расходы по структуре 2022 '!G121</f>
        <v>2</v>
      </c>
      <c r="E19" s="71">
        <f>'расходы по структуре 2022 '!H121</f>
        <v>0</v>
      </c>
      <c r="F19" s="71">
        <f>'расходы по структуре 2022 '!I121</f>
        <v>2</v>
      </c>
    </row>
    <row r="20" spans="1:6" ht="35.25" customHeight="1" x14ac:dyDescent="0.2">
      <c r="A20" s="59" t="s">
        <v>68</v>
      </c>
      <c r="B20" s="70">
        <v>3</v>
      </c>
      <c r="C20" s="70">
        <v>14</v>
      </c>
      <c r="D20" s="71">
        <f>'расходы по структуре 2022 '!G135</f>
        <v>30</v>
      </c>
      <c r="E20" s="71">
        <f>'расходы по структуре 2022 '!H135</f>
        <v>0</v>
      </c>
      <c r="F20" s="71">
        <f>'расходы по структуре 2022 '!I135</f>
        <v>30</v>
      </c>
    </row>
    <row r="21" spans="1:6" x14ac:dyDescent="0.2">
      <c r="A21" s="69" t="s">
        <v>14</v>
      </c>
      <c r="B21" s="70">
        <v>4</v>
      </c>
      <c r="C21" s="70">
        <v>0</v>
      </c>
      <c r="D21" s="71">
        <f>D23+D24+D25+D22</f>
        <v>3114.7</v>
      </c>
      <c r="E21" s="71">
        <f t="shared" ref="E21:F21" si="3">E23+E24+E25+E22</f>
        <v>4299</v>
      </c>
      <c r="F21" s="71">
        <f t="shared" si="3"/>
        <v>7413.7</v>
      </c>
    </row>
    <row r="22" spans="1:6" x14ac:dyDescent="0.2">
      <c r="A22" s="69" t="s">
        <v>297</v>
      </c>
      <c r="B22" s="70">
        <v>4</v>
      </c>
      <c r="C22" s="70">
        <v>1</v>
      </c>
      <c r="D22" s="71">
        <f>'расходы по структуре 2022 '!G148</f>
        <v>520</v>
      </c>
      <c r="E22" s="71">
        <f>'расходы по структуре 2022 '!H148</f>
        <v>0</v>
      </c>
      <c r="F22" s="71">
        <f>'расходы по структуре 2022 '!I148</f>
        <v>520</v>
      </c>
    </row>
    <row r="23" spans="1:6" x14ac:dyDescent="0.2">
      <c r="A23" s="69" t="s">
        <v>125</v>
      </c>
      <c r="B23" s="70">
        <v>4</v>
      </c>
      <c r="C23" s="70">
        <v>9</v>
      </c>
      <c r="D23" s="71">
        <f>'расходы по структуре 2022 '!G162</f>
        <v>2193.9</v>
      </c>
      <c r="E23" s="71">
        <f>'расходы по структуре 2022 '!H162</f>
        <v>4299</v>
      </c>
      <c r="F23" s="71">
        <f>'расходы по структуре 2022 '!I162</f>
        <v>6492.9</v>
      </c>
    </row>
    <row r="24" spans="1:6" x14ac:dyDescent="0.2">
      <c r="A24" s="69" t="s">
        <v>15</v>
      </c>
      <c r="B24" s="70">
        <v>4</v>
      </c>
      <c r="C24" s="70">
        <v>10</v>
      </c>
      <c r="D24" s="71">
        <f>'расходы по структуре 2022 '!G170</f>
        <v>390.2</v>
      </c>
      <c r="E24" s="71">
        <f>'расходы по структуре 2022 '!H170</f>
        <v>0</v>
      </c>
      <c r="F24" s="71">
        <f>'расходы по структуре 2022 '!I170</f>
        <v>390.2</v>
      </c>
    </row>
    <row r="25" spans="1:6" ht="22.5" x14ac:dyDescent="0.2">
      <c r="A25" s="69" t="s">
        <v>127</v>
      </c>
      <c r="B25" s="70">
        <v>4</v>
      </c>
      <c r="C25" s="70">
        <v>12</v>
      </c>
      <c r="D25" s="71">
        <f>'расходы по структуре 2022 '!G177</f>
        <v>10.6</v>
      </c>
      <c r="E25" s="71">
        <f>'расходы по структуре 2022 '!H177</f>
        <v>0</v>
      </c>
      <c r="F25" s="71">
        <f>'расходы по структуре 2022 '!I177</f>
        <v>10.6</v>
      </c>
    </row>
    <row r="26" spans="1:6" x14ac:dyDescent="0.2">
      <c r="A26" s="69" t="s">
        <v>16</v>
      </c>
      <c r="B26" s="70">
        <v>5</v>
      </c>
      <c r="C26" s="70">
        <v>0</v>
      </c>
      <c r="D26" s="71">
        <f>D27+D28+D29+D30</f>
        <v>1254.5</v>
      </c>
      <c r="E26" s="71">
        <f t="shared" ref="E26:F26" si="4">E27+E28+E29+E30</f>
        <v>3022.6</v>
      </c>
      <c r="F26" s="71">
        <f t="shared" si="4"/>
        <v>4277.1000000000004</v>
      </c>
    </row>
    <row r="27" spans="1:6" x14ac:dyDescent="0.2">
      <c r="A27" s="69" t="s">
        <v>40</v>
      </c>
      <c r="B27" s="70">
        <v>5</v>
      </c>
      <c r="C27" s="70">
        <v>1</v>
      </c>
      <c r="D27" s="71">
        <f>'расходы по структуре 2022 '!G184</f>
        <v>241.5</v>
      </c>
      <c r="E27" s="71">
        <f>'расходы по структуре 2022 '!H184</f>
        <v>0</v>
      </c>
      <c r="F27" s="71">
        <f>'расходы по структуре 2022 '!I184</f>
        <v>241.5</v>
      </c>
    </row>
    <row r="28" spans="1:6" x14ac:dyDescent="0.2">
      <c r="A28" s="69" t="s">
        <v>30</v>
      </c>
      <c r="B28" s="70">
        <v>5</v>
      </c>
      <c r="C28" s="70">
        <v>2</v>
      </c>
      <c r="D28" s="71">
        <f>'расходы по структуре 2022 '!G192</f>
        <v>250</v>
      </c>
      <c r="E28" s="71">
        <f>'расходы по структуре 2022 '!H192</f>
        <v>0</v>
      </c>
      <c r="F28" s="71">
        <f>'расходы по структуре 2022 '!I192</f>
        <v>250</v>
      </c>
    </row>
    <row r="29" spans="1:6" x14ac:dyDescent="0.2">
      <c r="A29" s="69" t="s">
        <v>17</v>
      </c>
      <c r="B29" s="70">
        <v>5</v>
      </c>
      <c r="C29" s="70">
        <v>3</v>
      </c>
      <c r="D29" s="71">
        <f>'расходы по структуре 2022 '!G207</f>
        <v>763</v>
      </c>
      <c r="E29" s="71">
        <f>'расходы по структуре 2022 '!H207</f>
        <v>3022.6</v>
      </c>
      <c r="F29" s="71">
        <f>'расходы по структуре 2022 '!I207</f>
        <v>3785.6</v>
      </c>
    </row>
    <row r="30" spans="1:6" ht="13.5" customHeight="1" x14ac:dyDescent="0.2">
      <c r="A30" s="69" t="s">
        <v>266</v>
      </c>
      <c r="B30" s="70">
        <v>5</v>
      </c>
      <c r="C30" s="70">
        <v>5</v>
      </c>
      <c r="D30" s="71">
        <f>'расходы по структуре 2022 '!G248</f>
        <v>0</v>
      </c>
      <c r="E30" s="71">
        <f>'расходы по структуре 2022 '!H248</f>
        <v>0</v>
      </c>
      <c r="F30" s="71">
        <f>'расходы по структуре 2022 '!I248</f>
        <v>0</v>
      </c>
    </row>
    <row r="31" spans="1:6" x14ac:dyDescent="0.2">
      <c r="A31" s="69" t="s">
        <v>259</v>
      </c>
      <c r="B31" s="70">
        <v>6</v>
      </c>
      <c r="C31" s="70">
        <v>0</v>
      </c>
      <c r="D31" s="71">
        <f>D32</f>
        <v>0</v>
      </c>
      <c r="E31" s="71">
        <f t="shared" ref="E31:F31" si="5">E32</f>
        <v>0</v>
      </c>
      <c r="F31" s="71">
        <f t="shared" si="5"/>
        <v>0</v>
      </c>
    </row>
    <row r="32" spans="1:6" ht="22.5" x14ac:dyDescent="0.2">
      <c r="A32" s="69" t="s">
        <v>212</v>
      </c>
      <c r="B32" s="70">
        <v>6</v>
      </c>
      <c r="C32" s="70">
        <v>5</v>
      </c>
      <c r="D32" s="71">
        <f>'расходы по структуре 2022 '!G256</f>
        <v>0</v>
      </c>
      <c r="E32" s="71">
        <f>'расходы по структуре 2022 '!H256</f>
        <v>0</v>
      </c>
      <c r="F32" s="71">
        <f>'расходы по структуре 2022 '!I256</f>
        <v>0</v>
      </c>
    </row>
    <row r="33" spans="1:6" x14ac:dyDescent="0.2">
      <c r="A33" s="69" t="s">
        <v>32</v>
      </c>
      <c r="B33" s="70">
        <v>8</v>
      </c>
      <c r="C33" s="70">
        <v>0</v>
      </c>
      <c r="D33" s="71">
        <f>D34</f>
        <v>2128.6999999999998</v>
      </c>
      <c r="E33" s="71">
        <f t="shared" ref="E33:F33" si="6">E34</f>
        <v>1228.3999999999999</v>
      </c>
      <c r="F33" s="71">
        <f t="shared" si="6"/>
        <v>3357.1000000000004</v>
      </c>
    </row>
    <row r="34" spans="1:6" x14ac:dyDescent="0.2">
      <c r="A34" s="69" t="s">
        <v>18</v>
      </c>
      <c r="B34" s="70">
        <v>8</v>
      </c>
      <c r="C34" s="70">
        <v>1</v>
      </c>
      <c r="D34" s="71">
        <f>'расходы по структуре 2022 '!G264</f>
        <v>2128.6999999999998</v>
      </c>
      <c r="E34" s="71">
        <f>'расходы по структуре 2022 '!H264</f>
        <v>1228.3999999999999</v>
      </c>
      <c r="F34" s="71">
        <f>'расходы по структуре 2022 '!I264</f>
        <v>3357.1000000000004</v>
      </c>
    </row>
    <row r="35" spans="1:6" x14ac:dyDescent="0.2">
      <c r="A35" s="69" t="s">
        <v>33</v>
      </c>
      <c r="B35" s="70">
        <v>11</v>
      </c>
      <c r="C35" s="70">
        <v>0</v>
      </c>
      <c r="D35" s="71">
        <f>D36</f>
        <v>7701</v>
      </c>
      <c r="E35" s="71">
        <f t="shared" ref="E35:F35" si="7">E36</f>
        <v>36.600000000000023</v>
      </c>
      <c r="F35" s="71">
        <f t="shared" si="7"/>
        <v>7737.6</v>
      </c>
    </row>
    <row r="36" spans="1:6" x14ac:dyDescent="0.2">
      <c r="A36" s="69" t="s">
        <v>19</v>
      </c>
      <c r="B36" s="70">
        <v>11</v>
      </c>
      <c r="C36" s="70">
        <v>1</v>
      </c>
      <c r="D36" s="71">
        <f>'расходы по структуре 2022 '!G293</f>
        <v>7701</v>
      </c>
      <c r="E36" s="71">
        <f>'расходы по структуре 2022 '!H293</f>
        <v>36.600000000000023</v>
      </c>
      <c r="F36" s="71">
        <f>'расходы по структуре 2022 '!I293</f>
        <v>7737.6</v>
      </c>
    </row>
    <row r="37" spans="1:6" x14ac:dyDescent="0.2">
      <c r="A37" s="94"/>
      <c r="B37" s="95"/>
      <c r="C37" s="96" t="s">
        <v>90</v>
      </c>
      <c r="D37" s="97">
        <f>D9+D15+D17+D21+D26+D33+D35+D31</f>
        <v>32588.9</v>
      </c>
      <c r="E37" s="97">
        <f t="shared" ref="E37:F37" si="8">E9+E15+E17+E21+E26+E33+E35+E31</f>
        <v>9228.2999999999993</v>
      </c>
      <c r="F37" s="97">
        <f t="shared" si="8"/>
        <v>41817.199999999997</v>
      </c>
    </row>
    <row r="39" spans="1:6" x14ac:dyDescent="0.2">
      <c r="D39" s="43">
        <f>'расходы по структуре 2022 '!G310</f>
        <v>32588.9</v>
      </c>
    </row>
    <row r="40" spans="1:6" x14ac:dyDescent="0.2">
      <c r="D40" s="127">
        <f>D39-D37</f>
        <v>0</v>
      </c>
    </row>
    <row r="41" spans="1:6" x14ac:dyDescent="0.2">
      <c r="D41" s="93"/>
    </row>
    <row r="42" spans="1:6" x14ac:dyDescent="0.2">
      <c r="D42" s="92"/>
    </row>
  </sheetData>
  <autoFilter ref="A8:D37"/>
  <mergeCells count="3">
    <mergeCell ref="A5:D5"/>
    <mergeCell ref="D3:F3"/>
    <mergeCell ref="D1:F1"/>
  </mergeCells>
  <pageMargins left="0.7" right="0.7" top="0.75" bottom="0.75" header="0.3" footer="0.3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4"/>
  <sheetViews>
    <sheetView zoomScaleNormal="100" workbookViewId="0">
      <selection activeCell="F1" sqref="F1:G1"/>
    </sheetView>
  </sheetViews>
  <sheetFormatPr defaultRowHeight="11.25" x14ac:dyDescent="0.2"/>
  <cols>
    <col min="1" max="1" width="50.42578125" style="3" customWidth="1"/>
    <col min="2" max="2" width="9.42578125" style="3" customWidth="1"/>
    <col min="3" max="3" width="5.42578125" style="4" customWidth="1"/>
    <col min="4" max="4" width="5.28515625" style="4" customWidth="1"/>
    <col min="5" max="5" width="10.5703125" style="5" customWidth="1"/>
    <col min="6" max="6" width="7.140625" style="6" customWidth="1"/>
    <col min="7" max="7" width="17.28515625" style="4" customWidth="1"/>
    <col min="8" max="8" width="9.140625" style="6"/>
    <col min="9" max="9" width="9.140625" style="6" customWidth="1"/>
    <col min="10" max="16384" width="9.140625" style="6"/>
  </cols>
  <sheetData>
    <row r="1" spans="1:9" ht="49.5" customHeight="1" x14ac:dyDescent="0.2">
      <c r="F1" s="185" t="s">
        <v>329</v>
      </c>
      <c r="G1" s="186"/>
    </row>
    <row r="3" spans="1:9" ht="44.25" customHeight="1" x14ac:dyDescent="0.2">
      <c r="F3" s="175" t="s">
        <v>301</v>
      </c>
      <c r="G3" s="175"/>
    </row>
    <row r="4" spans="1:9" ht="22.5" customHeight="1" x14ac:dyDescent="0.2">
      <c r="A4" s="174" t="s">
        <v>276</v>
      </c>
      <c r="B4" s="174"/>
      <c r="C4" s="174"/>
      <c r="D4" s="174"/>
      <c r="E4" s="174"/>
      <c r="F4" s="174"/>
      <c r="G4" s="174"/>
    </row>
    <row r="5" spans="1:9" ht="21" customHeight="1" x14ac:dyDescent="0.2"/>
    <row r="6" spans="1:9" x14ac:dyDescent="0.2">
      <c r="G6" s="4" t="s">
        <v>203</v>
      </c>
    </row>
    <row r="7" spans="1:9" ht="81" customHeight="1" x14ac:dyDescent="0.2">
      <c r="A7" s="44" t="s">
        <v>0</v>
      </c>
      <c r="B7" s="44" t="s">
        <v>202</v>
      </c>
      <c r="C7" s="44" t="s">
        <v>1</v>
      </c>
      <c r="D7" s="44" t="s">
        <v>2</v>
      </c>
      <c r="E7" s="45" t="s">
        <v>3</v>
      </c>
      <c r="F7" s="44" t="s">
        <v>4</v>
      </c>
      <c r="G7" s="46" t="s">
        <v>272</v>
      </c>
      <c r="H7" s="147" t="s">
        <v>304</v>
      </c>
      <c r="I7" s="148" t="s">
        <v>305</v>
      </c>
    </row>
    <row r="8" spans="1:9" s="32" customFormat="1" ht="22.5" customHeight="1" x14ac:dyDescent="0.2">
      <c r="A8" s="33" t="s">
        <v>5</v>
      </c>
      <c r="B8" s="34">
        <v>650</v>
      </c>
      <c r="C8" s="35">
        <v>1</v>
      </c>
      <c r="D8" s="35">
        <v>0</v>
      </c>
      <c r="E8" s="36" t="s">
        <v>43</v>
      </c>
      <c r="F8" s="37" t="s">
        <v>43</v>
      </c>
      <c r="G8" s="38">
        <f>G9+G18+G27+G38+G44</f>
        <v>18081.099999999999</v>
      </c>
      <c r="H8" s="38">
        <f t="shared" ref="H8:I8" si="0">H9+H18+H27+H38+H44</f>
        <v>641.69999999999993</v>
      </c>
      <c r="I8" s="38">
        <f t="shared" si="0"/>
        <v>18722.8</v>
      </c>
    </row>
    <row r="9" spans="1:9" ht="30.75" customHeight="1" x14ac:dyDescent="0.2">
      <c r="A9" s="30" t="s">
        <v>6</v>
      </c>
      <c r="B9" s="73">
        <v>650</v>
      </c>
      <c r="C9" s="39">
        <v>1</v>
      </c>
      <c r="D9" s="39">
        <v>2</v>
      </c>
      <c r="E9" s="29" t="s">
        <v>43</v>
      </c>
      <c r="F9" s="40" t="s">
        <v>43</v>
      </c>
      <c r="G9" s="28">
        <f t="shared" ref="G9:I13" si="1">G10</f>
        <v>2216.9</v>
      </c>
      <c r="H9" s="28">
        <f>I9-G9</f>
        <v>0</v>
      </c>
      <c r="I9" s="28">
        <f t="shared" si="1"/>
        <v>2216.9</v>
      </c>
    </row>
    <row r="10" spans="1:9" ht="26.25" customHeight="1" x14ac:dyDescent="0.2">
      <c r="A10" s="67" t="s">
        <v>292</v>
      </c>
      <c r="B10" s="60">
        <v>650</v>
      </c>
      <c r="C10" s="61">
        <v>1</v>
      </c>
      <c r="D10" s="61">
        <v>2</v>
      </c>
      <c r="E10" s="62" t="s">
        <v>133</v>
      </c>
      <c r="F10" s="63" t="s">
        <v>43</v>
      </c>
      <c r="G10" s="64">
        <f t="shared" si="1"/>
        <v>2216.9</v>
      </c>
      <c r="H10" s="159">
        <f t="shared" ref="H10:H16" si="2">I10-G10</f>
        <v>0</v>
      </c>
      <c r="I10" s="64">
        <f t="shared" si="1"/>
        <v>2216.9</v>
      </c>
    </row>
    <row r="11" spans="1:9" ht="40.5" customHeight="1" x14ac:dyDescent="0.2">
      <c r="A11" s="67" t="s">
        <v>83</v>
      </c>
      <c r="B11" s="60">
        <v>650</v>
      </c>
      <c r="C11" s="61">
        <v>1</v>
      </c>
      <c r="D11" s="61">
        <v>2</v>
      </c>
      <c r="E11" s="62" t="s">
        <v>157</v>
      </c>
      <c r="F11" s="63"/>
      <c r="G11" s="64">
        <f t="shared" si="1"/>
        <v>2216.9</v>
      </c>
      <c r="H11" s="159">
        <f t="shared" si="2"/>
        <v>0</v>
      </c>
      <c r="I11" s="64">
        <f t="shared" si="1"/>
        <v>2216.9</v>
      </c>
    </row>
    <row r="12" spans="1:9" ht="19.5" customHeight="1" x14ac:dyDescent="0.2">
      <c r="A12" s="67" t="s">
        <v>63</v>
      </c>
      <c r="B12" s="60">
        <v>650</v>
      </c>
      <c r="C12" s="61">
        <v>1</v>
      </c>
      <c r="D12" s="61">
        <v>2</v>
      </c>
      <c r="E12" s="62" t="s">
        <v>134</v>
      </c>
      <c r="F12" s="63" t="s">
        <v>43</v>
      </c>
      <c r="G12" s="64">
        <f t="shared" si="1"/>
        <v>2216.9</v>
      </c>
      <c r="H12" s="159">
        <f t="shared" si="2"/>
        <v>0</v>
      </c>
      <c r="I12" s="64">
        <f t="shared" si="1"/>
        <v>2216.9</v>
      </c>
    </row>
    <row r="13" spans="1:9" ht="48.75" customHeight="1" x14ac:dyDescent="0.2">
      <c r="A13" s="59" t="s">
        <v>47</v>
      </c>
      <c r="B13" s="60">
        <v>650</v>
      </c>
      <c r="C13" s="61">
        <v>1</v>
      </c>
      <c r="D13" s="61">
        <v>2</v>
      </c>
      <c r="E13" s="62" t="s">
        <v>134</v>
      </c>
      <c r="F13" s="63" t="s">
        <v>48</v>
      </c>
      <c r="G13" s="64">
        <f t="shared" si="1"/>
        <v>2216.9</v>
      </c>
      <c r="H13" s="159">
        <f t="shared" si="2"/>
        <v>0</v>
      </c>
      <c r="I13" s="64">
        <f t="shared" si="1"/>
        <v>2216.9</v>
      </c>
    </row>
    <row r="14" spans="1:9" ht="25.5" customHeight="1" x14ac:dyDescent="0.2">
      <c r="A14" s="59" t="s">
        <v>51</v>
      </c>
      <c r="B14" s="60">
        <v>650</v>
      </c>
      <c r="C14" s="61">
        <v>1</v>
      </c>
      <c r="D14" s="61">
        <v>2</v>
      </c>
      <c r="E14" s="62" t="s">
        <v>134</v>
      </c>
      <c r="F14" s="63" t="s">
        <v>52</v>
      </c>
      <c r="G14" s="64">
        <f>G15+G17+G16</f>
        <v>2216.9</v>
      </c>
      <c r="H14" s="159">
        <f t="shared" si="2"/>
        <v>0</v>
      </c>
      <c r="I14" s="64">
        <f t="shared" ref="I14" si="3">I15+I17+I16</f>
        <v>2216.9</v>
      </c>
    </row>
    <row r="15" spans="1:9" ht="15" customHeight="1" x14ac:dyDescent="0.2">
      <c r="A15" s="59" t="s">
        <v>75</v>
      </c>
      <c r="B15" s="60">
        <v>650</v>
      </c>
      <c r="C15" s="61">
        <v>1</v>
      </c>
      <c r="D15" s="61">
        <v>2</v>
      </c>
      <c r="E15" s="62" t="s">
        <v>134</v>
      </c>
      <c r="F15" s="63">
        <v>121</v>
      </c>
      <c r="G15" s="64">
        <v>1595.8</v>
      </c>
      <c r="H15" s="159">
        <f t="shared" si="2"/>
        <v>0</v>
      </c>
      <c r="I15" s="160">
        <v>1595.8</v>
      </c>
    </row>
    <row r="16" spans="1:9" ht="33" customHeight="1" x14ac:dyDescent="0.2">
      <c r="A16" s="59" t="s">
        <v>35</v>
      </c>
      <c r="B16" s="60" t="s">
        <v>228</v>
      </c>
      <c r="C16" s="61">
        <v>1</v>
      </c>
      <c r="D16" s="61">
        <v>2</v>
      </c>
      <c r="E16" s="62" t="s">
        <v>134</v>
      </c>
      <c r="F16" s="63">
        <v>122</v>
      </c>
      <c r="G16" s="64">
        <v>169</v>
      </c>
      <c r="H16" s="159">
        <f t="shared" si="2"/>
        <v>0</v>
      </c>
      <c r="I16" s="160">
        <v>169</v>
      </c>
    </row>
    <row r="17" spans="1:9" ht="38.25" customHeight="1" x14ac:dyDescent="0.2">
      <c r="A17" s="59" t="s">
        <v>76</v>
      </c>
      <c r="B17" s="60">
        <v>650</v>
      </c>
      <c r="C17" s="61">
        <v>1</v>
      </c>
      <c r="D17" s="61">
        <v>2</v>
      </c>
      <c r="E17" s="62" t="s">
        <v>134</v>
      </c>
      <c r="F17" s="63">
        <v>129</v>
      </c>
      <c r="G17" s="64">
        <v>452.1</v>
      </c>
      <c r="H17" s="159">
        <f>I17-G17</f>
        <v>0</v>
      </c>
      <c r="I17" s="160">
        <v>452.1</v>
      </c>
    </row>
    <row r="18" spans="1:9" ht="39.75" customHeight="1" x14ac:dyDescent="0.2">
      <c r="A18" s="76" t="s">
        <v>7</v>
      </c>
      <c r="B18" s="73">
        <v>650</v>
      </c>
      <c r="C18" s="39">
        <v>1</v>
      </c>
      <c r="D18" s="39">
        <v>4</v>
      </c>
      <c r="E18" s="29"/>
      <c r="F18" s="40"/>
      <c r="G18" s="28">
        <f>G19</f>
        <v>11617.7</v>
      </c>
      <c r="H18" s="28">
        <f t="shared" ref="H18:I22" si="4">H19</f>
        <v>0</v>
      </c>
      <c r="I18" s="28">
        <f t="shared" si="4"/>
        <v>11617.7</v>
      </c>
    </row>
    <row r="19" spans="1:9" ht="33.75" customHeight="1" x14ac:dyDescent="0.2">
      <c r="A19" s="67" t="s">
        <v>292</v>
      </c>
      <c r="B19" s="60">
        <v>650</v>
      </c>
      <c r="C19" s="61">
        <v>1</v>
      </c>
      <c r="D19" s="61">
        <v>4</v>
      </c>
      <c r="E19" s="62" t="s">
        <v>133</v>
      </c>
      <c r="F19" s="63" t="s">
        <v>43</v>
      </c>
      <c r="G19" s="64">
        <f>G20</f>
        <v>11617.7</v>
      </c>
      <c r="H19" s="64">
        <f t="shared" si="4"/>
        <v>0</v>
      </c>
      <c r="I19" s="64">
        <f t="shared" si="4"/>
        <v>11617.7</v>
      </c>
    </row>
    <row r="20" spans="1:9" ht="40.5" customHeight="1" x14ac:dyDescent="0.2">
      <c r="A20" s="67" t="s">
        <v>83</v>
      </c>
      <c r="B20" s="60">
        <v>650</v>
      </c>
      <c r="C20" s="61">
        <v>1</v>
      </c>
      <c r="D20" s="61">
        <v>4</v>
      </c>
      <c r="E20" s="62" t="s">
        <v>157</v>
      </c>
      <c r="F20" s="63"/>
      <c r="G20" s="64">
        <f>G21</f>
        <v>11617.7</v>
      </c>
      <c r="H20" s="64">
        <f t="shared" si="4"/>
        <v>0</v>
      </c>
      <c r="I20" s="64">
        <f t="shared" si="4"/>
        <v>11617.7</v>
      </c>
    </row>
    <row r="21" spans="1:9" ht="22.5" customHeight="1" x14ac:dyDescent="0.2">
      <c r="A21" s="67" t="s">
        <v>34</v>
      </c>
      <c r="B21" s="60">
        <v>650</v>
      </c>
      <c r="C21" s="61">
        <v>1</v>
      </c>
      <c r="D21" s="61">
        <v>4</v>
      </c>
      <c r="E21" s="62" t="s">
        <v>135</v>
      </c>
      <c r="F21" s="63" t="s">
        <v>43</v>
      </c>
      <c r="G21" s="64">
        <f>G22</f>
        <v>11617.7</v>
      </c>
      <c r="H21" s="64">
        <f t="shared" si="4"/>
        <v>0</v>
      </c>
      <c r="I21" s="64">
        <f t="shared" si="4"/>
        <v>11617.7</v>
      </c>
    </row>
    <row r="22" spans="1:9" ht="45" x14ac:dyDescent="0.2">
      <c r="A22" s="59" t="s">
        <v>47</v>
      </c>
      <c r="B22" s="60">
        <v>650</v>
      </c>
      <c r="C22" s="61">
        <v>1</v>
      </c>
      <c r="D22" s="61">
        <v>4</v>
      </c>
      <c r="E22" s="62" t="s">
        <v>135</v>
      </c>
      <c r="F22" s="63" t="s">
        <v>48</v>
      </c>
      <c r="G22" s="64">
        <f>G23</f>
        <v>11617.7</v>
      </c>
      <c r="H22" s="64">
        <f t="shared" si="4"/>
        <v>0</v>
      </c>
      <c r="I22" s="64">
        <f t="shared" si="4"/>
        <v>11617.7</v>
      </c>
    </row>
    <row r="23" spans="1:9" ht="24" customHeight="1" x14ac:dyDescent="0.2">
      <c r="A23" s="59" t="s">
        <v>51</v>
      </c>
      <c r="B23" s="60">
        <v>650</v>
      </c>
      <c r="C23" s="61">
        <v>1</v>
      </c>
      <c r="D23" s="61">
        <v>4</v>
      </c>
      <c r="E23" s="62" t="s">
        <v>135</v>
      </c>
      <c r="F23" s="63" t="s">
        <v>52</v>
      </c>
      <c r="G23" s="68">
        <f>G24+G25+G26</f>
        <v>11617.7</v>
      </c>
      <c r="H23" s="68">
        <f t="shared" ref="H23:I23" si="5">H24+H25+H26</f>
        <v>0</v>
      </c>
      <c r="I23" s="68">
        <f t="shared" si="5"/>
        <v>11617.7</v>
      </c>
    </row>
    <row r="24" spans="1:9" ht="24" customHeight="1" x14ac:dyDescent="0.2">
      <c r="A24" s="59" t="s">
        <v>75</v>
      </c>
      <c r="B24" s="60">
        <v>650</v>
      </c>
      <c r="C24" s="61">
        <v>1</v>
      </c>
      <c r="D24" s="61">
        <v>4</v>
      </c>
      <c r="E24" s="62" t="s">
        <v>135</v>
      </c>
      <c r="F24" s="63">
        <v>121</v>
      </c>
      <c r="G24" s="68">
        <v>8670.1</v>
      </c>
      <c r="H24" s="159">
        <f t="shared" ref="H24:H25" si="6">I24-G24</f>
        <v>0</v>
      </c>
      <c r="I24" s="160">
        <v>8670.1</v>
      </c>
    </row>
    <row r="25" spans="1:9" ht="30" customHeight="1" x14ac:dyDescent="0.2">
      <c r="A25" s="59" t="s">
        <v>35</v>
      </c>
      <c r="B25" s="60">
        <v>650</v>
      </c>
      <c r="C25" s="61">
        <v>1</v>
      </c>
      <c r="D25" s="61">
        <v>4</v>
      </c>
      <c r="E25" s="62" t="s">
        <v>135</v>
      </c>
      <c r="F25" s="63">
        <v>122</v>
      </c>
      <c r="G25" s="68">
        <v>315</v>
      </c>
      <c r="H25" s="159">
        <f t="shared" si="6"/>
        <v>0</v>
      </c>
      <c r="I25" s="160">
        <v>315</v>
      </c>
    </row>
    <row r="26" spans="1:9" ht="38.25" customHeight="1" x14ac:dyDescent="0.2">
      <c r="A26" s="59" t="s">
        <v>76</v>
      </c>
      <c r="B26" s="60">
        <v>650</v>
      </c>
      <c r="C26" s="61">
        <v>1</v>
      </c>
      <c r="D26" s="61">
        <v>4</v>
      </c>
      <c r="E26" s="62" t="s">
        <v>135</v>
      </c>
      <c r="F26" s="63">
        <v>129</v>
      </c>
      <c r="G26" s="68">
        <v>2632.6</v>
      </c>
      <c r="H26" s="159">
        <f>I26-G26</f>
        <v>0</v>
      </c>
      <c r="I26" s="160">
        <v>2632.6</v>
      </c>
    </row>
    <row r="27" spans="1:9" ht="38.25" customHeight="1" x14ac:dyDescent="0.2">
      <c r="A27" s="76" t="s">
        <v>73</v>
      </c>
      <c r="B27" s="73">
        <v>650</v>
      </c>
      <c r="C27" s="39">
        <v>1</v>
      </c>
      <c r="D27" s="39">
        <v>6</v>
      </c>
      <c r="E27" s="29"/>
      <c r="F27" s="40"/>
      <c r="G27" s="28">
        <f>G33+G28</f>
        <v>45</v>
      </c>
      <c r="H27" s="28">
        <f t="shared" ref="H27:I27" si="7">H33+H28</f>
        <v>0</v>
      </c>
      <c r="I27" s="28">
        <f t="shared" si="7"/>
        <v>45</v>
      </c>
    </row>
    <row r="28" spans="1:9" ht="18" customHeight="1" x14ac:dyDescent="0.2">
      <c r="A28" s="67" t="s">
        <v>60</v>
      </c>
      <c r="B28" s="60">
        <v>650</v>
      </c>
      <c r="C28" s="61">
        <v>1</v>
      </c>
      <c r="D28" s="61">
        <v>6</v>
      </c>
      <c r="E28" s="62" t="s">
        <v>132</v>
      </c>
      <c r="F28" s="63"/>
      <c r="G28" s="64">
        <f>G29</f>
        <v>19.3</v>
      </c>
      <c r="H28" s="64">
        <f t="shared" ref="H28:I31" si="8">H29</f>
        <v>0</v>
      </c>
      <c r="I28" s="64">
        <f t="shared" si="8"/>
        <v>19.3</v>
      </c>
    </row>
    <row r="29" spans="1:9" ht="24" customHeight="1" x14ac:dyDescent="0.2">
      <c r="A29" s="67" t="s">
        <v>198</v>
      </c>
      <c r="B29" s="60">
        <v>650</v>
      </c>
      <c r="C29" s="61">
        <v>1</v>
      </c>
      <c r="D29" s="61">
        <v>6</v>
      </c>
      <c r="E29" s="62" t="s">
        <v>137</v>
      </c>
      <c r="F29" s="63"/>
      <c r="G29" s="64">
        <f>G30</f>
        <v>19.3</v>
      </c>
      <c r="H29" s="64">
        <f t="shared" si="8"/>
        <v>0</v>
      </c>
      <c r="I29" s="64">
        <f t="shared" si="8"/>
        <v>19.3</v>
      </c>
    </row>
    <row r="30" spans="1:9" ht="45" customHeight="1" x14ac:dyDescent="0.2">
      <c r="A30" s="59" t="s">
        <v>72</v>
      </c>
      <c r="B30" s="60">
        <v>650</v>
      </c>
      <c r="C30" s="61">
        <v>1</v>
      </c>
      <c r="D30" s="61">
        <v>6</v>
      </c>
      <c r="E30" s="62" t="s">
        <v>138</v>
      </c>
      <c r="F30" s="63"/>
      <c r="G30" s="64">
        <f>G31</f>
        <v>19.3</v>
      </c>
      <c r="H30" s="64">
        <f t="shared" si="8"/>
        <v>0</v>
      </c>
      <c r="I30" s="64">
        <f t="shared" si="8"/>
        <v>19.3</v>
      </c>
    </row>
    <row r="31" spans="1:9" ht="11.25" customHeight="1" x14ac:dyDescent="0.2">
      <c r="A31" s="59" t="s">
        <v>59</v>
      </c>
      <c r="B31" s="60">
        <v>650</v>
      </c>
      <c r="C31" s="61">
        <v>1</v>
      </c>
      <c r="D31" s="61">
        <v>6</v>
      </c>
      <c r="E31" s="62" t="s">
        <v>138</v>
      </c>
      <c r="F31" s="63">
        <v>500</v>
      </c>
      <c r="G31" s="64">
        <f>G32</f>
        <v>19.3</v>
      </c>
      <c r="H31" s="64">
        <f t="shared" si="8"/>
        <v>0</v>
      </c>
      <c r="I31" s="64">
        <f t="shared" si="8"/>
        <v>19.3</v>
      </c>
    </row>
    <row r="32" spans="1:9" ht="11.25" customHeight="1" x14ac:dyDescent="0.2">
      <c r="A32" s="59" t="s">
        <v>42</v>
      </c>
      <c r="B32" s="60">
        <v>650</v>
      </c>
      <c r="C32" s="61">
        <v>1</v>
      </c>
      <c r="D32" s="61">
        <v>6</v>
      </c>
      <c r="E32" s="62" t="s">
        <v>138</v>
      </c>
      <c r="F32" s="63">
        <v>540</v>
      </c>
      <c r="G32" s="64">
        <v>19.3</v>
      </c>
      <c r="H32" s="64">
        <f>I32-G32</f>
        <v>0</v>
      </c>
      <c r="I32" s="64">
        <v>19.3</v>
      </c>
    </row>
    <row r="33" spans="1:9" ht="27" customHeight="1" x14ac:dyDescent="0.2">
      <c r="A33" s="67" t="s">
        <v>292</v>
      </c>
      <c r="B33" s="60">
        <v>650</v>
      </c>
      <c r="C33" s="61">
        <v>1</v>
      </c>
      <c r="D33" s="61">
        <v>6</v>
      </c>
      <c r="E33" s="62" t="s">
        <v>133</v>
      </c>
      <c r="F33" s="63"/>
      <c r="G33" s="64">
        <f>G34</f>
        <v>25.7</v>
      </c>
      <c r="H33" s="64">
        <f t="shared" ref="H33:I36" si="9">H34</f>
        <v>0</v>
      </c>
      <c r="I33" s="64">
        <f t="shared" si="9"/>
        <v>25.7</v>
      </c>
    </row>
    <row r="34" spans="1:9" ht="36" customHeight="1" x14ac:dyDescent="0.2">
      <c r="A34" s="67" t="s">
        <v>83</v>
      </c>
      <c r="B34" s="60">
        <v>650</v>
      </c>
      <c r="C34" s="61">
        <v>1</v>
      </c>
      <c r="D34" s="61">
        <v>6</v>
      </c>
      <c r="E34" s="62" t="s">
        <v>157</v>
      </c>
      <c r="F34" s="63"/>
      <c r="G34" s="64">
        <f>G35</f>
        <v>25.7</v>
      </c>
      <c r="H34" s="64">
        <f t="shared" si="9"/>
        <v>0</v>
      </c>
      <c r="I34" s="64">
        <f t="shared" si="9"/>
        <v>25.7</v>
      </c>
    </row>
    <row r="35" spans="1:9" ht="52.5" customHeight="1" x14ac:dyDescent="0.2">
      <c r="A35" s="59" t="s">
        <v>72</v>
      </c>
      <c r="B35" s="60">
        <v>650</v>
      </c>
      <c r="C35" s="61">
        <v>1</v>
      </c>
      <c r="D35" s="61">
        <v>6</v>
      </c>
      <c r="E35" s="62" t="s">
        <v>136</v>
      </c>
      <c r="F35" s="63"/>
      <c r="G35" s="64">
        <f>G36</f>
        <v>25.7</v>
      </c>
      <c r="H35" s="64">
        <f t="shared" si="9"/>
        <v>0</v>
      </c>
      <c r="I35" s="64">
        <f t="shared" si="9"/>
        <v>25.7</v>
      </c>
    </row>
    <row r="36" spans="1:9" ht="12" customHeight="1" x14ac:dyDescent="0.2">
      <c r="A36" s="59" t="s">
        <v>59</v>
      </c>
      <c r="B36" s="60">
        <v>650</v>
      </c>
      <c r="C36" s="61">
        <v>1</v>
      </c>
      <c r="D36" s="61">
        <v>6</v>
      </c>
      <c r="E36" s="62" t="s">
        <v>136</v>
      </c>
      <c r="F36" s="63">
        <v>500</v>
      </c>
      <c r="G36" s="64">
        <f>G37</f>
        <v>25.7</v>
      </c>
      <c r="H36" s="64">
        <f t="shared" si="9"/>
        <v>0</v>
      </c>
      <c r="I36" s="64">
        <f t="shared" si="9"/>
        <v>25.7</v>
      </c>
    </row>
    <row r="37" spans="1:9" ht="15.75" customHeight="1" x14ac:dyDescent="0.2">
      <c r="A37" s="59" t="s">
        <v>42</v>
      </c>
      <c r="B37" s="60">
        <v>650</v>
      </c>
      <c r="C37" s="61">
        <v>1</v>
      </c>
      <c r="D37" s="61">
        <v>6</v>
      </c>
      <c r="E37" s="62" t="s">
        <v>136</v>
      </c>
      <c r="F37" s="63">
        <v>540</v>
      </c>
      <c r="G37" s="64">
        <v>25.7</v>
      </c>
      <c r="H37" s="64">
        <f>I37-G37</f>
        <v>0</v>
      </c>
      <c r="I37" s="64">
        <v>25.7</v>
      </c>
    </row>
    <row r="38" spans="1:9" ht="11.25" customHeight="1" x14ac:dyDescent="0.2">
      <c r="A38" s="30" t="s">
        <v>8</v>
      </c>
      <c r="B38" s="73">
        <v>650</v>
      </c>
      <c r="C38" s="39">
        <v>1</v>
      </c>
      <c r="D38" s="39">
        <v>11</v>
      </c>
      <c r="E38" s="29"/>
      <c r="F38" s="40" t="s">
        <v>43</v>
      </c>
      <c r="G38" s="28">
        <f>G39</f>
        <v>50</v>
      </c>
      <c r="H38" s="28">
        <f t="shared" ref="H38:I42" si="10">H39</f>
        <v>0</v>
      </c>
      <c r="I38" s="28">
        <f t="shared" si="10"/>
        <v>50</v>
      </c>
    </row>
    <row r="39" spans="1:9" ht="12.75" customHeight="1" x14ac:dyDescent="0.2">
      <c r="A39" s="67" t="s">
        <v>60</v>
      </c>
      <c r="B39" s="60">
        <v>650</v>
      </c>
      <c r="C39" s="61">
        <v>1</v>
      </c>
      <c r="D39" s="61">
        <v>11</v>
      </c>
      <c r="E39" s="62" t="s">
        <v>132</v>
      </c>
      <c r="F39" s="63" t="s">
        <v>43</v>
      </c>
      <c r="G39" s="64">
        <f>G40</f>
        <v>50</v>
      </c>
      <c r="H39" s="64">
        <f t="shared" si="10"/>
        <v>0</v>
      </c>
      <c r="I39" s="64">
        <f t="shared" si="10"/>
        <v>50</v>
      </c>
    </row>
    <row r="40" spans="1:9" ht="35.25" customHeight="1" x14ac:dyDescent="0.2">
      <c r="A40" s="67" t="s">
        <v>84</v>
      </c>
      <c r="B40" s="60">
        <v>650</v>
      </c>
      <c r="C40" s="61">
        <v>1</v>
      </c>
      <c r="D40" s="61">
        <v>11</v>
      </c>
      <c r="E40" s="62" t="s">
        <v>139</v>
      </c>
      <c r="F40" s="63" t="s">
        <v>43</v>
      </c>
      <c r="G40" s="64">
        <f>G41</f>
        <v>50</v>
      </c>
      <c r="H40" s="64">
        <f t="shared" si="10"/>
        <v>0</v>
      </c>
      <c r="I40" s="64">
        <f t="shared" si="10"/>
        <v>50</v>
      </c>
    </row>
    <row r="41" spans="1:9" ht="12" customHeight="1" x14ac:dyDescent="0.2">
      <c r="A41" s="67" t="s">
        <v>131</v>
      </c>
      <c r="B41" s="60">
        <v>650</v>
      </c>
      <c r="C41" s="61">
        <v>1</v>
      </c>
      <c r="D41" s="61">
        <v>11</v>
      </c>
      <c r="E41" s="62" t="s">
        <v>140</v>
      </c>
      <c r="F41" s="63"/>
      <c r="G41" s="68">
        <f>G42</f>
        <v>50</v>
      </c>
      <c r="H41" s="68">
        <f t="shared" si="10"/>
        <v>0</v>
      </c>
      <c r="I41" s="68">
        <f t="shared" si="10"/>
        <v>50</v>
      </c>
    </row>
    <row r="42" spans="1:9" ht="11.25" customHeight="1" x14ac:dyDescent="0.2">
      <c r="A42" s="59" t="s">
        <v>53</v>
      </c>
      <c r="B42" s="60">
        <v>650</v>
      </c>
      <c r="C42" s="61">
        <v>1</v>
      </c>
      <c r="D42" s="61">
        <v>11</v>
      </c>
      <c r="E42" s="62" t="s">
        <v>140</v>
      </c>
      <c r="F42" s="63" t="s">
        <v>54</v>
      </c>
      <c r="G42" s="64">
        <f>G43</f>
        <v>50</v>
      </c>
      <c r="H42" s="64">
        <f t="shared" si="10"/>
        <v>0</v>
      </c>
      <c r="I42" s="64">
        <f t="shared" si="10"/>
        <v>50</v>
      </c>
    </row>
    <row r="43" spans="1:9" x14ac:dyDescent="0.2">
      <c r="A43" s="59" t="s">
        <v>37</v>
      </c>
      <c r="B43" s="60">
        <v>650</v>
      </c>
      <c r="C43" s="61">
        <v>1</v>
      </c>
      <c r="D43" s="61">
        <v>11</v>
      </c>
      <c r="E43" s="62" t="s">
        <v>140</v>
      </c>
      <c r="F43" s="63" t="s">
        <v>31</v>
      </c>
      <c r="G43" s="68">
        <v>50</v>
      </c>
      <c r="H43" s="159">
        <f>I43-G43</f>
        <v>0</v>
      </c>
      <c r="I43" s="160">
        <v>50</v>
      </c>
    </row>
    <row r="44" spans="1:9" ht="11.25" customHeight="1" x14ac:dyDescent="0.2">
      <c r="A44" s="30" t="s">
        <v>9</v>
      </c>
      <c r="B44" s="73">
        <v>650</v>
      </c>
      <c r="C44" s="39">
        <v>1</v>
      </c>
      <c r="D44" s="39">
        <v>13</v>
      </c>
      <c r="E44" s="29" t="s">
        <v>43</v>
      </c>
      <c r="F44" s="40" t="s">
        <v>43</v>
      </c>
      <c r="G44" s="135">
        <f>G45+G74+G87</f>
        <v>4151.5</v>
      </c>
      <c r="H44" s="135">
        <f>H45+H74+H87</f>
        <v>641.69999999999993</v>
      </c>
      <c r="I44" s="135">
        <f>I45+I74+I87</f>
        <v>4793.2</v>
      </c>
    </row>
    <row r="45" spans="1:9" ht="26.25" customHeight="1" x14ac:dyDescent="0.2">
      <c r="A45" s="67" t="s">
        <v>292</v>
      </c>
      <c r="B45" s="60">
        <v>650</v>
      </c>
      <c r="C45" s="61">
        <v>1</v>
      </c>
      <c r="D45" s="61">
        <v>13</v>
      </c>
      <c r="E45" s="62" t="s">
        <v>133</v>
      </c>
      <c r="F45" s="63" t="s">
        <v>43</v>
      </c>
      <c r="G45" s="64">
        <f>G46+G67</f>
        <v>2703.8</v>
      </c>
      <c r="H45" s="64">
        <f t="shared" ref="H45:I45" si="11">H46+H67</f>
        <v>114.49999999999989</v>
      </c>
      <c r="I45" s="64">
        <f t="shared" si="11"/>
        <v>2818.2999999999997</v>
      </c>
    </row>
    <row r="46" spans="1:9" ht="42" customHeight="1" x14ac:dyDescent="0.2">
      <c r="A46" s="67" t="s">
        <v>82</v>
      </c>
      <c r="B46" s="60">
        <v>650</v>
      </c>
      <c r="C46" s="61">
        <v>1</v>
      </c>
      <c r="D46" s="61">
        <v>13</v>
      </c>
      <c r="E46" s="62" t="s">
        <v>157</v>
      </c>
      <c r="F46" s="63" t="s">
        <v>43</v>
      </c>
      <c r="G46" s="64">
        <f>G47+G62</f>
        <v>2683.8</v>
      </c>
      <c r="H46" s="64">
        <f t="shared" ref="H46" si="12">H47+H62</f>
        <v>114.49999999999989</v>
      </c>
      <c r="I46" s="64">
        <f>I47+I62</f>
        <v>2798.2999999999997</v>
      </c>
    </row>
    <row r="47" spans="1:9" ht="23.25" customHeight="1" x14ac:dyDescent="0.2">
      <c r="A47" s="81" t="s">
        <v>174</v>
      </c>
      <c r="B47" s="60">
        <v>650</v>
      </c>
      <c r="C47" s="61">
        <v>1</v>
      </c>
      <c r="D47" s="61">
        <v>13</v>
      </c>
      <c r="E47" s="62" t="s">
        <v>141</v>
      </c>
      <c r="F47" s="63"/>
      <c r="G47" s="68">
        <f>G48+G54+G58</f>
        <v>2666.3</v>
      </c>
      <c r="H47" s="68">
        <f>H48+H54+H58</f>
        <v>114.49999999999989</v>
      </c>
      <c r="I47" s="68">
        <f>I48+I54+I58</f>
        <v>2780.7999999999997</v>
      </c>
    </row>
    <row r="48" spans="1:9" ht="33" customHeight="1" x14ac:dyDescent="0.2">
      <c r="A48" s="59" t="s">
        <v>47</v>
      </c>
      <c r="B48" s="60">
        <v>650</v>
      </c>
      <c r="C48" s="61">
        <v>1</v>
      </c>
      <c r="D48" s="61">
        <v>13</v>
      </c>
      <c r="E48" s="62" t="s">
        <v>141</v>
      </c>
      <c r="F48" s="63" t="s">
        <v>48</v>
      </c>
      <c r="G48" s="68">
        <f>G49</f>
        <v>1866.6</v>
      </c>
      <c r="H48" s="68">
        <f t="shared" ref="H48:I48" si="13">H49</f>
        <v>0</v>
      </c>
      <c r="I48" s="68">
        <f t="shared" si="13"/>
        <v>1866.6</v>
      </c>
    </row>
    <row r="49" spans="1:10" x14ac:dyDescent="0.2">
      <c r="A49" s="59" t="s">
        <v>49</v>
      </c>
      <c r="B49" s="60">
        <v>650</v>
      </c>
      <c r="C49" s="61">
        <v>1</v>
      </c>
      <c r="D49" s="61">
        <v>13</v>
      </c>
      <c r="E49" s="62" t="s">
        <v>141</v>
      </c>
      <c r="F49" s="63" t="s">
        <v>50</v>
      </c>
      <c r="G49" s="68">
        <f>G50+G51+G53+G52</f>
        <v>1866.6</v>
      </c>
      <c r="H49" s="68">
        <f t="shared" ref="H49" si="14">H50+H51+H53+H52</f>
        <v>0</v>
      </c>
      <c r="I49" s="68">
        <f>I50+I51+I53+I52</f>
        <v>1866.6</v>
      </c>
      <c r="J49" s="6" t="s">
        <v>298</v>
      </c>
    </row>
    <row r="50" spans="1:10" x14ac:dyDescent="0.2">
      <c r="A50" s="59" t="s">
        <v>77</v>
      </c>
      <c r="B50" s="60">
        <v>650</v>
      </c>
      <c r="C50" s="61">
        <v>1</v>
      </c>
      <c r="D50" s="61">
        <v>13</v>
      </c>
      <c r="E50" s="62" t="s">
        <v>141</v>
      </c>
      <c r="F50" s="63">
        <v>111</v>
      </c>
      <c r="G50" s="68">
        <v>1355.7</v>
      </c>
      <c r="H50" s="159">
        <f>I50-G50</f>
        <v>0</v>
      </c>
      <c r="I50" s="160">
        <v>1355.7</v>
      </c>
    </row>
    <row r="51" spans="1:10" ht="22.5" x14ac:dyDescent="0.2">
      <c r="A51" s="59" t="s">
        <v>38</v>
      </c>
      <c r="B51" s="60">
        <v>650</v>
      </c>
      <c r="C51" s="61">
        <v>1</v>
      </c>
      <c r="D51" s="61">
        <v>13</v>
      </c>
      <c r="E51" s="62" t="s">
        <v>141</v>
      </c>
      <c r="F51" s="63">
        <v>112</v>
      </c>
      <c r="G51" s="68">
        <v>86</v>
      </c>
      <c r="H51" s="159">
        <f t="shared" ref="H51:H53" si="15">I51-G51</f>
        <v>0</v>
      </c>
      <c r="I51" s="160">
        <v>86</v>
      </c>
    </row>
    <row r="52" spans="1:10" ht="33.75" x14ac:dyDescent="0.2">
      <c r="A52" s="59" t="s">
        <v>201</v>
      </c>
      <c r="B52" s="60" t="s">
        <v>228</v>
      </c>
      <c r="C52" s="61">
        <v>1</v>
      </c>
      <c r="D52" s="61">
        <v>13</v>
      </c>
      <c r="E52" s="62" t="s">
        <v>141</v>
      </c>
      <c r="F52" s="63">
        <v>113</v>
      </c>
      <c r="G52" s="68">
        <v>20</v>
      </c>
      <c r="H52" s="159">
        <f t="shared" si="15"/>
        <v>0</v>
      </c>
      <c r="I52" s="160">
        <v>20</v>
      </c>
    </row>
    <row r="53" spans="1:10" ht="33.75" x14ac:dyDescent="0.2">
      <c r="A53" s="59" t="s">
        <v>78</v>
      </c>
      <c r="B53" s="60">
        <v>650</v>
      </c>
      <c r="C53" s="61">
        <v>1</v>
      </c>
      <c r="D53" s="61">
        <v>13</v>
      </c>
      <c r="E53" s="62" t="s">
        <v>141</v>
      </c>
      <c r="F53" s="63">
        <v>119</v>
      </c>
      <c r="G53" s="64">
        <v>404.9</v>
      </c>
      <c r="H53" s="159">
        <f t="shared" si="15"/>
        <v>0</v>
      </c>
      <c r="I53" s="160">
        <v>404.9</v>
      </c>
    </row>
    <row r="54" spans="1:10" ht="22.5" x14ac:dyDescent="0.2">
      <c r="A54" s="59" t="s">
        <v>86</v>
      </c>
      <c r="B54" s="60">
        <v>650</v>
      </c>
      <c r="C54" s="61">
        <v>1</v>
      </c>
      <c r="D54" s="61">
        <v>13</v>
      </c>
      <c r="E54" s="62" t="s">
        <v>141</v>
      </c>
      <c r="F54" s="63" t="s">
        <v>44</v>
      </c>
      <c r="G54" s="64">
        <f>G55</f>
        <v>797.2</v>
      </c>
      <c r="H54" s="64">
        <f t="shared" ref="H54:I54" si="16">H55</f>
        <v>114.49999999999989</v>
      </c>
      <c r="I54" s="64">
        <f t="shared" si="16"/>
        <v>911.69999999999993</v>
      </c>
    </row>
    <row r="55" spans="1:10" ht="22.5" x14ac:dyDescent="0.2">
      <c r="A55" s="59" t="s">
        <v>45</v>
      </c>
      <c r="B55" s="60">
        <v>650</v>
      </c>
      <c r="C55" s="61">
        <v>1</v>
      </c>
      <c r="D55" s="61">
        <v>13</v>
      </c>
      <c r="E55" s="62" t="s">
        <v>141</v>
      </c>
      <c r="F55" s="63" t="s">
        <v>46</v>
      </c>
      <c r="G55" s="64">
        <f>G56</f>
        <v>797.2</v>
      </c>
      <c r="H55" s="64">
        <f>I55-G55</f>
        <v>114.49999999999989</v>
      </c>
      <c r="I55" s="64">
        <f>I56+I57</f>
        <v>911.69999999999993</v>
      </c>
    </row>
    <row r="56" spans="1:10" ht="22.5" x14ac:dyDescent="0.2">
      <c r="A56" s="59" t="s">
        <v>36</v>
      </c>
      <c r="B56" s="60">
        <v>650</v>
      </c>
      <c r="C56" s="61">
        <v>1</v>
      </c>
      <c r="D56" s="61">
        <v>13</v>
      </c>
      <c r="E56" s="62" t="s">
        <v>141</v>
      </c>
      <c r="F56" s="63">
        <v>244</v>
      </c>
      <c r="G56" s="68">
        <v>797.2</v>
      </c>
      <c r="H56" s="159">
        <f>I56-G56</f>
        <v>72.199999999999932</v>
      </c>
      <c r="I56" s="160">
        <f>754.9+97+10+5+2.5</f>
        <v>869.4</v>
      </c>
      <c r="J56" s="6" t="s">
        <v>319</v>
      </c>
    </row>
    <row r="57" spans="1:10" ht="22.5" x14ac:dyDescent="0.2">
      <c r="A57" s="59" t="s">
        <v>36</v>
      </c>
      <c r="B57" s="60">
        <v>650</v>
      </c>
      <c r="C57" s="61">
        <v>1</v>
      </c>
      <c r="D57" s="61">
        <v>13</v>
      </c>
      <c r="E57" s="62" t="s">
        <v>141</v>
      </c>
      <c r="F57" s="63">
        <v>247</v>
      </c>
      <c r="G57" s="68">
        <v>0</v>
      </c>
      <c r="H57" s="159">
        <f>I57-G57</f>
        <v>42.3</v>
      </c>
      <c r="I57" s="160">
        <v>42.3</v>
      </c>
      <c r="J57" s="6" t="s">
        <v>312</v>
      </c>
    </row>
    <row r="58" spans="1:10" x14ac:dyDescent="0.2">
      <c r="A58" s="59" t="s">
        <v>53</v>
      </c>
      <c r="B58" s="60">
        <v>650</v>
      </c>
      <c r="C58" s="61">
        <v>1</v>
      </c>
      <c r="D58" s="61">
        <v>13</v>
      </c>
      <c r="E58" s="62" t="s">
        <v>141</v>
      </c>
      <c r="F58" s="63" t="s">
        <v>54</v>
      </c>
      <c r="G58" s="64">
        <f>G59</f>
        <v>2.5</v>
      </c>
      <c r="H58" s="64">
        <f t="shared" ref="H58:I58" si="17">H59</f>
        <v>0</v>
      </c>
      <c r="I58" s="64">
        <f t="shared" si="17"/>
        <v>2.5</v>
      </c>
    </row>
    <row r="59" spans="1:10" x14ac:dyDescent="0.2">
      <c r="A59" s="59" t="s">
        <v>55</v>
      </c>
      <c r="B59" s="60">
        <v>650</v>
      </c>
      <c r="C59" s="61">
        <v>1</v>
      </c>
      <c r="D59" s="61">
        <v>13</v>
      </c>
      <c r="E59" s="62" t="s">
        <v>141</v>
      </c>
      <c r="F59" s="63" t="s">
        <v>56</v>
      </c>
      <c r="G59" s="64">
        <f>G60+G61</f>
        <v>2.5</v>
      </c>
      <c r="H59" s="64">
        <f t="shared" ref="H59:I59" si="18">H60+H61</f>
        <v>0</v>
      </c>
      <c r="I59" s="64">
        <f t="shared" si="18"/>
        <v>2.5</v>
      </c>
    </row>
    <row r="60" spans="1:10" ht="18" customHeight="1" x14ac:dyDescent="0.2">
      <c r="A60" s="59" t="s">
        <v>79</v>
      </c>
      <c r="B60" s="60" t="s">
        <v>228</v>
      </c>
      <c r="C60" s="61">
        <v>1</v>
      </c>
      <c r="D60" s="61">
        <v>13</v>
      </c>
      <c r="E60" s="62" t="s">
        <v>141</v>
      </c>
      <c r="F60" s="63">
        <v>851</v>
      </c>
      <c r="G60" s="68">
        <v>0</v>
      </c>
      <c r="H60" s="159">
        <f>I60-G60</f>
        <v>0</v>
      </c>
      <c r="I60" s="160">
        <v>0</v>
      </c>
    </row>
    <row r="61" spans="1:10" ht="13.5" customHeight="1" x14ac:dyDescent="0.2">
      <c r="A61" s="59" t="s">
        <v>80</v>
      </c>
      <c r="B61" s="60" t="s">
        <v>228</v>
      </c>
      <c r="C61" s="61">
        <v>1</v>
      </c>
      <c r="D61" s="61">
        <v>13</v>
      </c>
      <c r="E61" s="62" t="s">
        <v>141</v>
      </c>
      <c r="F61" s="63">
        <v>853</v>
      </c>
      <c r="G61" s="68">
        <v>2.5</v>
      </c>
      <c r="H61" s="159">
        <f>I61-G61</f>
        <v>0</v>
      </c>
      <c r="I61" s="160">
        <v>2.5</v>
      </c>
    </row>
    <row r="62" spans="1:10" ht="13.5" customHeight="1" x14ac:dyDescent="0.2">
      <c r="A62" s="59" t="s">
        <v>65</v>
      </c>
      <c r="B62" s="60" t="s">
        <v>228</v>
      </c>
      <c r="C62" s="61">
        <v>1</v>
      </c>
      <c r="D62" s="61">
        <v>13</v>
      </c>
      <c r="E62" s="62" t="s">
        <v>234</v>
      </c>
      <c r="F62" s="63"/>
      <c r="G62" s="68">
        <f>G63</f>
        <v>17.5</v>
      </c>
      <c r="H62" s="68">
        <f t="shared" ref="H62:I63" si="19">H63</f>
        <v>0</v>
      </c>
      <c r="I62" s="68">
        <f>I63</f>
        <v>17.5</v>
      </c>
      <c r="J62" s="6" t="s">
        <v>321</v>
      </c>
    </row>
    <row r="63" spans="1:10" ht="13.5" customHeight="1" x14ac:dyDescent="0.2">
      <c r="A63" s="59" t="s">
        <v>53</v>
      </c>
      <c r="B63" s="60" t="s">
        <v>228</v>
      </c>
      <c r="C63" s="61">
        <v>1</v>
      </c>
      <c r="D63" s="61">
        <v>13</v>
      </c>
      <c r="E63" s="62" t="s">
        <v>234</v>
      </c>
      <c r="F63" s="63">
        <v>800</v>
      </c>
      <c r="G63" s="68">
        <f>G64</f>
        <v>17.5</v>
      </c>
      <c r="H63" s="68">
        <f t="shared" si="19"/>
        <v>0</v>
      </c>
      <c r="I63" s="68">
        <f t="shared" si="19"/>
        <v>17.5</v>
      </c>
    </row>
    <row r="64" spans="1:10" ht="13.5" customHeight="1" x14ac:dyDescent="0.2">
      <c r="A64" s="59" t="s">
        <v>55</v>
      </c>
      <c r="B64" s="60">
        <v>650</v>
      </c>
      <c r="C64" s="61">
        <v>1</v>
      </c>
      <c r="D64" s="61">
        <v>13</v>
      </c>
      <c r="E64" s="62" t="s">
        <v>234</v>
      </c>
      <c r="F64" s="63" t="s">
        <v>56</v>
      </c>
      <c r="G64" s="68">
        <f>G65+G66</f>
        <v>17.5</v>
      </c>
      <c r="H64" s="68">
        <f t="shared" ref="H64" si="20">H65+H66</f>
        <v>0</v>
      </c>
      <c r="I64" s="68">
        <f>I65+I66</f>
        <v>17.5</v>
      </c>
    </row>
    <row r="65" spans="1:11" ht="13.5" customHeight="1" x14ac:dyDescent="0.2">
      <c r="A65" s="59" t="s">
        <v>79</v>
      </c>
      <c r="B65" s="60" t="s">
        <v>228</v>
      </c>
      <c r="C65" s="61">
        <v>1</v>
      </c>
      <c r="D65" s="61">
        <v>13</v>
      </c>
      <c r="E65" s="62" t="s">
        <v>234</v>
      </c>
      <c r="F65" s="63">
        <v>851</v>
      </c>
      <c r="G65" s="68">
        <v>2.5</v>
      </c>
      <c r="H65" s="159">
        <f>I65-G65</f>
        <v>0</v>
      </c>
      <c r="I65" s="163">
        <v>2.5</v>
      </c>
    </row>
    <row r="66" spans="1:11" ht="13.5" customHeight="1" x14ac:dyDescent="0.2">
      <c r="A66" s="59" t="s">
        <v>80</v>
      </c>
      <c r="B66" s="60" t="s">
        <v>284</v>
      </c>
      <c r="C66" s="61">
        <v>1</v>
      </c>
      <c r="D66" s="61">
        <v>13</v>
      </c>
      <c r="E66" s="62" t="s">
        <v>234</v>
      </c>
      <c r="F66" s="63">
        <v>853</v>
      </c>
      <c r="G66" s="68">
        <v>15</v>
      </c>
      <c r="H66" s="159">
        <f>I66-G66</f>
        <v>0</v>
      </c>
      <c r="I66" s="163">
        <v>15</v>
      </c>
    </row>
    <row r="67" spans="1:11" ht="23.25" customHeight="1" x14ac:dyDescent="0.2">
      <c r="A67" s="59" t="s">
        <v>207</v>
      </c>
      <c r="B67" s="60">
        <v>650</v>
      </c>
      <c r="C67" s="61">
        <v>1</v>
      </c>
      <c r="D67" s="61">
        <v>13</v>
      </c>
      <c r="E67" s="62" t="s">
        <v>208</v>
      </c>
      <c r="F67" s="63"/>
      <c r="G67" s="68">
        <f>G68+G71</f>
        <v>20</v>
      </c>
      <c r="H67" s="68">
        <f t="shared" ref="H67:I67" si="21">H68+H71</f>
        <v>0</v>
      </c>
      <c r="I67" s="68">
        <f t="shared" si="21"/>
        <v>20</v>
      </c>
    </row>
    <row r="68" spans="1:11" ht="20.25" customHeight="1" x14ac:dyDescent="0.2">
      <c r="A68" s="59" t="s">
        <v>65</v>
      </c>
      <c r="B68" s="60">
        <v>650</v>
      </c>
      <c r="C68" s="61">
        <v>1</v>
      </c>
      <c r="D68" s="61">
        <v>13</v>
      </c>
      <c r="E68" s="62" t="s">
        <v>209</v>
      </c>
      <c r="F68" s="63">
        <v>200</v>
      </c>
      <c r="G68" s="134">
        <f>G69</f>
        <v>20</v>
      </c>
      <c r="H68" s="134">
        <f t="shared" ref="H68:I69" si="22">H69</f>
        <v>0</v>
      </c>
      <c r="I68" s="134">
        <f t="shared" si="22"/>
        <v>20</v>
      </c>
    </row>
    <row r="69" spans="1:11" ht="22.5" x14ac:dyDescent="0.2">
      <c r="A69" s="59" t="s">
        <v>45</v>
      </c>
      <c r="B69" s="60">
        <v>650</v>
      </c>
      <c r="C69" s="61">
        <v>1</v>
      </c>
      <c r="D69" s="61">
        <v>13</v>
      </c>
      <c r="E69" s="62" t="s">
        <v>209</v>
      </c>
      <c r="F69" s="63">
        <v>240</v>
      </c>
      <c r="G69" s="134">
        <f>G70</f>
        <v>20</v>
      </c>
      <c r="H69" s="134">
        <f t="shared" si="22"/>
        <v>0</v>
      </c>
      <c r="I69" s="134">
        <f t="shared" si="22"/>
        <v>20</v>
      </c>
    </row>
    <row r="70" spans="1:11" ht="22.5" x14ac:dyDescent="0.2">
      <c r="A70" s="59" t="s">
        <v>36</v>
      </c>
      <c r="B70" s="60">
        <v>650</v>
      </c>
      <c r="C70" s="61">
        <v>1</v>
      </c>
      <c r="D70" s="61">
        <v>13</v>
      </c>
      <c r="E70" s="62" t="s">
        <v>209</v>
      </c>
      <c r="F70" s="63">
        <v>244</v>
      </c>
      <c r="G70" s="134">
        <v>20</v>
      </c>
      <c r="H70" s="159">
        <f>I70-G70</f>
        <v>0</v>
      </c>
      <c r="I70" s="134">
        <v>20</v>
      </c>
    </row>
    <row r="71" spans="1:11" x14ac:dyDescent="0.2">
      <c r="A71" s="59" t="s">
        <v>53</v>
      </c>
      <c r="B71" s="60">
        <v>650</v>
      </c>
      <c r="C71" s="61">
        <v>1</v>
      </c>
      <c r="D71" s="61">
        <v>13</v>
      </c>
      <c r="E71" s="62" t="s">
        <v>209</v>
      </c>
      <c r="F71" s="63">
        <v>800</v>
      </c>
      <c r="G71" s="134">
        <f>G72</f>
        <v>0</v>
      </c>
      <c r="H71" s="134">
        <f t="shared" ref="H71:I72" si="23">H72</f>
        <v>0</v>
      </c>
      <c r="I71" s="134">
        <f t="shared" si="23"/>
        <v>0</v>
      </c>
    </row>
    <row r="72" spans="1:11" x14ac:dyDescent="0.2">
      <c r="A72" s="59" t="s">
        <v>55</v>
      </c>
      <c r="B72" s="60">
        <v>650</v>
      </c>
      <c r="C72" s="61">
        <v>1</v>
      </c>
      <c r="D72" s="61">
        <v>13</v>
      </c>
      <c r="E72" s="62" t="s">
        <v>209</v>
      </c>
      <c r="F72" s="63">
        <v>850</v>
      </c>
      <c r="G72" s="134">
        <f>G73</f>
        <v>0</v>
      </c>
      <c r="H72" s="134">
        <f t="shared" si="23"/>
        <v>0</v>
      </c>
      <c r="I72" s="134">
        <f t="shared" si="23"/>
        <v>0</v>
      </c>
    </row>
    <row r="73" spans="1:11" x14ac:dyDescent="0.2">
      <c r="A73" s="59"/>
      <c r="B73" s="60">
        <v>650</v>
      </c>
      <c r="C73" s="61">
        <v>1</v>
      </c>
      <c r="D73" s="61">
        <v>13</v>
      </c>
      <c r="E73" s="62" t="s">
        <v>209</v>
      </c>
      <c r="F73" s="63">
        <v>853</v>
      </c>
      <c r="G73" s="68">
        <v>0</v>
      </c>
      <c r="H73" s="160"/>
      <c r="I73" s="160"/>
    </row>
    <row r="74" spans="1:11" ht="25.5" customHeight="1" x14ac:dyDescent="0.2">
      <c r="A74" s="59" t="s">
        <v>293</v>
      </c>
      <c r="B74" s="60">
        <v>650</v>
      </c>
      <c r="C74" s="61">
        <v>1</v>
      </c>
      <c r="D74" s="61">
        <v>13</v>
      </c>
      <c r="E74" s="62" t="s">
        <v>142</v>
      </c>
      <c r="F74" s="63"/>
      <c r="G74" s="64">
        <f>G75+G84</f>
        <v>1445.7</v>
      </c>
      <c r="H74" s="64">
        <f>H75+H84</f>
        <v>527.20000000000005</v>
      </c>
      <c r="I74" s="64">
        <f>I75+I84</f>
        <v>1972.9</v>
      </c>
    </row>
    <row r="75" spans="1:11" ht="33.75" x14ac:dyDescent="0.2">
      <c r="A75" s="59" t="s">
        <v>85</v>
      </c>
      <c r="B75" s="60">
        <v>650</v>
      </c>
      <c r="C75" s="61">
        <v>1</v>
      </c>
      <c r="D75" s="61">
        <v>13</v>
      </c>
      <c r="E75" s="62" t="s">
        <v>143</v>
      </c>
      <c r="F75" s="63"/>
      <c r="G75" s="64">
        <f>G76</f>
        <v>1385.7</v>
      </c>
      <c r="H75" s="64">
        <f t="shared" ref="H75" si="24">H76</f>
        <v>400</v>
      </c>
      <c r="I75" s="64">
        <f>I76</f>
        <v>1785.7</v>
      </c>
    </row>
    <row r="76" spans="1:11" ht="22.5" x14ac:dyDescent="0.2">
      <c r="A76" s="59" t="s">
        <v>66</v>
      </c>
      <c r="B76" s="60">
        <v>650</v>
      </c>
      <c r="C76" s="61">
        <v>1</v>
      </c>
      <c r="D76" s="61">
        <v>13</v>
      </c>
      <c r="E76" s="62" t="s">
        <v>144</v>
      </c>
      <c r="F76" s="63"/>
      <c r="G76" s="64">
        <f>G77+G81</f>
        <v>1385.7</v>
      </c>
      <c r="H76" s="64">
        <f>H77+H81</f>
        <v>400</v>
      </c>
      <c r="I76" s="64">
        <f>I77+I81</f>
        <v>1785.7</v>
      </c>
    </row>
    <row r="77" spans="1:11" ht="22.5" customHeight="1" x14ac:dyDescent="0.2">
      <c r="A77" s="59" t="s">
        <v>86</v>
      </c>
      <c r="B77" s="60">
        <v>650</v>
      </c>
      <c r="C77" s="61">
        <v>1</v>
      </c>
      <c r="D77" s="61">
        <v>13</v>
      </c>
      <c r="E77" s="62" t="s">
        <v>144</v>
      </c>
      <c r="F77" s="63" t="s">
        <v>44</v>
      </c>
      <c r="G77" s="64">
        <f>G78</f>
        <v>1364.2</v>
      </c>
      <c r="H77" s="64">
        <f t="shared" ref="H77:I77" si="25">H78</f>
        <v>400</v>
      </c>
      <c r="I77" s="64">
        <f t="shared" si="25"/>
        <v>1764.2</v>
      </c>
    </row>
    <row r="78" spans="1:11" ht="22.5" x14ac:dyDescent="0.2">
      <c r="A78" s="59" t="s">
        <v>45</v>
      </c>
      <c r="B78" s="60">
        <v>650</v>
      </c>
      <c r="C78" s="61">
        <v>1</v>
      </c>
      <c r="D78" s="61">
        <v>13</v>
      </c>
      <c r="E78" s="62" t="s">
        <v>144</v>
      </c>
      <c r="F78" s="63" t="s">
        <v>46</v>
      </c>
      <c r="G78" s="64">
        <f>G79</f>
        <v>1364.2</v>
      </c>
      <c r="H78" s="64">
        <f>I78-G78</f>
        <v>400</v>
      </c>
      <c r="I78" s="64">
        <f>I79+I80</f>
        <v>1764.2</v>
      </c>
    </row>
    <row r="79" spans="1:11" ht="22.5" x14ac:dyDescent="0.2">
      <c r="A79" s="59" t="s">
        <v>36</v>
      </c>
      <c r="B79" s="60">
        <v>650</v>
      </c>
      <c r="C79" s="61">
        <v>1</v>
      </c>
      <c r="D79" s="61">
        <v>13</v>
      </c>
      <c r="E79" s="62" t="s">
        <v>144</v>
      </c>
      <c r="F79" s="63">
        <v>244</v>
      </c>
      <c r="G79" s="68">
        <v>1364.2</v>
      </c>
      <c r="H79" s="159">
        <f>I79-G79</f>
        <v>-327.79999999999995</v>
      </c>
      <c r="I79" s="160">
        <f>836.4+200</f>
        <v>1036.4000000000001</v>
      </c>
      <c r="K79" s="6" t="s">
        <v>315</v>
      </c>
    </row>
    <row r="80" spans="1:11" ht="22.5" x14ac:dyDescent="0.2">
      <c r="A80" s="59" t="s">
        <v>36</v>
      </c>
      <c r="B80" s="60">
        <v>650</v>
      </c>
      <c r="C80" s="61">
        <v>1</v>
      </c>
      <c r="D80" s="61">
        <v>13</v>
      </c>
      <c r="E80" s="62" t="s">
        <v>144</v>
      </c>
      <c r="F80" s="63">
        <v>247</v>
      </c>
      <c r="G80" s="68">
        <v>0</v>
      </c>
      <c r="H80" s="159">
        <f>I80-G80</f>
        <v>727.8</v>
      </c>
      <c r="I80" s="160">
        <f>527.8+200</f>
        <v>727.8</v>
      </c>
      <c r="J80" s="6" t="s">
        <v>312</v>
      </c>
      <c r="K80" s="6" t="s">
        <v>315</v>
      </c>
    </row>
    <row r="81" spans="1:10" x14ac:dyDescent="0.2">
      <c r="A81" s="144" t="s">
        <v>53</v>
      </c>
      <c r="B81" s="121">
        <v>650</v>
      </c>
      <c r="C81" s="122">
        <v>1</v>
      </c>
      <c r="D81" s="122">
        <v>13</v>
      </c>
      <c r="E81" s="123" t="s">
        <v>144</v>
      </c>
      <c r="F81" s="124">
        <v>800</v>
      </c>
      <c r="G81" s="134">
        <f>G82</f>
        <v>21.5</v>
      </c>
      <c r="H81" s="134">
        <f t="shared" ref="H81:I82" si="26">H82</f>
        <v>0</v>
      </c>
      <c r="I81" s="134">
        <f t="shared" si="26"/>
        <v>21.5</v>
      </c>
    </row>
    <row r="82" spans="1:10" x14ac:dyDescent="0.2">
      <c r="A82" s="144" t="s">
        <v>55</v>
      </c>
      <c r="B82" s="121">
        <v>650</v>
      </c>
      <c r="C82" s="122">
        <v>1</v>
      </c>
      <c r="D82" s="122">
        <v>13</v>
      </c>
      <c r="E82" s="123" t="s">
        <v>144</v>
      </c>
      <c r="F82" s="124">
        <v>850</v>
      </c>
      <c r="G82" s="134">
        <f>G83</f>
        <v>21.5</v>
      </c>
      <c r="H82" s="134">
        <f t="shared" si="26"/>
        <v>0</v>
      </c>
      <c r="I82" s="134">
        <f t="shared" si="26"/>
        <v>21.5</v>
      </c>
    </row>
    <row r="83" spans="1:10" x14ac:dyDescent="0.2">
      <c r="A83" s="144" t="s">
        <v>79</v>
      </c>
      <c r="B83" s="121">
        <v>650</v>
      </c>
      <c r="C83" s="122">
        <v>1</v>
      </c>
      <c r="D83" s="122">
        <v>13</v>
      </c>
      <c r="E83" s="123" t="s">
        <v>144</v>
      </c>
      <c r="F83" s="124">
        <v>851</v>
      </c>
      <c r="G83" s="134">
        <v>21.5</v>
      </c>
      <c r="H83" s="159">
        <f>I83-G83</f>
        <v>0</v>
      </c>
      <c r="I83" s="160">
        <v>21.5</v>
      </c>
    </row>
    <row r="84" spans="1:10" ht="30" customHeight="1" x14ac:dyDescent="0.2">
      <c r="A84" s="59" t="s">
        <v>66</v>
      </c>
      <c r="B84" s="60" t="s">
        <v>228</v>
      </c>
      <c r="C84" s="61">
        <v>1</v>
      </c>
      <c r="D84" s="61">
        <v>13</v>
      </c>
      <c r="E84" s="62" t="s">
        <v>227</v>
      </c>
      <c r="F84" s="63"/>
      <c r="G84" s="68">
        <f>G85</f>
        <v>60</v>
      </c>
      <c r="H84" s="68">
        <f>H85</f>
        <v>127.19999999999999</v>
      </c>
      <c r="I84" s="68">
        <f>I85</f>
        <v>187.2</v>
      </c>
    </row>
    <row r="85" spans="1:10" ht="25.5" customHeight="1" x14ac:dyDescent="0.2">
      <c r="A85" s="59" t="s">
        <v>45</v>
      </c>
      <c r="B85" s="60" t="s">
        <v>228</v>
      </c>
      <c r="C85" s="61">
        <v>1</v>
      </c>
      <c r="D85" s="61">
        <v>13</v>
      </c>
      <c r="E85" s="62" t="s">
        <v>229</v>
      </c>
      <c r="F85" s="63">
        <v>240</v>
      </c>
      <c r="G85" s="68">
        <f>G86</f>
        <v>60</v>
      </c>
      <c r="H85" s="68">
        <f t="shared" ref="H85:I85" si="27">H86</f>
        <v>127.19999999999999</v>
      </c>
      <c r="I85" s="68">
        <f t="shared" si="27"/>
        <v>187.2</v>
      </c>
    </row>
    <row r="86" spans="1:10" ht="30" customHeight="1" x14ac:dyDescent="0.2">
      <c r="A86" s="59" t="s">
        <v>36</v>
      </c>
      <c r="B86" s="60" t="s">
        <v>228</v>
      </c>
      <c r="C86" s="61">
        <v>1</v>
      </c>
      <c r="D86" s="61">
        <v>13</v>
      </c>
      <c r="E86" s="62" t="s">
        <v>229</v>
      </c>
      <c r="F86" s="63">
        <v>244</v>
      </c>
      <c r="G86" s="68">
        <v>60</v>
      </c>
      <c r="H86" s="172">
        <f>I86-G86</f>
        <v>127.19999999999999</v>
      </c>
      <c r="I86" s="68">
        <v>187.2</v>
      </c>
      <c r="J86" s="6" t="s">
        <v>322</v>
      </c>
    </row>
    <row r="87" spans="1:10" ht="36.75" customHeight="1" x14ac:dyDescent="0.2">
      <c r="A87" s="59" t="s">
        <v>244</v>
      </c>
      <c r="B87" s="60">
        <v>650</v>
      </c>
      <c r="C87" s="61">
        <v>1</v>
      </c>
      <c r="D87" s="61">
        <v>13</v>
      </c>
      <c r="E87" s="62" t="s">
        <v>145</v>
      </c>
      <c r="F87" s="63"/>
      <c r="G87" s="64">
        <f>G88+G94</f>
        <v>2</v>
      </c>
      <c r="H87" s="64">
        <f t="shared" ref="H87:I87" si="28">H88+H94</f>
        <v>0</v>
      </c>
      <c r="I87" s="64">
        <f t="shared" si="28"/>
        <v>2</v>
      </c>
    </row>
    <row r="88" spans="1:10" ht="36" customHeight="1" x14ac:dyDescent="0.2">
      <c r="A88" s="59" t="s">
        <v>185</v>
      </c>
      <c r="B88" s="60">
        <v>650</v>
      </c>
      <c r="C88" s="61">
        <v>1</v>
      </c>
      <c r="D88" s="61">
        <v>13</v>
      </c>
      <c r="E88" s="62" t="s">
        <v>186</v>
      </c>
      <c r="F88" s="63"/>
      <c r="G88" s="64">
        <f>G89</f>
        <v>1</v>
      </c>
      <c r="H88" s="64">
        <f t="shared" ref="H88:I92" si="29">H89</f>
        <v>0</v>
      </c>
      <c r="I88" s="64">
        <f t="shared" si="29"/>
        <v>1</v>
      </c>
    </row>
    <row r="89" spans="1:10" ht="33.75" customHeight="1" x14ac:dyDescent="0.2">
      <c r="A89" s="59" t="s">
        <v>223</v>
      </c>
      <c r="B89" s="60">
        <v>650</v>
      </c>
      <c r="C89" s="61">
        <v>1</v>
      </c>
      <c r="D89" s="61">
        <v>13</v>
      </c>
      <c r="E89" s="62" t="s">
        <v>187</v>
      </c>
      <c r="F89" s="63"/>
      <c r="G89" s="64">
        <f>G90</f>
        <v>1</v>
      </c>
      <c r="H89" s="64">
        <f t="shared" si="29"/>
        <v>0</v>
      </c>
      <c r="I89" s="64">
        <f t="shared" si="29"/>
        <v>1</v>
      </c>
    </row>
    <row r="90" spans="1:10" ht="29.25" customHeight="1" x14ac:dyDescent="0.2">
      <c r="A90" s="59" t="s">
        <v>66</v>
      </c>
      <c r="B90" s="60">
        <v>650</v>
      </c>
      <c r="C90" s="61">
        <v>1</v>
      </c>
      <c r="D90" s="61">
        <v>13</v>
      </c>
      <c r="E90" s="62" t="s">
        <v>188</v>
      </c>
      <c r="F90" s="63"/>
      <c r="G90" s="64">
        <f>G91</f>
        <v>1</v>
      </c>
      <c r="H90" s="64">
        <f t="shared" si="29"/>
        <v>0</v>
      </c>
      <c r="I90" s="64">
        <f t="shared" si="29"/>
        <v>1</v>
      </c>
    </row>
    <row r="91" spans="1:10" ht="22.5" customHeight="1" x14ac:dyDescent="0.2">
      <c r="A91" s="59" t="s">
        <v>86</v>
      </c>
      <c r="B91" s="60">
        <v>650</v>
      </c>
      <c r="C91" s="61">
        <v>1</v>
      </c>
      <c r="D91" s="61">
        <v>13</v>
      </c>
      <c r="E91" s="62" t="s">
        <v>188</v>
      </c>
      <c r="F91" s="63">
        <v>200</v>
      </c>
      <c r="G91" s="64">
        <f>G92</f>
        <v>1</v>
      </c>
      <c r="H91" s="64">
        <f t="shared" si="29"/>
        <v>0</v>
      </c>
      <c r="I91" s="64">
        <f t="shared" si="29"/>
        <v>1</v>
      </c>
    </row>
    <row r="92" spans="1:10" ht="22.5" customHeight="1" x14ac:dyDescent="0.2">
      <c r="A92" s="59" t="s">
        <v>45</v>
      </c>
      <c r="B92" s="60">
        <v>650</v>
      </c>
      <c r="C92" s="61">
        <v>1</v>
      </c>
      <c r="D92" s="61">
        <v>13</v>
      </c>
      <c r="E92" s="62" t="s">
        <v>188</v>
      </c>
      <c r="F92" s="63">
        <v>240</v>
      </c>
      <c r="G92" s="64">
        <f>G93</f>
        <v>1</v>
      </c>
      <c r="H92" s="64">
        <f t="shared" si="29"/>
        <v>0</v>
      </c>
      <c r="I92" s="64">
        <f t="shared" si="29"/>
        <v>1</v>
      </c>
    </row>
    <row r="93" spans="1:10" ht="24.75" customHeight="1" x14ac:dyDescent="0.2">
      <c r="A93" s="59" t="s">
        <v>36</v>
      </c>
      <c r="B93" s="60">
        <v>650</v>
      </c>
      <c r="C93" s="61">
        <v>1</v>
      </c>
      <c r="D93" s="61">
        <v>13</v>
      </c>
      <c r="E93" s="62" t="s">
        <v>188</v>
      </c>
      <c r="F93" s="63">
        <v>244</v>
      </c>
      <c r="G93" s="64">
        <v>1</v>
      </c>
      <c r="H93" s="159">
        <f>I93-G93</f>
        <v>0</v>
      </c>
      <c r="I93" s="64">
        <v>1</v>
      </c>
    </row>
    <row r="94" spans="1:10" ht="22.5" customHeight="1" x14ac:dyDescent="0.2">
      <c r="A94" s="59" t="s">
        <v>190</v>
      </c>
      <c r="B94" s="60">
        <v>650</v>
      </c>
      <c r="C94" s="61">
        <v>1</v>
      </c>
      <c r="D94" s="61">
        <v>13</v>
      </c>
      <c r="E94" s="62" t="s">
        <v>189</v>
      </c>
      <c r="F94" s="63"/>
      <c r="G94" s="64">
        <f>G95</f>
        <v>1</v>
      </c>
      <c r="H94" s="64">
        <f t="shared" ref="H94:I98" si="30">H95</f>
        <v>0</v>
      </c>
      <c r="I94" s="64">
        <f t="shared" si="30"/>
        <v>1</v>
      </c>
    </row>
    <row r="95" spans="1:10" ht="48" customHeight="1" x14ac:dyDescent="0.2">
      <c r="A95" s="59" t="s">
        <v>191</v>
      </c>
      <c r="B95" s="60">
        <v>650</v>
      </c>
      <c r="C95" s="61">
        <v>1</v>
      </c>
      <c r="D95" s="61">
        <v>13</v>
      </c>
      <c r="E95" s="62" t="s">
        <v>192</v>
      </c>
      <c r="F95" s="63"/>
      <c r="G95" s="64">
        <f>G96</f>
        <v>1</v>
      </c>
      <c r="H95" s="64">
        <f t="shared" si="30"/>
        <v>0</v>
      </c>
      <c r="I95" s="64">
        <f t="shared" si="30"/>
        <v>1</v>
      </c>
    </row>
    <row r="96" spans="1:10" ht="22.5" customHeight="1" x14ac:dyDescent="0.2">
      <c r="A96" s="59" t="s">
        <v>66</v>
      </c>
      <c r="B96" s="60">
        <v>650</v>
      </c>
      <c r="C96" s="61">
        <v>1</v>
      </c>
      <c r="D96" s="61">
        <v>13</v>
      </c>
      <c r="E96" s="62" t="s">
        <v>193</v>
      </c>
      <c r="F96" s="63"/>
      <c r="G96" s="64">
        <f>G97</f>
        <v>1</v>
      </c>
      <c r="H96" s="64">
        <f t="shared" si="30"/>
        <v>0</v>
      </c>
      <c r="I96" s="64">
        <f t="shared" si="30"/>
        <v>1</v>
      </c>
    </row>
    <row r="97" spans="1:9" ht="22.5" customHeight="1" x14ac:dyDescent="0.2">
      <c r="A97" s="59" t="s">
        <v>86</v>
      </c>
      <c r="B97" s="60">
        <v>650</v>
      </c>
      <c r="C97" s="61">
        <v>1</v>
      </c>
      <c r="D97" s="61">
        <v>13</v>
      </c>
      <c r="E97" s="62" t="s">
        <v>193</v>
      </c>
      <c r="F97" s="63">
        <v>200</v>
      </c>
      <c r="G97" s="64">
        <f>G98</f>
        <v>1</v>
      </c>
      <c r="H97" s="64">
        <f t="shared" si="30"/>
        <v>0</v>
      </c>
      <c r="I97" s="64">
        <f t="shared" si="30"/>
        <v>1</v>
      </c>
    </row>
    <row r="98" spans="1:9" ht="24" customHeight="1" x14ac:dyDescent="0.2">
      <c r="A98" s="59" t="s">
        <v>45</v>
      </c>
      <c r="B98" s="60">
        <v>650</v>
      </c>
      <c r="C98" s="61">
        <v>1</v>
      </c>
      <c r="D98" s="61">
        <v>13</v>
      </c>
      <c r="E98" s="62" t="s">
        <v>193</v>
      </c>
      <c r="F98" s="63">
        <v>240</v>
      </c>
      <c r="G98" s="64">
        <f>G99</f>
        <v>1</v>
      </c>
      <c r="H98" s="64">
        <f t="shared" si="30"/>
        <v>0</v>
      </c>
      <c r="I98" s="64">
        <f t="shared" si="30"/>
        <v>1</v>
      </c>
    </row>
    <row r="99" spans="1:9" ht="29.25" customHeight="1" x14ac:dyDescent="0.2">
      <c r="A99" s="59" t="s">
        <v>36</v>
      </c>
      <c r="B99" s="60">
        <v>650</v>
      </c>
      <c r="C99" s="61">
        <v>1</v>
      </c>
      <c r="D99" s="61">
        <v>13</v>
      </c>
      <c r="E99" s="62" t="s">
        <v>193</v>
      </c>
      <c r="F99" s="63">
        <v>244</v>
      </c>
      <c r="G99" s="68">
        <v>1</v>
      </c>
      <c r="H99" s="159">
        <f>I99-G99</f>
        <v>0</v>
      </c>
      <c r="I99" s="64">
        <v>1</v>
      </c>
    </row>
    <row r="100" spans="1:9" s="32" customFormat="1" ht="20.25" customHeight="1" x14ac:dyDescent="0.2">
      <c r="A100" s="33" t="s">
        <v>10</v>
      </c>
      <c r="B100" s="34">
        <v>650</v>
      </c>
      <c r="C100" s="35">
        <v>2</v>
      </c>
      <c r="D100" s="35">
        <v>0</v>
      </c>
      <c r="E100" s="36" t="s">
        <v>43</v>
      </c>
      <c r="F100" s="37" t="s">
        <v>43</v>
      </c>
      <c r="G100" s="38">
        <f>G101</f>
        <v>246.89999999999998</v>
      </c>
      <c r="H100" s="38">
        <f t="shared" ref="H100:I103" si="31">H101</f>
        <v>0</v>
      </c>
      <c r="I100" s="38">
        <f t="shared" si="31"/>
        <v>246.89999999999998</v>
      </c>
    </row>
    <row r="101" spans="1:9" ht="16.5" customHeight="1" x14ac:dyDescent="0.2">
      <c r="A101" s="30" t="s">
        <v>11</v>
      </c>
      <c r="B101" s="73">
        <v>650</v>
      </c>
      <c r="C101" s="39">
        <v>2</v>
      </c>
      <c r="D101" s="39">
        <v>3</v>
      </c>
      <c r="E101" s="29" t="s">
        <v>43</v>
      </c>
      <c r="F101" s="40" t="s">
        <v>43</v>
      </c>
      <c r="G101" s="28">
        <f>G102</f>
        <v>246.89999999999998</v>
      </c>
      <c r="H101" s="28">
        <f t="shared" si="31"/>
        <v>0</v>
      </c>
      <c r="I101" s="28">
        <f t="shared" si="31"/>
        <v>246.89999999999998</v>
      </c>
    </row>
    <row r="102" spans="1:9" ht="9.75" customHeight="1" x14ac:dyDescent="0.2">
      <c r="A102" s="67" t="s">
        <v>60</v>
      </c>
      <c r="B102" s="60">
        <v>650</v>
      </c>
      <c r="C102" s="61">
        <v>2</v>
      </c>
      <c r="D102" s="61">
        <v>3</v>
      </c>
      <c r="E102" s="62">
        <v>5000000000</v>
      </c>
      <c r="F102" s="63" t="s">
        <v>43</v>
      </c>
      <c r="G102" s="64">
        <f>G103</f>
        <v>246.89999999999998</v>
      </c>
      <c r="H102" s="64">
        <f t="shared" si="31"/>
        <v>0</v>
      </c>
      <c r="I102" s="64">
        <f t="shared" si="31"/>
        <v>246.89999999999998</v>
      </c>
    </row>
    <row r="103" spans="1:9" ht="34.5" customHeight="1" x14ac:dyDescent="0.2">
      <c r="A103" s="67" t="s">
        <v>84</v>
      </c>
      <c r="B103" s="60">
        <v>650</v>
      </c>
      <c r="C103" s="61">
        <v>2</v>
      </c>
      <c r="D103" s="61">
        <v>3</v>
      </c>
      <c r="E103" s="62">
        <v>5000100000</v>
      </c>
      <c r="F103" s="63"/>
      <c r="G103" s="64">
        <f>G104</f>
        <v>246.89999999999998</v>
      </c>
      <c r="H103" s="64">
        <f t="shared" si="31"/>
        <v>0</v>
      </c>
      <c r="I103" s="64">
        <f t="shared" si="31"/>
        <v>246.89999999999998</v>
      </c>
    </row>
    <row r="104" spans="1:9" ht="24" customHeight="1" x14ac:dyDescent="0.2">
      <c r="A104" s="67" t="s">
        <v>67</v>
      </c>
      <c r="B104" s="60">
        <v>650</v>
      </c>
      <c r="C104" s="61">
        <v>2</v>
      </c>
      <c r="D104" s="61">
        <v>3</v>
      </c>
      <c r="E104" s="62" t="s">
        <v>197</v>
      </c>
      <c r="F104" s="63" t="s">
        <v>43</v>
      </c>
      <c r="G104" s="64">
        <f>G105+G109</f>
        <v>246.89999999999998</v>
      </c>
      <c r="H104" s="64">
        <f t="shared" ref="H104:I104" si="32">H105+H109</f>
        <v>0</v>
      </c>
      <c r="I104" s="64">
        <f t="shared" si="32"/>
        <v>246.89999999999998</v>
      </c>
    </row>
    <row r="105" spans="1:9" ht="45" x14ac:dyDescent="0.2">
      <c r="A105" s="59" t="s">
        <v>47</v>
      </c>
      <c r="B105" s="60">
        <v>650</v>
      </c>
      <c r="C105" s="61">
        <v>2</v>
      </c>
      <c r="D105" s="61">
        <v>3</v>
      </c>
      <c r="E105" s="62">
        <v>5000151180</v>
      </c>
      <c r="F105" s="63" t="s">
        <v>48</v>
      </c>
      <c r="G105" s="64">
        <f>G106</f>
        <v>246.89999999999998</v>
      </c>
      <c r="H105" s="64">
        <f t="shared" ref="H105:I105" si="33">H106</f>
        <v>0</v>
      </c>
      <c r="I105" s="64">
        <f t="shared" si="33"/>
        <v>246.89999999999998</v>
      </c>
    </row>
    <row r="106" spans="1:9" ht="22.5" x14ac:dyDescent="0.2">
      <c r="A106" s="59" t="s">
        <v>51</v>
      </c>
      <c r="B106" s="60">
        <v>650</v>
      </c>
      <c r="C106" s="61">
        <v>2</v>
      </c>
      <c r="D106" s="61">
        <v>3</v>
      </c>
      <c r="E106" s="62">
        <v>5000151180</v>
      </c>
      <c r="F106" s="63" t="s">
        <v>52</v>
      </c>
      <c r="G106" s="68">
        <f>G107+G108</f>
        <v>246.89999999999998</v>
      </c>
      <c r="H106" s="68">
        <f t="shared" ref="H106:I106" si="34">H107+H108</f>
        <v>0</v>
      </c>
      <c r="I106" s="68">
        <f t="shared" si="34"/>
        <v>246.89999999999998</v>
      </c>
    </row>
    <row r="107" spans="1:9" ht="15.75" customHeight="1" x14ac:dyDescent="0.2">
      <c r="A107" s="59" t="s">
        <v>75</v>
      </c>
      <c r="B107" s="60">
        <v>650</v>
      </c>
      <c r="C107" s="61">
        <v>2</v>
      </c>
      <c r="D107" s="61">
        <v>3</v>
      </c>
      <c r="E107" s="62">
        <v>5000151180</v>
      </c>
      <c r="F107" s="63">
        <v>121</v>
      </c>
      <c r="G107" s="68">
        <v>189.6</v>
      </c>
      <c r="H107" s="159">
        <f>I107-G107</f>
        <v>0</v>
      </c>
      <c r="I107" s="160">
        <v>189.6</v>
      </c>
    </row>
    <row r="108" spans="1:9" ht="33.75" x14ac:dyDescent="0.2">
      <c r="A108" s="59" t="s">
        <v>76</v>
      </c>
      <c r="B108" s="60">
        <v>650</v>
      </c>
      <c r="C108" s="61">
        <v>2</v>
      </c>
      <c r="D108" s="61">
        <v>3</v>
      </c>
      <c r="E108" s="62">
        <v>5000151180</v>
      </c>
      <c r="F108" s="63">
        <v>129</v>
      </c>
      <c r="G108" s="68">
        <v>57.3</v>
      </c>
      <c r="H108" s="159">
        <f>I108-G108</f>
        <v>0</v>
      </c>
      <c r="I108" s="160">
        <v>57.3</v>
      </c>
    </row>
    <row r="109" spans="1:9" ht="22.5" x14ac:dyDescent="0.2">
      <c r="A109" s="59" t="s">
        <v>86</v>
      </c>
      <c r="B109" s="60">
        <v>650</v>
      </c>
      <c r="C109" s="61">
        <v>2</v>
      </c>
      <c r="D109" s="61">
        <v>3</v>
      </c>
      <c r="E109" s="62">
        <v>5000151180</v>
      </c>
      <c r="F109" s="63">
        <v>200</v>
      </c>
      <c r="G109" s="133">
        <f>G110</f>
        <v>0</v>
      </c>
      <c r="H109" s="133">
        <f t="shared" ref="H109:I110" si="35">H110</f>
        <v>0</v>
      </c>
      <c r="I109" s="133">
        <f t="shared" si="35"/>
        <v>0</v>
      </c>
    </row>
    <row r="110" spans="1:9" ht="22.5" x14ac:dyDescent="0.2">
      <c r="A110" s="59" t="s">
        <v>45</v>
      </c>
      <c r="B110" s="60">
        <v>650</v>
      </c>
      <c r="C110" s="61">
        <v>2</v>
      </c>
      <c r="D110" s="61">
        <v>3</v>
      </c>
      <c r="E110" s="62">
        <v>5000151180</v>
      </c>
      <c r="F110" s="63">
        <v>240</v>
      </c>
      <c r="G110" s="133">
        <f>G111</f>
        <v>0</v>
      </c>
      <c r="H110" s="133">
        <f t="shared" si="35"/>
        <v>0</v>
      </c>
      <c r="I110" s="133">
        <f t="shared" si="35"/>
        <v>0</v>
      </c>
    </row>
    <row r="111" spans="1:9" ht="22.5" x14ac:dyDescent="0.2">
      <c r="A111" s="59" t="s">
        <v>36</v>
      </c>
      <c r="B111" s="60">
        <v>650</v>
      </c>
      <c r="C111" s="61">
        <v>2</v>
      </c>
      <c r="D111" s="61">
        <v>3</v>
      </c>
      <c r="E111" s="62">
        <v>5000151180</v>
      </c>
      <c r="F111" s="63">
        <v>244</v>
      </c>
      <c r="G111" s="134">
        <v>0</v>
      </c>
      <c r="H111" s="159">
        <f>I111-G111</f>
        <v>0</v>
      </c>
      <c r="I111" s="160"/>
    </row>
    <row r="112" spans="1:9" s="32" customFormat="1" ht="22.5" x14ac:dyDescent="0.2">
      <c r="A112" s="33" t="s">
        <v>12</v>
      </c>
      <c r="B112" s="34">
        <v>650</v>
      </c>
      <c r="C112" s="35">
        <v>3</v>
      </c>
      <c r="D112" s="35">
        <v>0</v>
      </c>
      <c r="E112" s="36" t="s">
        <v>43</v>
      </c>
      <c r="F112" s="37" t="s">
        <v>43</v>
      </c>
      <c r="G112" s="38">
        <f>G113+G121+G135</f>
        <v>62</v>
      </c>
      <c r="H112" s="38">
        <f t="shared" ref="H112:I112" si="36">H113+H121+H135</f>
        <v>0</v>
      </c>
      <c r="I112" s="38">
        <f t="shared" si="36"/>
        <v>62</v>
      </c>
    </row>
    <row r="113" spans="1:9" x14ac:dyDescent="0.2">
      <c r="A113" s="30" t="s">
        <v>13</v>
      </c>
      <c r="B113" s="73">
        <v>650</v>
      </c>
      <c r="C113" s="39">
        <v>3</v>
      </c>
      <c r="D113" s="39">
        <v>4</v>
      </c>
      <c r="E113" s="29" t="s">
        <v>43</v>
      </c>
      <c r="F113" s="40" t="s">
        <v>43</v>
      </c>
      <c r="G113" s="28">
        <f t="shared" ref="G113:I119" si="37">G114</f>
        <v>30</v>
      </c>
      <c r="H113" s="28">
        <f t="shared" si="37"/>
        <v>0</v>
      </c>
      <c r="I113" s="28">
        <f t="shared" si="37"/>
        <v>30</v>
      </c>
    </row>
    <row r="114" spans="1:9" ht="33.75" x14ac:dyDescent="0.2">
      <c r="A114" s="59" t="s">
        <v>286</v>
      </c>
      <c r="B114" s="60">
        <v>650</v>
      </c>
      <c r="C114" s="61">
        <v>3</v>
      </c>
      <c r="D114" s="61">
        <v>4</v>
      </c>
      <c r="E114" s="62" t="s">
        <v>145</v>
      </c>
      <c r="F114" s="63"/>
      <c r="G114" s="133">
        <f t="shared" si="37"/>
        <v>30</v>
      </c>
      <c r="H114" s="133">
        <f t="shared" si="37"/>
        <v>0</v>
      </c>
      <c r="I114" s="133">
        <f t="shared" si="37"/>
        <v>30</v>
      </c>
    </row>
    <row r="115" spans="1:9" x14ac:dyDescent="0.2">
      <c r="A115" s="66" t="s">
        <v>58</v>
      </c>
      <c r="B115" s="60">
        <v>650</v>
      </c>
      <c r="C115" s="61">
        <v>3</v>
      </c>
      <c r="D115" s="61">
        <v>4</v>
      </c>
      <c r="E115" s="62" t="s">
        <v>146</v>
      </c>
      <c r="F115" s="63"/>
      <c r="G115" s="64">
        <f t="shared" si="37"/>
        <v>30</v>
      </c>
      <c r="H115" s="64">
        <f t="shared" si="37"/>
        <v>0</v>
      </c>
      <c r="I115" s="64">
        <f t="shared" si="37"/>
        <v>30</v>
      </c>
    </row>
    <row r="116" spans="1:9" ht="33.75" x14ac:dyDescent="0.2">
      <c r="A116" s="59" t="s">
        <v>149</v>
      </c>
      <c r="B116" s="60">
        <v>650</v>
      </c>
      <c r="C116" s="61">
        <v>3</v>
      </c>
      <c r="D116" s="61">
        <v>4</v>
      </c>
      <c r="E116" s="62" t="s">
        <v>148</v>
      </c>
      <c r="F116" s="63"/>
      <c r="G116" s="64">
        <f t="shared" si="37"/>
        <v>30</v>
      </c>
      <c r="H116" s="64">
        <f t="shared" si="37"/>
        <v>0</v>
      </c>
      <c r="I116" s="64">
        <f t="shared" si="37"/>
        <v>30</v>
      </c>
    </row>
    <row r="117" spans="1:9" ht="90" x14ac:dyDescent="0.2">
      <c r="A117" s="59" t="s">
        <v>219</v>
      </c>
      <c r="B117" s="60">
        <v>650</v>
      </c>
      <c r="C117" s="61">
        <v>3</v>
      </c>
      <c r="D117" s="61">
        <v>4</v>
      </c>
      <c r="E117" s="72" t="s">
        <v>147</v>
      </c>
      <c r="F117" s="63"/>
      <c r="G117" s="64">
        <f t="shared" si="37"/>
        <v>30</v>
      </c>
      <c r="H117" s="64">
        <f t="shared" si="37"/>
        <v>0</v>
      </c>
      <c r="I117" s="64">
        <f t="shared" si="37"/>
        <v>30</v>
      </c>
    </row>
    <row r="118" spans="1:9" ht="27.75" customHeight="1" x14ac:dyDescent="0.2">
      <c r="A118" s="59" t="s">
        <v>86</v>
      </c>
      <c r="B118" s="60">
        <v>650</v>
      </c>
      <c r="C118" s="61">
        <v>3</v>
      </c>
      <c r="D118" s="61">
        <v>4</v>
      </c>
      <c r="E118" s="72" t="s">
        <v>147</v>
      </c>
      <c r="F118" s="63">
        <v>200</v>
      </c>
      <c r="G118" s="64">
        <f t="shared" si="37"/>
        <v>30</v>
      </c>
      <c r="H118" s="64">
        <f t="shared" si="37"/>
        <v>0</v>
      </c>
      <c r="I118" s="64">
        <f t="shared" si="37"/>
        <v>30</v>
      </c>
    </row>
    <row r="119" spans="1:9" ht="27.75" customHeight="1" x14ac:dyDescent="0.2">
      <c r="A119" s="59" t="s">
        <v>45</v>
      </c>
      <c r="B119" s="60">
        <v>650</v>
      </c>
      <c r="C119" s="61">
        <v>3</v>
      </c>
      <c r="D119" s="61">
        <v>4</v>
      </c>
      <c r="E119" s="72" t="s">
        <v>147</v>
      </c>
      <c r="F119" s="63">
        <v>240</v>
      </c>
      <c r="G119" s="64">
        <f t="shared" si="37"/>
        <v>30</v>
      </c>
      <c r="H119" s="64">
        <f t="shared" si="37"/>
        <v>0</v>
      </c>
      <c r="I119" s="64">
        <f t="shared" si="37"/>
        <v>30</v>
      </c>
    </row>
    <row r="120" spans="1:9" ht="24.75" customHeight="1" x14ac:dyDescent="0.2">
      <c r="A120" s="59" t="s">
        <v>36</v>
      </c>
      <c r="B120" s="60">
        <v>650</v>
      </c>
      <c r="C120" s="61">
        <v>3</v>
      </c>
      <c r="D120" s="61">
        <v>4</v>
      </c>
      <c r="E120" s="72" t="s">
        <v>147</v>
      </c>
      <c r="F120" s="63">
        <v>244</v>
      </c>
      <c r="G120" s="68">
        <v>30</v>
      </c>
      <c r="H120" s="159">
        <f>I120-G120</f>
        <v>0</v>
      </c>
      <c r="I120" s="64">
        <v>30</v>
      </c>
    </row>
    <row r="121" spans="1:9" ht="31.5" customHeight="1" x14ac:dyDescent="0.2">
      <c r="A121" s="76" t="s">
        <v>271</v>
      </c>
      <c r="B121" s="73">
        <v>650</v>
      </c>
      <c r="C121" s="39">
        <v>3</v>
      </c>
      <c r="D121" s="39">
        <v>9</v>
      </c>
      <c r="E121" s="79"/>
      <c r="F121" s="40"/>
      <c r="G121" s="28">
        <f>G122</f>
        <v>2</v>
      </c>
      <c r="H121" s="28">
        <f t="shared" ref="H121:I121" si="38">H122</f>
        <v>0</v>
      </c>
      <c r="I121" s="28">
        <f t="shared" si="38"/>
        <v>2</v>
      </c>
    </row>
    <row r="122" spans="1:9" ht="42.75" customHeight="1" x14ac:dyDescent="0.2">
      <c r="A122" s="59" t="s">
        <v>287</v>
      </c>
      <c r="B122" s="60">
        <v>650</v>
      </c>
      <c r="C122" s="61">
        <v>3</v>
      </c>
      <c r="D122" s="61">
        <v>9</v>
      </c>
      <c r="E122" s="72">
        <v>7500000000</v>
      </c>
      <c r="F122" s="63"/>
      <c r="G122" s="64">
        <f>G123+G129</f>
        <v>2</v>
      </c>
      <c r="H122" s="64">
        <f t="shared" ref="H122:I122" si="39">H123+H129</f>
        <v>0</v>
      </c>
      <c r="I122" s="64">
        <f t="shared" si="39"/>
        <v>2</v>
      </c>
    </row>
    <row r="123" spans="1:9" ht="38.25" customHeight="1" x14ac:dyDescent="0.2">
      <c r="A123" s="59" t="s">
        <v>194</v>
      </c>
      <c r="B123" s="60">
        <v>650</v>
      </c>
      <c r="C123" s="61">
        <v>3</v>
      </c>
      <c r="D123" s="61">
        <v>9</v>
      </c>
      <c r="E123" s="72">
        <v>7510000000</v>
      </c>
      <c r="F123" s="63"/>
      <c r="G123" s="64">
        <f>G124</f>
        <v>1</v>
      </c>
      <c r="H123" s="64">
        <f t="shared" ref="H123:I127" si="40">H124</f>
        <v>0</v>
      </c>
      <c r="I123" s="64">
        <f t="shared" si="40"/>
        <v>1</v>
      </c>
    </row>
    <row r="124" spans="1:9" ht="37.5" customHeight="1" x14ac:dyDescent="0.2">
      <c r="A124" s="59" t="s">
        <v>74</v>
      </c>
      <c r="B124" s="60">
        <v>650</v>
      </c>
      <c r="C124" s="61">
        <v>3</v>
      </c>
      <c r="D124" s="61">
        <v>9</v>
      </c>
      <c r="E124" s="72">
        <v>7510100000</v>
      </c>
      <c r="F124" s="63"/>
      <c r="G124" s="64">
        <f>G125</f>
        <v>1</v>
      </c>
      <c r="H124" s="64">
        <f t="shared" si="40"/>
        <v>0</v>
      </c>
      <c r="I124" s="64">
        <f t="shared" si="40"/>
        <v>1</v>
      </c>
    </row>
    <row r="125" spans="1:9" ht="32.25" customHeight="1" x14ac:dyDescent="0.2">
      <c r="A125" s="59" t="s">
        <v>66</v>
      </c>
      <c r="B125" s="60">
        <v>650</v>
      </c>
      <c r="C125" s="61">
        <v>3</v>
      </c>
      <c r="D125" s="61">
        <v>9</v>
      </c>
      <c r="E125" s="72">
        <v>7510199990</v>
      </c>
      <c r="F125" s="63"/>
      <c r="G125" s="64">
        <f>G126</f>
        <v>1</v>
      </c>
      <c r="H125" s="64">
        <f t="shared" si="40"/>
        <v>0</v>
      </c>
      <c r="I125" s="64">
        <f t="shared" si="40"/>
        <v>1</v>
      </c>
    </row>
    <row r="126" spans="1:9" ht="27" customHeight="1" x14ac:dyDescent="0.2">
      <c r="A126" s="59" t="s">
        <v>86</v>
      </c>
      <c r="B126" s="60">
        <v>650</v>
      </c>
      <c r="C126" s="61">
        <v>3</v>
      </c>
      <c r="D126" s="61">
        <v>9</v>
      </c>
      <c r="E126" s="72">
        <v>7510199990</v>
      </c>
      <c r="F126" s="63">
        <v>200</v>
      </c>
      <c r="G126" s="64">
        <f>G127</f>
        <v>1</v>
      </c>
      <c r="H126" s="64">
        <f t="shared" si="40"/>
        <v>0</v>
      </c>
      <c r="I126" s="64">
        <f t="shared" si="40"/>
        <v>1</v>
      </c>
    </row>
    <row r="127" spans="1:9" ht="27" customHeight="1" x14ac:dyDescent="0.2">
      <c r="A127" s="59" t="s">
        <v>45</v>
      </c>
      <c r="B127" s="60">
        <v>650</v>
      </c>
      <c r="C127" s="61">
        <v>3</v>
      </c>
      <c r="D127" s="61">
        <v>9</v>
      </c>
      <c r="E127" s="72">
        <v>7510199990</v>
      </c>
      <c r="F127" s="63">
        <v>240</v>
      </c>
      <c r="G127" s="64">
        <f>G128</f>
        <v>1</v>
      </c>
      <c r="H127" s="64">
        <f t="shared" si="40"/>
        <v>0</v>
      </c>
      <c r="I127" s="64">
        <f t="shared" si="40"/>
        <v>1</v>
      </c>
    </row>
    <row r="128" spans="1:9" ht="27" customHeight="1" x14ac:dyDescent="0.2">
      <c r="A128" s="59" t="s">
        <v>36</v>
      </c>
      <c r="B128" s="60">
        <v>650</v>
      </c>
      <c r="C128" s="61">
        <v>3</v>
      </c>
      <c r="D128" s="61">
        <v>9</v>
      </c>
      <c r="E128" s="72">
        <v>7510199990</v>
      </c>
      <c r="F128" s="63">
        <v>244</v>
      </c>
      <c r="G128" s="68">
        <v>1</v>
      </c>
      <c r="H128" s="159">
        <f>I128-G128</f>
        <v>0</v>
      </c>
      <c r="I128" s="64">
        <v>1</v>
      </c>
    </row>
    <row r="129" spans="1:9" ht="11.25" customHeight="1" x14ac:dyDescent="0.2">
      <c r="A129" s="59" t="s">
        <v>195</v>
      </c>
      <c r="B129" s="60">
        <v>650</v>
      </c>
      <c r="C129" s="61">
        <v>3</v>
      </c>
      <c r="D129" s="61">
        <v>9</v>
      </c>
      <c r="E129" s="72">
        <v>7520000000</v>
      </c>
      <c r="F129" s="63"/>
      <c r="G129" s="64">
        <f>G130</f>
        <v>1</v>
      </c>
      <c r="H129" s="64">
        <f t="shared" ref="H129:I133" si="41">H130</f>
        <v>0</v>
      </c>
      <c r="I129" s="64">
        <f t="shared" si="41"/>
        <v>1</v>
      </c>
    </row>
    <row r="130" spans="1:9" ht="27.75" customHeight="1" x14ac:dyDescent="0.2">
      <c r="A130" s="59" t="s">
        <v>196</v>
      </c>
      <c r="B130" s="60">
        <v>650</v>
      </c>
      <c r="C130" s="61">
        <v>3</v>
      </c>
      <c r="D130" s="61">
        <v>9</v>
      </c>
      <c r="E130" s="72">
        <v>7520100000</v>
      </c>
      <c r="F130" s="63"/>
      <c r="G130" s="64">
        <f>G131</f>
        <v>1</v>
      </c>
      <c r="H130" s="64">
        <f t="shared" si="41"/>
        <v>0</v>
      </c>
      <c r="I130" s="64">
        <f t="shared" si="41"/>
        <v>1</v>
      </c>
    </row>
    <row r="131" spans="1:9" ht="27.75" customHeight="1" x14ac:dyDescent="0.2">
      <c r="A131" s="59" t="s">
        <v>66</v>
      </c>
      <c r="B131" s="60">
        <v>650</v>
      </c>
      <c r="C131" s="61">
        <v>3</v>
      </c>
      <c r="D131" s="61">
        <v>9</v>
      </c>
      <c r="E131" s="72">
        <v>7520199990</v>
      </c>
      <c r="F131" s="63"/>
      <c r="G131" s="64">
        <f>G132</f>
        <v>1</v>
      </c>
      <c r="H131" s="64">
        <f t="shared" si="41"/>
        <v>0</v>
      </c>
      <c r="I131" s="64">
        <f t="shared" si="41"/>
        <v>1</v>
      </c>
    </row>
    <row r="132" spans="1:9" ht="30" customHeight="1" x14ac:dyDescent="0.2">
      <c r="A132" s="59" t="s">
        <v>86</v>
      </c>
      <c r="B132" s="60">
        <v>650</v>
      </c>
      <c r="C132" s="61">
        <v>3</v>
      </c>
      <c r="D132" s="61">
        <v>9</v>
      </c>
      <c r="E132" s="72">
        <v>7520199990</v>
      </c>
      <c r="F132" s="63">
        <v>200</v>
      </c>
      <c r="G132" s="64">
        <f>G133</f>
        <v>1</v>
      </c>
      <c r="H132" s="64">
        <f t="shared" si="41"/>
        <v>0</v>
      </c>
      <c r="I132" s="64">
        <f t="shared" si="41"/>
        <v>1</v>
      </c>
    </row>
    <row r="133" spans="1:9" ht="27" customHeight="1" x14ac:dyDescent="0.2">
      <c r="A133" s="59" t="s">
        <v>45</v>
      </c>
      <c r="B133" s="60">
        <v>650</v>
      </c>
      <c r="C133" s="61">
        <v>3</v>
      </c>
      <c r="D133" s="61">
        <v>9</v>
      </c>
      <c r="E133" s="72">
        <v>7520199990</v>
      </c>
      <c r="F133" s="63">
        <v>240</v>
      </c>
      <c r="G133" s="64">
        <f>G134</f>
        <v>1</v>
      </c>
      <c r="H133" s="64">
        <f t="shared" si="41"/>
        <v>0</v>
      </c>
      <c r="I133" s="64">
        <f t="shared" si="41"/>
        <v>1</v>
      </c>
    </row>
    <row r="134" spans="1:9" ht="29.25" customHeight="1" x14ac:dyDescent="0.2">
      <c r="A134" s="59" t="s">
        <v>36</v>
      </c>
      <c r="B134" s="60">
        <v>650</v>
      </c>
      <c r="C134" s="61">
        <v>3</v>
      </c>
      <c r="D134" s="61">
        <v>9</v>
      </c>
      <c r="E134" s="72">
        <v>7520199990</v>
      </c>
      <c r="F134" s="63">
        <v>244</v>
      </c>
      <c r="G134" s="68">
        <f>'[1]свод ст'!$G$192</f>
        <v>1</v>
      </c>
      <c r="H134" s="159">
        <f>I134-G134</f>
        <v>0</v>
      </c>
      <c r="I134" s="64">
        <v>1</v>
      </c>
    </row>
    <row r="135" spans="1:9" ht="28.5" customHeight="1" x14ac:dyDescent="0.2">
      <c r="A135" s="76" t="s">
        <v>68</v>
      </c>
      <c r="B135" s="73">
        <v>650</v>
      </c>
      <c r="C135" s="39">
        <v>3</v>
      </c>
      <c r="D135" s="39">
        <v>14</v>
      </c>
      <c r="E135" s="29"/>
      <c r="F135" s="40"/>
      <c r="G135" s="80">
        <f t="shared" ref="G135:I141" si="42">G136</f>
        <v>30</v>
      </c>
      <c r="H135" s="80">
        <f t="shared" si="42"/>
        <v>0</v>
      </c>
      <c r="I135" s="80">
        <f t="shared" si="42"/>
        <v>30</v>
      </c>
    </row>
    <row r="136" spans="1:9" ht="38.25" customHeight="1" x14ac:dyDescent="0.2">
      <c r="A136" s="59" t="s">
        <v>286</v>
      </c>
      <c r="B136" s="60">
        <v>650</v>
      </c>
      <c r="C136" s="61">
        <v>3</v>
      </c>
      <c r="D136" s="61">
        <v>14</v>
      </c>
      <c r="E136" s="62" t="s">
        <v>145</v>
      </c>
      <c r="F136" s="63"/>
      <c r="G136" s="134">
        <f t="shared" si="42"/>
        <v>30</v>
      </c>
      <c r="H136" s="134">
        <f t="shared" si="42"/>
        <v>0</v>
      </c>
      <c r="I136" s="134">
        <f t="shared" si="42"/>
        <v>30</v>
      </c>
    </row>
    <row r="137" spans="1:9" ht="24" customHeight="1" x14ac:dyDescent="0.2">
      <c r="A137" s="59" t="s">
        <v>58</v>
      </c>
      <c r="B137" s="60">
        <v>650</v>
      </c>
      <c r="C137" s="61">
        <v>3</v>
      </c>
      <c r="D137" s="61">
        <v>14</v>
      </c>
      <c r="E137" s="62" t="s">
        <v>146</v>
      </c>
      <c r="F137" s="63"/>
      <c r="G137" s="64">
        <f t="shared" si="42"/>
        <v>30</v>
      </c>
      <c r="H137" s="64">
        <f t="shared" si="42"/>
        <v>0</v>
      </c>
      <c r="I137" s="64">
        <f t="shared" si="42"/>
        <v>30</v>
      </c>
    </row>
    <row r="138" spans="1:9" ht="27.75" customHeight="1" x14ac:dyDescent="0.2">
      <c r="A138" s="59" t="s">
        <v>151</v>
      </c>
      <c r="B138" s="60">
        <v>650</v>
      </c>
      <c r="C138" s="61">
        <v>3</v>
      </c>
      <c r="D138" s="61">
        <v>14</v>
      </c>
      <c r="E138" s="62" t="s">
        <v>152</v>
      </c>
      <c r="F138" s="63"/>
      <c r="G138" s="64">
        <f>G139+G143</f>
        <v>30</v>
      </c>
      <c r="H138" s="64">
        <f t="shared" ref="H138:I138" si="43">H139+H143</f>
        <v>0</v>
      </c>
      <c r="I138" s="64">
        <f t="shared" si="43"/>
        <v>30</v>
      </c>
    </row>
    <row r="139" spans="1:9" ht="31.5" customHeight="1" x14ac:dyDescent="0.2">
      <c r="A139" s="59" t="s">
        <v>128</v>
      </c>
      <c r="B139" s="60">
        <v>650</v>
      </c>
      <c r="C139" s="61">
        <v>3</v>
      </c>
      <c r="D139" s="61">
        <v>14</v>
      </c>
      <c r="E139" s="62" t="s">
        <v>153</v>
      </c>
      <c r="F139" s="63"/>
      <c r="G139" s="64">
        <f t="shared" si="42"/>
        <v>24</v>
      </c>
      <c r="H139" s="64">
        <f t="shared" si="42"/>
        <v>0</v>
      </c>
      <c r="I139" s="64">
        <f t="shared" si="42"/>
        <v>24</v>
      </c>
    </row>
    <row r="140" spans="1:9" ht="45" customHeight="1" x14ac:dyDescent="0.2">
      <c r="A140" s="59" t="s">
        <v>47</v>
      </c>
      <c r="B140" s="60">
        <v>650</v>
      </c>
      <c r="C140" s="61">
        <v>3</v>
      </c>
      <c r="D140" s="61">
        <v>14</v>
      </c>
      <c r="E140" s="62" t="s">
        <v>153</v>
      </c>
      <c r="F140" s="63">
        <v>100</v>
      </c>
      <c r="G140" s="64">
        <f t="shared" si="42"/>
        <v>24</v>
      </c>
      <c r="H140" s="64">
        <f t="shared" si="42"/>
        <v>0</v>
      </c>
      <c r="I140" s="64">
        <f t="shared" si="42"/>
        <v>24</v>
      </c>
    </row>
    <row r="141" spans="1:9" ht="18.75" customHeight="1" x14ac:dyDescent="0.2">
      <c r="A141" s="59" t="s">
        <v>49</v>
      </c>
      <c r="B141" s="60">
        <v>650</v>
      </c>
      <c r="C141" s="61">
        <v>3</v>
      </c>
      <c r="D141" s="61">
        <v>14</v>
      </c>
      <c r="E141" s="62" t="s">
        <v>153</v>
      </c>
      <c r="F141" s="63">
        <v>110</v>
      </c>
      <c r="G141" s="64">
        <f t="shared" si="42"/>
        <v>24</v>
      </c>
      <c r="H141" s="64">
        <f t="shared" si="42"/>
        <v>0</v>
      </c>
      <c r="I141" s="64">
        <f t="shared" si="42"/>
        <v>24</v>
      </c>
    </row>
    <row r="142" spans="1:9" ht="36" customHeight="1" x14ac:dyDescent="0.2">
      <c r="A142" s="59" t="s">
        <v>201</v>
      </c>
      <c r="B142" s="60">
        <v>650</v>
      </c>
      <c r="C142" s="61">
        <v>3</v>
      </c>
      <c r="D142" s="61">
        <v>14</v>
      </c>
      <c r="E142" s="62" t="s">
        <v>153</v>
      </c>
      <c r="F142" s="63">
        <v>113</v>
      </c>
      <c r="G142" s="64">
        <v>24</v>
      </c>
      <c r="H142" s="64">
        <f>I142-G142</f>
        <v>0</v>
      </c>
      <c r="I142" s="64">
        <v>24</v>
      </c>
    </row>
    <row r="143" spans="1:9" ht="33.75" x14ac:dyDescent="0.2">
      <c r="A143" s="59" t="s">
        <v>129</v>
      </c>
      <c r="B143" s="60">
        <v>650</v>
      </c>
      <c r="C143" s="61">
        <v>3</v>
      </c>
      <c r="D143" s="61">
        <v>14</v>
      </c>
      <c r="E143" s="62" t="s">
        <v>154</v>
      </c>
      <c r="F143" s="63"/>
      <c r="G143" s="68">
        <f>G144</f>
        <v>6</v>
      </c>
      <c r="H143" s="68">
        <f t="shared" ref="H143:I145" si="44">H144</f>
        <v>0</v>
      </c>
      <c r="I143" s="68">
        <f t="shared" si="44"/>
        <v>6</v>
      </c>
    </row>
    <row r="144" spans="1:9" ht="45" x14ac:dyDescent="0.2">
      <c r="A144" s="59" t="s">
        <v>47</v>
      </c>
      <c r="B144" s="60">
        <v>650</v>
      </c>
      <c r="C144" s="61">
        <v>3</v>
      </c>
      <c r="D144" s="61">
        <v>14</v>
      </c>
      <c r="E144" s="62" t="s">
        <v>154</v>
      </c>
      <c r="F144" s="63">
        <v>100</v>
      </c>
      <c r="G144" s="68">
        <f>G145</f>
        <v>6</v>
      </c>
      <c r="H144" s="68">
        <f t="shared" si="44"/>
        <v>0</v>
      </c>
      <c r="I144" s="68">
        <f t="shared" si="44"/>
        <v>6</v>
      </c>
    </row>
    <row r="145" spans="1:9" x14ac:dyDescent="0.2">
      <c r="A145" s="59" t="s">
        <v>49</v>
      </c>
      <c r="B145" s="60">
        <v>650</v>
      </c>
      <c r="C145" s="61">
        <v>3</v>
      </c>
      <c r="D145" s="61">
        <v>14</v>
      </c>
      <c r="E145" s="62" t="s">
        <v>154</v>
      </c>
      <c r="F145" s="63">
        <v>110</v>
      </c>
      <c r="G145" s="64">
        <f>G146</f>
        <v>6</v>
      </c>
      <c r="H145" s="64">
        <f t="shared" si="44"/>
        <v>0</v>
      </c>
      <c r="I145" s="64">
        <f t="shared" si="44"/>
        <v>6</v>
      </c>
    </row>
    <row r="146" spans="1:9" ht="33.75" x14ac:dyDescent="0.2">
      <c r="A146" s="59" t="s">
        <v>201</v>
      </c>
      <c r="B146" s="60">
        <v>650</v>
      </c>
      <c r="C146" s="61">
        <v>3</v>
      </c>
      <c r="D146" s="61">
        <v>14</v>
      </c>
      <c r="E146" s="62" t="s">
        <v>154</v>
      </c>
      <c r="F146" s="63">
        <v>113</v>
      </c>
      <c r="G146" s="68">
        <v>6</v>
      </c>
      <c r="H146" s="159">
        <f>I146-G146</f>
        <v>0</v>
      </c>
      <c r="I146" s="64">
        <v>6</v>
      </c>
    </row>
    <row r="147" spans="1:9" s="32" customFormat="1" ht="16.5" customHeight="1" x14ac:dyDescent="0.2">
      <c r="A147" s="33" t="s">
        <v>14</v>
      </c>
      <c r="B147" s="34">
        <v>650</v>
      </c>
      <c r="C147" s="35">
        <v>4</v>
      </c>
      <c r="D147" s="77">
        <v>0</v>
      </c>
      <c r="E147" s="36" t="s">
        <v>43</v>
      </c>
      <c r="F147" s="37" t="s">
        <v>43</v>
      </c>
      <c r="G147" s="78">
        <f>G162+G170+G177+G148</f>
        <v>3114.7</v>
      </c>
      <c r="H147" s="78">
        <f t="shared" ref="H147:I147" si="45">H162+H170+H177+H148</f>
        <v>4299</v>
      </c>
      <c r="I147" s="78">
        <f t="shared" si="45"/>
        <v>7413.7</v>
      </c>
    </row>
    <row r="148" spans="1:9" s="32" customFormat="1" ht="16.5" customHeight="1" x14ac:dyDescent="0.2">
      <c r="A148" s="33" t="s">
        <v>297</v>
      </c>
      <c r="B148" s="34" t="s">
        <v>228</v>
      </c>
      <c r="C148" s="35">
        <v>4</v>
      </c>
      <c r="D148" s="35">
        <v>1</v>
      </c>
      <c r="E148" s="36"/>
      <c r="F148" s="37"/>
      <c r="G148" s="143">
        <f>G149</f>
        <v>520</v>
      </c>
      <c r="H148" s="143">
        <f t="shared" ref="H148:I149" si="46">H149</f>
        <v>0</v>
      </c>
      <c r="I148" s="143">
        <f t="shared" si="46"/>
        <v>520</v>
      </c>
    </row>
    <row r="149" spans="1:9" s="32" customFormat="1" ht="31.5" customHeight="1" x14ac:dyDescent="0.2">
      <c r="A149" s="59" t="s">
        <v>296</v>
      </c>
      <c r="B149" s="60">
        <v>650</v>
      </c>
      <c r="C149" s="61">
        <v>4</v>
      </c>
      <c r="D149" s="61">
        <v>1</v>
      </c>
      <c r="E149" s="62" t="s">
        <v>250</v>
      </c>
      <c r="F149" s="63"/>
      <c r="G149" s="139">
        <f>G150</f>
        <v>520</v>
      </c>
      <c r="H149" s="139">
        <f t="shared" si="46"/>
        <v>0</v>
      </c>
      <c r="I149" s="139">
        <f t="shared" si="46"/>
        <v>520</v>
      </c>
    </row>
    <row r="150" spans="1:9" s="32" customFormat="1" ht="31.5" customHeight="1" x14ac:dyDescent="0.2">
      <c r="A150" s="59" t="s">
        <v>257</v>
      </c>
      <c r="B150" s="60">
        <v>650</v>
      </c>
      <c r="C150" s="61">
        <v>4</v>
      </c>
      <c r="D150" s="61">
        <v>1</v>
      </c>
      <c r="E150" s="62" t="s">
        <v>256</v>
      </c>
      <c r="F150" s="63"/>
      <c r="G150" s="139">
        <f>G151</f>
        <v>520</v>
      </c>
      <c r="H150" s="139">
        <f t="shared" ref="H150:I150" si="47">H151</f>
        <v>0</v>
      </c>
      <c r="I150" s="139">
        <f t="shared" si="47"/>
        <v>520</v>
      </c>
    </row>
    <row r="151" spans="1:9" s="32" customFormat="1" ht="31.5" customHeight="1" x14ac:dyDescent="0.2">
      <c r="A151" s="59" t="s">
        <v>251</v>
      </c>
      <c r="B151" s="60">
        <v>650</v>
      </c>
      <c r="C151" s="61">
        <v>4</v>
      </c>
      <c r="D151" s="61">
        <v>1</v>
      </c>
      <c r="E151" s="62" t="s">
        <v>252</v>
      </c>
      <c r="F151" s="63"/>
      <c r="G151" s="139">
        <f>G152+G157</f>
        <v>520</v>
      </c>
      <c r="H151" s="139">
        <f t="shared" ref="H151:I151" si="48">H152+H157</f>
        <v>0</v>
      </c>
      <c r="I151" s="139">
        <f t="shared" si="48"/>
        <v>520</v>
      </c>
    </row>
    <row r="152" spans="1:9" s="32" customFormat="1" ht="31.5" customHeight="1" x14ac:dyDescent="0.2">
      <c r="A152" s="59" t="s">
        <v>249</v>
      </c>
      <c r="B152" s="60">
        <v>650</v>
      </c>
      <c r="C152" s="61">
        <v>4</v>
      </c>
      <c r="D152" s="61">
        <v>1</v>
      </c>
      <c r="E152" s="62" t="s">
        <v>253</v>
      </c>
      <c r="F152" s="63"/>
      <c r="G152" s="139">
        <f>G153</f>
        <v>200</v>
      </c>
      <c r="H152" s="139">
        <f t="shared" ref="H152:I152" si="49">H153</f>
        <v>0</v>
      </c>
      <c r="I152" s="139">
        <f t="shared" si="49"/>
        <v>200</v>
      </c>
    </row>
    <row r="153" spans="1:9" s="32" customFormat="1" ht="31.5" customHeight="1" x14ac:dyDescent="0.2">
      <c r="A153" s="59" t="s">
        <v>47</v>
      </c>
      <c r="B153" s="60">
        <v>650</v>
      </c>
      <c r="C153" s="61">
        <v>4</v>
      </c>
      <c r="D153" s="61">
        <v>1</v>
      </c>
      <c r="E153" s="62" t="s">
        <v>253</v>
      </c>
      <c r="F153" s="63">
        <v>100</v>
      </c>
      <c r="G153" s="139">
        <f>G154</f>
        <v>200</v>
      </c>
      <c r="H153" s="139">
        <f t="shared" ref="H153:I153" si="50">H154</f>
        <v>0</v>
      </c>
      <c r="I153" s="139">
        <f t="shared" si="50"/>
        <v>200</v>
      </c>
    </row>
    <row r="154" spans="1:9" s="32" customFormat="1" ht="31.5" customHeight="1" x14ac:dyDescent="0.2">
      <c r="A154" s="59" t="s">
        <v>49</v>
      </c>
      <c r="B154" s="60">
        <v>650</v>
      </c>
      <c r="C154" s="61">
        <v>4</v>
      </c>
      <c r="D154" s="61">
        <v>1</v>
      </c>
      <c r="E154" s="62" t="s">
        <v>253</v>
      </c>
      <c r="F154" s="63">
        <v>110</v>
      </c>
      <c r="G154" s="139">
        <f>G156+G155</f>
        <v>200</v>
      </c>
      <c r="H154" s="139">
        <f t="shared" ref="H154:I154" si="51">H156+H155</f>
        <v>0</v>
      </c>
      <c r="I154" s="139">
        <f t="shared" si="51"/>
        <v>200</v>
      </c>
    </row>
    <row r="155" spans="1:9" s="32" customFormat="1" ht="31.5" customHeight="1" x14ac:dyDescent="0.2">
      <c r="A155" s="59" t="s">
        <v>77</v>
      </c>
      <c r="B155" s="60">
        <v>650</v>
      </c>
      <c r="C155" s="61">
        <v>4</v>
      </c>
      <c r="D155" s="61">
        <v>1</v>
      </c>
      <c r="E155" s="62" t="s">
        <v>253</v>
      </c>
      <c r="F155" s="63">
        <v>111</v>
      </c>
      <c r="G155" s="139">
        <v>139.6</v>
      </c>
      <c r="H155" s="161">
        <f>I155-G155</f>
        <v>0</v>
      </c>
      <c r="I155" s="15">
        <v>139.6</v>
      </c>
    </row>
    <row r="156" spans="1:9" s="32" customFormat="1" ht="31.5" customHeight="1" x14ac:dyDescent="0.2">
      <c r="A156" s="59" t="s">
        <v>78</v>
      </c>
      <c r="B156" s="60">
        <v>650</v>
      </c>
      <c r="C156" s="61">
        <v>4</v>
      </c>
      <c r="D156" s="61">
        <v>1</v>
      </c>
      <c r="E156" s="62" t="s">
        <v>253</v>
      </c>
      <c r="F156" s="63">
        <v>119</v>
      </c>
      <c r="G156" s="139">
        <v>60.4</v>
      </c>
      <c r="H156" s="161">
        <f>I156-G156</f>
        <v>0</v>
      </c>
      <c r="I156" s="15">
        <v>60.4</v>
      </c>
    </row>
    <row r="157" spans="1:9" s="32" customFormat="1" ht="28.5" customHeight="1" x14ac:dyDescent="0.2">
      <c r="A157" s="59" t="s">
        <v>254</v>
      </c>
      <c r="B157" s="60">
        <v>650</v>
      </c>
      <c r="C157" s="61">
        <v>4</v>
      </c>
      <c r="D157" s="61">
        <v>1</v>
      </c>
      <c r="E157" s="62" t="s">
        <v>255</v>
      </c>
      <c r="F157" s="63"/>
      <c r="G157" s="139">
        <f>G158</f>
        <v>320</v>
      </c>
      <c r="H157" s="139">
        <f t="shared" ref="H157:I157" si="52">H158</f>
        <v>0</v>
      </c>
      <c r="I157" s="139">
        <f t="shared" si="52"/>
        <v>320</v>
      </c>
    </row>
    <row r="158" spans="1:9" s="32" customFormat="1" ht="51" customHeight="1" x14ac:dyDescent="0.2">
      <c r="A158" s="59" t="s">
        <v>47</v>
      </c>
      <c r="B158" s="60">
        <v>650</v>
      </c>
      <c r="C158" s="61">
        <v>4</v>
      </c>
      <c r="D158" s="61">
        <v>1</v>
      </c>
      <c r="E158" s="62" t="s">
        <v>255</v>
      </c>
      <c r="F158" s="63">
        <v>100</v>
      </c>
      <c r="G158" s="139">
        <f>G159</f>
        <v>320</v>
      </c>
      <c r="H158" s="139">
        <f t="shared" ref="H158:I158" si="53">H159</f>
        <v>0</v>
      </c>
      <c r="I158" s="139">
        <f t="shared" si="53"/>
        <v>320</v>
      </c>
    </row>
    <row r="159" spans="1:9" s="32" customFormat="1" ht="16.5" customHeight="1" x14ac:dyDescent="0.2">
      <c r="A159" s="59" t="s">
        <v>49</v>
      </c>
      <c r="B159" s="60">
        <v>650</v>
      </c>
      <c r="C159" s="61">
        <v>4</v>
      </c>
      <c r="D159" s="61">
        <v>1</v>
      </c>
      <c r="E159" s="62" t="s">
        <v>255</v>
      </c>
      <c r="F159" s="63">
        <v>110</v>
      </c>
      <c r="G159" s="139">
        <f>G160+G161</f>
        <v>320</v>
      </c>
      <c r="H159" s="139">
        <f t="shared" ref="H159:I159" si="54">H160+H161</f>
        <v>0</v>
      </c>
      <c r="I159" s="139">
        <f t="shared" si="54"/>
        <v>320</v>
      </c>
    </row>
    <row r="160" spans="1:9" s="32" customFormat="1" ht="16.5" customHeight="1" x14ac:dyDescent="0.2">
      <c r="A160" s="59" t="s">
        <v>77</v>
      </c>
      <c r="B160" s="60">
        <v>650</v>
      </c>
      <c r="C160" s="61">
        <v>4</v>
      </c>
      <c r="D160" s="61">
        <v>1</v>
      </c>
      <c r="E160" s="62" t="s">
        <v>255</v>
      </c>
      <c r="F160" s="63">
        <v>111</v>
      </c>
      <c r="G160" s="139">
        <v>223.4</v>
      </c>
      <c r="H160" s="161">
        <f>I160-G160</f>
        <v>0</v>
      </c>
      <c r="I160" s="15">
        <v>223.4</v>
      </c>
    </row>
    <row r="161" spans="1:9" s="32" customFormat="1" ht="38.25" customHeight="1" x14ac:dyDescent="0.2">
      <c r="A161" s="59" t="s">
        <v>78</v>
      </c>
      <c r="B161" s="60">
        <v>650</v>
      </c>
      <c r="C161" s="61">
        <v>4</v>
      </c>
      <c r="D161" s="61">
        <v>1</v>
      </c>
      <c r="E161" s="62" t="s">
        <v>255</v>
      </c>
      <c r="F161" s="63">
        <v>119</v>
      </c>
      <c r="G161" s="139">
        <v>96.6</v>
      </c>
      <c r="H161" s="161">
        <f>I161-G161</f>
        <v>0</v>
      </c>
      <c r="I161" s="15">
        <v>96.6</v>
      </c>
    </row>
    <row r="162" spans="1:9" ht="18" customHeight="1" x14ac:dyDescent="0.2">
      <c r="A162" s="76" t="s">
        <v>125</v>
      </c>
      <c r="B162" s="73">
        <v>650</v>
      </c>
      <c r="C162" s="39">
        <v>4</v>
      </c>
      <c r="D162" s="39">
        <v>9</v>
      </c>
      <c r="E162" s="29"/>
      <c r="F162" s="40"/>
      <c r="G162" s="28">
        <f t="shared" ref="G162:I166" si="55">G163</f>
        <v>2193.9</v>
      </c>
      <c r="H162" s="28">
        <f t="shared" si="55"/>
        <v>4299</v>
      </c>
      <c r="I162" s="28">
        <f t="shared" si="55"/>
        <v>6492.9</v>
      </c>
    </row>
    <row r="163" spans="1:9" ht="33.75" x14ac:dyDescent="0.2">
      <c r="A163" s="59" t="s">
        <v>288</v>
      </c>
      <c r="B163" s="60">
        <v>650</v>
      </c>
      <c r="C163" s="61">
        <v>4</v>
      </c>
      <c r="D163" s="61">
        <v>9</v>
      </c>
      <c r="E163" s="65">
        <v>8400000000</v>
      </c>
      <c r="F163" s="63"/>
      <c r="G163" s="64">
        <f t="shared" si="55"/>
        <v>2193.9</v>
      </c>
      <c r="H163" s="64">
        <f t="shared" si="55"/>
        <v>4299</v>
      </c>
      <c r="I163" s="64">
        <f t="shared" si="55"/>
        <v>6492.9</v>
      </c>
    </row>
    <row r="164" spans="1:9" x14ac:dyDescent="0.2">
      <c r="A164" s="59" t="s">
        <v>123</v>
      </c>
      <c r="B164" s="60">
        <v>650</v>
      </c>
      <c r="C164" s="61">
        <v>4</v>
      </c>
      <c r="D164" s="61">
        <v>9</v>
      </c>
      <c r="E164" s="65">
        <v>8410000000</v>
      </c>
      <c r="F164" s="63"/>
      <c r="G164" s="64">
        <f t="shared" si="55"/>
        <v>2193.9</v>
      </c>
      <c r="H164" s="64">
        <f t="shared" si="55"/>
        <v>4299</v>
      </c>
      <c r="I164" s="64">
        <f t="shared" si="55"/>
        <v>6492.9</v>
      </c>
    </row>
    <row r="165" spans="1:9" ht="22.5" x14ac:dyDescent="0.2">
      <c r="A165" s="59" t="s">
        <v>124</v>
      </c>
      <c r="B165" s="60">
        <v>650</v>
      </c>
      <c r="C165" s="61">
        <v>4</v>
      </c>
      <c r="D165" s="61">
        <v>9</v>
      </c>
      <c r="E165" s="65">
        <v>8410100000</v>
      </c>
      <c r="F165" s="63"/>
      <c r="G165" s="64">
        <f t="shared" si="55"/>
        <v>2193.9</v>
      </c>
      <c r="H165" s="64">
        <f t="shared" si="55"/>
        <v>4299</v>
      </c>
      <c r="I165" s="64">
        <f t="shared" si="55"/>
        <v>6492.9</v>
      </c>
    </row>
    <row r="166" spans="1:9" ht="30" customHeight="1" x14ac:dyDescent="0.2">
      <c r="A166" s="59" t="s">
        <v>66</v>
      </c>
      <c r="B166" s="60">
        <v>650</v>
      </c>
      <c r="C166" s="61">
        <v>4</v>
      </c>
      <c r="D166" s="61">
        <v>9</v>
      </c>
      <c r="E166" s="65">
        <v>8410199990</v>
      </c>
      <c r="F166" s="63"/>
      <c r="G166" s="64">
        <f t="shared" si="55"/>
        <v>2193.9</v>
      </c>
      <c r="H166" s="64">
        <f t="shared" si="55"/>
        <v>4299</v>
      </c>
      <c r="I166" s="64">
        <f t="shared" si="55"/>
        <v>6492.9</v>
      </c>
    </row>
    <row r="167" spans="1:9" ht="22.5" x14ac:dyDescent="0.2">
      <c r="A167" s="59" t="s">
        <v>86</v>
      </c>
      <c r="B167" s="60">
        <v>650</v>
      </c>
      <c r="C167" s="61">
        <v>4</v>
      </c>
      <c r="D167" s="61">
        <v>9</v>
      </c>
      <c r="E167" s="65">
        <v>8410199990</v>
      </c>
      <c r="F167" s="63">
        <v>200</v>
      </c>
      <c r="G167" s="64">
        <f>G168</f>
        <v>2193.9</v>
      </c>
      <c r="H167" s="64">
        <f t="shared" ref="H167:I167" si="56">H168</f>
        <v>4299</v>
      </c>
      <c r="I167" s="64">
        <f t="shared" si="56"/>
        <v>6492.9</v>
      </c>
    </row>
    <row r="168" spans="1:9" ht="22.5" x14ac:dyDescent="0.2">
      <c r="A168" s="59" t="s">
        <v>45</v>
      </c>
      <c r="B168" s="60">
        <v>650</v>
      </c>
      <c r="C168" s="61">
        <v>4</v>
      </c>
      <c r="D168" s="61">
        <v>9</v>
      </c>
      <c r="E168" s="65">
        <v>8410199990</v>
      </c>
      <c r="F168" s="63">
        <v>240</v>
      </c>
      <c r="G168" s="64">
        <f>G169</f>
        <v>2193.9</v>
      </c>
      <c r="H168" s="64">
        <f t="shared" ref="H168:I168" si="57">H169</f>
        <v>4299</v>
      </c>
      <c r="I168" s="64">
        <f t="shared" si="57"/>
        <v>6492.9</v>
      </c>
    </row>
    <row r="169" spans="1:9" ht="22.5" x14ac:dyDescent="0.2">
      <c r="A169" s="59" t="s">
        <v>36</v>
      </c>
      <c r="B169" s="60">
        <v>650</v>
      </c>
      <c r="C169" s="61">
        <v>4</v>
      </c>
      <c r="D169" s="61">
        <v>9</v>
      </c>
      <c r="E169" s="65">
        <v>8410199990</v>
      </c>
      <c r="F169" s="63">
        <v>244</v>
      </c>
      <c r="G169" s="64">
        <f>'ДФ 2022'!C20</f>
        <v>2193.9</v>
      </c>
      <c r="H169" s="159">
        <f>I169-G169</f>
        <v>4299</v>
      </c>
      <c r="I169" s="160">
        <f>'ДФ 2022'!E20</f>
        <v>6492.9</v>
      </c>
    </row>
    <row r="170" spans="1:9" ht="15.75" customHeight="1" x14ac:dyDescent="0.2">
      <c r="A170" s="30" t="s">
        <v>15</v>
      </c>
      <c r="B170" s="73">
        <v>650</v>
      </c>
      <c r="C170" s="39">
        <v>4</v>
      </c>
      <c r="D170" s="39">
        <v>10</v>
      </c>
      <c r="E170" s="29" t="s">
        <v>43</v>
      </c>
      <c r="F170" s="40" t="s">
        <v>43</v>
      </c>
      <c r="G170" s="28">
        <f t="shared" ref="G170:I175" si="58">G171</f>
        <v>390.2</v>
      </c>
      <c r="H170" s="28">
        <f t="shared" si="58"/>
        <v>0</v>
      </c>
      <c r="I170" s="28">
        <f t="shared" si="58"/>
        <v>390.2</v>
      </c>
    </row>
    <row r="171" spans="1:9" ht="24.75" customHeight="1" x14ac:dyDescent="0.2">
      <c r="A171" s="67" t="s">
        <v>291</v>
      </c>
      <c r="B171" s="60">
        <v>650</v>
      </c>
      <c r="C171" s="61">
        <v>4</v>
      </c>
      <c r="D171" s="61">
        <v>10</v>
      </c>
      <c r="E171" s="62" t="s">
        <v>133</v>
      </c>
      <c r="F171" s="63" t="s">
        <v>43</v>
      </c>
      <c r="G171" s="64">
        <f t="shared" si="58"/>
        <v>390.2</v>
      </c>
      <c r="H171" s="64">
        <f t="shared" si="58"/>
        <v>0</v>
      </c>
      <c r="I171" s="64">
        <f t="shared" si="58"/>
        <v>390.2</v>
      </c>
    </row>
    <row r="172" spans="1:9" ht="22.5" x14ac:dyDescent="0.2">
      <c r="A172" s="67" t="s">
        <v>220</v>
      </c>
      <c r="B172" s="60">
        <v>650</v>
      </c>
      <c r="C172" s="61">
        <v>4</v>
      </c>
      <c r="D172" s="61">
        <v>10</v>
      </c>
      <c r="E172" s="62" t="s">
        <v>155</v>
      </c>
      <c r="F172" s="63" t="s">
        <v>43</v>
      </c>
      <c r="G172" s="64">
        <f t="shared" si="58"/>
        <v>390.2</v>
      </c>
      <c r="H172" s="64">
        <f t="shared" si="58"/>
        <v>0</v>
      </c>
      <c r="I172" s="64">
        <f t="shared" si="58"/>
        <v>390.2</v>
      </c>
    </row>
    <row r="173" spans="1:9" ht="11.25" customHeight="1" x14ac:dyDescent="0.2">
      <c r="A173" s="67" t="s">
        <v>39</v>
      </c>
      <c r="B173" s="60">
        <v>650</v>
      </c>
      <c r="C173" s="61">
        <v>4</v>
      </c>
      <c r="D173" s="61">
        <v>10</v>
      </c>
      <c r="E173" s="62" t="s">
        <v>156</v>
      </c>
      <c r="F173" s="63"/>
      <c r="G173" s="64">
        <f t="shared" si="58"/>
        <v>390.2</v>
      </c>
      <c r="H173" s="64">
        <f t="shared" si="58"/>
        <v>0</v>
      </c>
      <c r="I173" s="64">
        <f t="shared" si="58"/>
        <v>390.2</v>
      </c>
    </row>
    <row r="174" spans="1:9" ht="26.25" customHeight="1" x14ac:dyDescent="0.2">
      <c r="A174" s="59" t="s">
        <v>86</v>
      </c>
      <c r="B174" s="60">
        <v>650</v>
      </c>
      <c r="C174" s="61">
        <v>4</v>
      </c>
      <c r="D174" s="61">
        <v>10</v>
      </c>
      <c r="E174" s="62" t="s">
        <v>156</v>
      </c>
      <c r="F174" s="63" t="s">
        <v>44</v>
      </c>
      <c r="G174" s="64">
        <f t="shared" si="58"/>
        <v>390.2</v>
      </c>
      <c r="H174" s="64">
        <f t="shared" si="58"/>
        <v>0</v>
      </c>
      <c r="I174" s="64">
        <f t="shared" si="58"/>
        <v>390.2</v>
      </c>
    </row>
    <row r="175" spans="1:9" ht="26.25" customHeight="1" x14ac:dyDescent="0.2">
      <c r="A175" s="59" t="s">
        <v>45</v>
      </c>
      <c r="B175" s="60">
        <v>650</v>
      </c>
      <c r="C175" s="61">
        <v>4</v>
      </c>
      <c r="D175" s="61">
        <v>10</v>
      </c>
      <c r="E175" s="62" t="s">
        <v>156</v>
      </c>
      <c r="F175" s="63" t="s">
        <v>46</v>
      </c>
      <c r="G175" s="64">
        <f t="shared" si="58"/>
        <v>390.2</v>
      </c>
      <c r="H175" s="64">
        <f t="shared" si="58"/>
        <v>0</v>
      </c>
      <c r="I175" s="64">
        <f t="shared" si="58"/>
        <v>390.2</v>
      </c>
    </row>
    <row r="176" spans="1:9" ht="26.25" customHeight="1" x14ac:dyDescent="0.2">
      <c r="A176" s="59" t="s">
        <v>36</v>
      </c>
      <c r="B176" s="60">
        <v>650</v>
      </c>
      <c r="C176" s="61">
        <v>4</v>
      </c>
      <c r="D176" s="61">
        <v>10</v>
      </c>
      <c r="E176" s="62" t="s">
        <v>156</v>
      </c>
      <c r="F176" s="63">
        <v>244</v>
      </c>
      <c r="G176" s="64">
        <v>390.2</v>
      </c>
      <c r="H176" s="159">
        <f>I176-G176</f>
        <v>0</v>
      </c>
      <c r="I176" s="64">
        <v>390.2</v>
      </c>
    </row>
    <row r="177" spans="1:9" ht="12.75" customHeight="1" x14ac:dyDescent="0.2">
      <c r="A177" s="76" t="s">
        <v>127</v>
      </c>
      <c r="B177" s="73">
        <v>650</v>
      </c>
      <c r="C177" s="39">
        <v>4</v>
      </c>
      <c r="D177" s="39">
        <v>12</v>
      </c>
      <c r="E177" s="29"/>
      <c r="F177" s="40"/>
      <c r="G177" s="28">
        <f>G178</f>
        <v>10.6</v>
      </c>
      <c r="H177" s="28">
        <f t="shared" ref="H177:I178" si="59">H178</f>
        <v>0</v>
      </c>
      <c r="I177" s="28">
        <f t="shared" si="59"/>
        <v>10.6</v>
      </c>
    </row>
    <row r="178" spans="1:9" ht="24" customHeight="1" x14ac:dyDescent="0.2">
      <c r="A178" s="67" t="s">
        <v>291</v>
      </c>
      <c r="B178" s="60">
        <v>650</v>
      </c>
      <c r="C178" s="61">
        <v>4</v>
      </c>
      <c r="D178" s="61">
        <v>12</v>
      </c>
      <c r="E178" s="62" t="s">
        <v>133</v>
      </c>
      <c r="F178" s="63"/>
      <c r="G178" s="64">
        <f>G179</f>
        <v>10.6</v>
      </c>
      <c r="H178" s="64">
        <f t="shared" si="59"/>
        <v>0</v>
      </c>
      <c r="I178" s="64">
        <f t="shared" si="59"/>
        <v>10.6</v>
      </c>
    </row>
    <row r="179" spans="1:9" ht="38.25" customHeight="1" x14ac:dyDescent="0.2">
      <c r="A179" s="67" t="s">
        <v>221</v>
      </c>
      <c r="B179" s="60">
        <v>650</v>
      </c>
      <c r="C179" s="61">
        <v>4</v>
      </c>
      <c r="D179" s="61">
        <v>12</v>
      </c>
      <c r="E179" s="62" t="s">
        <v>157</v>
      </c>
      <c r="F179" s="63"/>
      <c r="G179" s="64">
        <f>G180</f>
        <v>10.6</v>
      </c>
      <c r="H179" s="64">
        <f t="shared" ref="H179:I179" si="60">H180</f>
        <v>0</v>
      </c>
      <c r="I179" s="64">
        <f t="shared" si="60"/>
        <v>10.6</v>
      </c>
    </row>
    <row r="180" spans="1:9" ht="45" customHeight="1" x14ac:dyDescent="0.2">
      <c r="A180" s="59" t="s">
        <v>126</v>
      </c>
      <c r="B180" s="60">
        <v>650</v>
      </c>
      <c r="C180" s="61">
        <v>4</v>
      </c>
      <c r="D180" s="61">
        <v>12</v>
      </c>
      <c r="E180" s="72">
        <v>7700189020</v>
      </c>
      <c r="F180" s="63"/>
      <c r="G180" s="68">
        <f>G181</f>
        <v>10.6</v>
      </c>
      <c r="H180" s="68">
        <f t="shared" ref="H180:I180" si="61">H181</f>
        <v>0</v>
      </c>
      <c r="I180" s="68">
        <f t="shared" si="61"/>
        <v>10.6</v>
      </c>
    </row>
    <row r="181" spans="1:9" ht="12" customHeight="1" x14ac:dyDescent="0.2">
      <c r="A181" s="59" t="s">
        <v>59</v>
      </c>
      <c r="B181" s="60">
        <v>650</v>
      </c>
      <c r="C181" s="61">
        <v>4</v>
      </c>
      <c r="D181" s="61">
        <v>12</v>
      </c>
      <c r="E181" s="72">
        <v>7700189020</v>
      </c>
      <c r="F181" s="63">
        <v>500</v>
      </c>
      <c r="G181" s="64">
        <f>G182</f>
        <v>10.6</v>
      </c>
      <c r="H181" s="64">
        <f t="shared" ref="H181:I181" si="62">H182</f>
        <v>0</v>
      </c>
      <c r="I181" s="64">
        <f t="shared" si="62"/>
        <v>10.6</v>
      </c>
    </row>
    <row r="182" spans="1:9" ht="16.5" customHeight="1" x14ac:dyDescent="0.2">
      <c r="A182" s="59" t="s">
        <v>42</v>
      </c>
      <c r="B182" s="60">
        <v>650</v>
      </c>
      <c r="C182" s="61">
        <v>4</v>
      </c>
      <c r="D182" s="61">
        <v>12</v>
      </c>
      <c r="E182" s="72">
        <v>7700189020</v>
      </c>
      <c r="F182" s="63">
        <v>540</v>
      </c>
      <c r="G182" s="64">
        <v>10.6</v>
      </c>
      <c r="H182" s="159">
        <f>I182-G182</f>
        <v>0</v>
      </c>
      <c r="I182" s="160">
        <v>10.6</v>
      </c>
    </row>
    <row r="183" spans="1:9" s="32" customFormat="1" ht="13.5" customHeight="1" x14ac:dyDescent="0.2">
      <c r="A183" s="33" t="s">
        <v>16</v>
      </c>
      <c r="B183" s="34">
        <v>650</v>
      </c>
      <c r="C183" s="35">
        <v>5</v>
      </c>
      <c r="D183" s="35">
        <v>0</v>
      </c>
      <c r="E183" s="36" t="s">
        <v>43</v>
      </c>
      <c r="F183" s="37" t="s">
        <v>43</v>
      </c>
      <c r="G183" s="74">
        <f>G184+G192+G207+G248</f>
        <v>1254.5</v>
      </c>
      <c r="H183" s="74">
        <f>H184+H192+H207+H248</f>
        <v>3022.6</v>
      </c>
      <c r="I183" s="74">
        <f>I184+I192+I207+I248</f>
        <v>4277.1000000000004</v>
      </c>
    </row>
    <row r="184" spans="1:9" x14ac:dyDescent="0.2">
      <c r="A184" s="30" t="s">
        <v>40</v>
      </c>
      <c r="B184" s="73">
        <v>650</v>
      </c>
      <c r="C184" s="39">
        <v>5</v>
      </c>
      <c r="D184" s="39">
        <v>1</v>
      </c>
      <c r="E184" s="29" t="s">
        <v>43</v>
      </c>
      <c r="F184" s="40" t="s">
        <v>43</v>
      </c>
      <c r="G184" s="28">
        <f t="shared" ref="G184:I190" si="63">G185</f>
        <v>241.5</v>
      </c>
      <c r="H184" s="28">
        <f t="shared" si="63"/>
        <v>0</v>
      </c>
      <c r="I184" s="28">
        <f t="shared" si="63"/>
        <v>241.5</v>
      </c>
    </row>
    <row r="185" spans="1:9" ht="40.5" customHeight="1" x14ac:dyDescent="0.2">
      <c r="A185" s="67" t="s">
        <v>285</v>
      </c>
      <c r="B185" s="60">
        <v>650</v>
      </c>
      <c r="C185" s="61">
        <v>5</v>
      </c>
      <c r="D185" s="61">
        <v>1</v>
      </c>
      <c r="E185" s="62" t="s">
        <v>158</v>
      </c>
      <c r="F185" s="63" t="s">
        <v>43</v>
      </c>
      <c r="G185" s="133">
        <f t="shared" si="63"/>
        <v>241.5</v>
      </c>
      <c r="H185" s="133">
        <f t="shared" si="63"/>
        <v>0</v>
      </c>
      <c r="I185" s="133">
        <f t="shared" si="63"/>
        <v>241.5</v>
      </c>
    </row>
    <row r="186" spans="1:9" ht="26.25" customHeight="1" x14ac:dyDescent="0.2">
      <c r="A186" s="67" t="s">
        <v>159</v>
      </c>
      <c r="B186" s="60">
        <v>650</v>
      </c>
      <c r="C186" s="61">
        <v>5</v>
      </c>
      <c r="D186" s="61">
        <v>1</v>
      </c>
      <c r="E186" s="62" t="s">
        <v>160</v>
      </c>
      <c r="F186" s="63" t="s">
        <v>43</v>
      </c>
      <c r="G186" s="133">
        <f t="shared" si="63"/>
        <v>241.5</v>
      </c>
      <c r="H186" s="133">
        <f t="shared" si="63"/>
        <v>0</v>
      </c>
      <c r="I186" s="133">
        <f t="shared" si="63"/>
        <v>241.5</v>
      </c>
    </row>
    <row r="187" spans="1:9" ht="22.5" x14ac:dyDescent="0.2">
      <c r="A187" s="67" t="s">
        <v>71</v>
      </c>
      <c r="B187" s="60">
        <v>650</v>
      </c>
      <c r="C187" s="61">
        <v>5</v>
      </c>
      <c r="D187" s="61">
        <v>1</v>
      </c>
      <c r="E187" s="62" t="s">
        <v>161</v>
      </c>
      <c r="F187" s="63"/>
      <c r="G187" s="64">
        <f t="shared" si="63"/>
        <v>241.5</v>
      </c>
      <c r="H187" s="64">
        <f t="shared" si="63"/>
        <v>0</v>
      </c>
      <c r="I187" s="64">
        <f t="shared" si="63"/>
        <v>241.5</v>
      </c>
    </row>
    <row r="188" spans="1:9" ht="22.5" customHeight="1" x14ac:dyDescent="0.2">
      <c r="A188" s="67" t="s">
        <v>66</v>
      </c>
      <c r="B188" s="60">
        <v>650</v>
      </c>
      <c r="C188" s="61">
        <v>5</v>
      </c>
      <c r="D188" s="61">
        <v>1</v>
      </c>
      <c r="E188" s="62" t="s">
        <v>183</v>
      </c>
      <c r="F188" s="63"/>
      <c r="G188" s="64">
        <f t="shared" si="63"/>
        <v>241.5</v>
      </c>
      <c r="H188" s="64">
        <f t="shared" si="63"/>
        <v>0</v>
      </c>
      <c r="I188" s="64">
        <f t="shared" si="63"/>
        <v>241.5</v>
      </c>
    </row>
    <row r="189" spans="1:9" ht="22.5" customHeight="1" x14ac:dyDescent="0.2">
      <c r="A189" s="59" t="s">
        <v>86</v>
      </c>
      <c r="B189" s="60">
        <v>650</v>
      </c>
      <c r="C189" s="61">
        <v>5</v>
      </c>
      <c r="D189" s="61">
        <v>1</v>
      </c>
      <c r="E189" s="62" t="s">
        <v>183</v>
      </c>
      <c r="F189" s="63" t="s">
        <v>44</v>
      </c>
      <c r="G189" s="64">
        <f t="shared" si="63"/>
        <v>241.5</v>
      </c>
      <c r="H189" s="64">
        <f t="shared" si="63"/>
        <v>0</v>
      </c>
      <c r="I189" s="64">
        <f t="shared" si="63"/>
        <v>241.5</v>
      </c>
    </row>
    <row r="190" spans="1:9" ht="22.5" customHeight="1" x14ac:dyDescent="0.2">
      <c r="A190" s="59" t="s">
        <v>45</v>
      </c>
      <c r="B190" s="60">
        <v>650</v>
      </c>
      <c r="C190" s="61">
        <v>5</v>
      </c>
      <c r="D190" s="61">
        <v>1</v>
      </c>
      <c r="E190" s="62" t="s">
        <v>183</v>
      </c>
      <c r="F190" s="63" t="s">
        <v>46</v>
      </c>
      <c r="G190" s="64">
        <f t="shared" si="63"/>
        <v>241.5</v>
      </c>
      <c r="H190" s="64">
        <f t="shared" si="63"/>
        <v>0</v>
      </c>
      <c r="I190" s="64">
        <f t="shared" si="63"/>
        <v>241.5</v>
      </c>
    </row>
    <row r="191" spans="1:9" ht="22.5" x14ac:dyDescent="0.2">
      <c r="A191" s="59" t="s">
        <v>36</v>
      </c>
      <c r="B191" s="60">
        <v>650</v>
      </c>
      <c r="C191" s="61">
        <v>5</v>
      </c>
      <c r="D191" s="61">
        <v>1</v>
      </c>
      <c r="E191" s="62" t="s">
        <v>183</v>
      </c>
      <c r="F191" s="63">
        <v>244</v>
      </c>
      <c r="G191" s="68">
        <v>241.5</v>
      </c>
      <c r="H191" s="159">
        <f>I191-G191</f>
        <v>0</v>
      </c>
      <c r="I191" s="160">
        <v>241.5</v>
      </c>
    </row>
    <row r="192" spans="1:9" x14ac:dyDescent="0.2">
      <c r="A192" s="30" t="s">
        <v>30</v>
      </c>
      <c r="B192" s="73">
        <v>650</v>
      </c>
      <c r="C192" s="39">
        <v>5</v>
      </c>
      <c r="D192" s="39">
        <v>2</v>
      </c>
      <c r="E192" s="29" t="s">
        <v>43</v>
      </c>
      <c r="F192" s="40" t="s">
        <v>43</v>
      </c>
      <c r="G192" s="28">
        <f>G193</f>
        <v>250</v>
      </c>
      <c r="H192" s="28">
        <f t="shared" ref="H192:I194" si="64">H193</f>
        <v>0</v>
      </c>
      <c r="I192" s="28">
        <f t="shared" si="64"/>
        <v>250</v>
      </c>
    </row>
    <row r="193" spans="1:15" ht="35.25" customHeight="1" x14ac:dyDescent="0.2">
      <c r="A193" s="67" t="s">
        <v>285</v>
      </c>
      <c r="B193" s="60">
        <v>650</v>
      </c>
      <c r="C193" s="61">
        <v>5</v>
      </c>
      <c r="D193" s="61">
        <v>2</v>
      </c>
      <c r="E193" s="62" t="s">
        <v>158</v>
      </c>
      <c r="F193" s="63" t="s">
        <v>43</v>
      </c>
      <c r="G193" s="133">
        <f>G194</f>
        <v>250</v>
      </c>
      <c r="H193" s="133">
        <f t="shared" si="64"/>
        <v>0</v>
      </c>
      <c r="I193" s="133">
        <f t="shared" si="64"/>
        <v>250</v>
      </c>
    </row>
    <row r="194" spans="1:15" ht="27.75" customHeight="1" x14ac:dyDescent="0.2">
      <c r="A194" s="67" t="s">
        <v>57</v>
      </c>
      <c r="B194" s="60">
        <v>650</v>
      </c>
      <c r="C194" s="61">
        <v>5</v>
      </c>
      <c r="D194" s="61">
        <v>2</v>
      </c>
      <c r="E194" s="62" t="s">
        <v>162</v>
      </c>
      <c r="F194" s="63" t="s">
        <v>43</v>
      </c>
      <c r="G194" s="133">
        <f>G195</f>
        <v>250</v>
      </c>
      <c r="H194" s="133">
        <f t="shared" si="64"/>
        <v>0</v>
      </c>
      <c r="I194" s="133">
        <f t="shared" si="64"/>
        <v>250</v>
      </c>
    </row>
    <row r="195" spans="1:15" ht="22.5" customHeight="1" x14ac:dyDescent="0.2">
      <c r="A195" s="67" t="s">
        <v>164</v>
      </c>
      <c r="B195" s="60">
        <v>650</v>
      </c>
      <c r="C195" s="61">
        <v>5</v>
      </c>
      <c r="D195" s="61">
        <v>2</v>
      </c>
      <c r="E195" s="62" t="s">
        <v>163</v>
      </c>
      <c r="F195" s="63" t="s">
        <v>43</v>
      </c>
      <c r="G195" s="133">
        <f>G196+G200+G203</f>
        <v>250</v>
      </c>
      <c r="H195" s="133">
        <f t="shared" ref="H195:I195" si="65">H196+H200+H203</f>
        <v>0</v>
      </c>
      <c r="I195" s="133">
        <f t="shared" si="65"/>
        <v>250</v>
      </c>
    </row>
    <row r="196" spans="1:15" ht="56.25" customHeight="1" x14ac:dyDescent="0.2">
      <c r="A196" s="67" t="s">
        <v>165</v>
      </c>
      <c r="B196" s="60">
        <v>650</v>
      </c>
      <c r="C196" s="61">
        <v>5</v>
      </c>
      <c r="D196" s="61">
        <v>2</v>
      </c>
      <c r="E196" s="62" t="s">
        <v>199</v>
      </c>
      <c r="F196" s="63"/>
      <c r="G196" s="134">
        <f>G197</f>
        <v>0</v>
      </c>
      <c r="H196" s="134">
        <f t="shared" ref="H196:I198" si="66">H197</f>
        <v>0</v>
      </c>
      <c r="I196" s="134">
        <f t="shared" si="66"/>
        <v>0</v>
      </c>
    </row>
    <row r="197" spans="1:15" ht="30" customHeight="1" x14ac:dyDescent="0.2">
      <c r="A197" s="59" t="s">
        <v>86</v>
      </c>
      <c r="B197" s="60">
        <v>650</v>
      </c>
      <c r="C197" s="61">
        <v>5</v>
      </c>
      <c r="D197" s="61">
        <v>2</v>
      </c>
      <c r="E197" s="62" t="s">
        <v>199</v>
      </c>
      <c r="F197" s="63" t="s">
        <v>44</v>
      </c>
      <c r="G197" s="134">
        <f>G198</f>
        <v>0</v>
      </c>
      <c r="H197" s="134">
        <f t="shared" si="66"/>
        <v>0</v>
      </c>
      <c r="I197" s="134">
        <f t="shared" si="66"/>
        <v>0</v>
      </c>
    </row>
    <row r="198" spans="1:15" ht="32.25" customHeight="1" x14ac:dyDescent="0.2">
      <c r="A198" s="59" t="s">
        <v>45</v>
      </c>
      <c r="B198" s="60">
        <v>650</v>
      </c>
      <c r="C198" s="61">
        <v>5</v>
      </c>
      <c r="D198" s="61">
        <v>2</v>
      </c>
      <c r="E198" s="62" t="s">
        <v>199</v>
      </c>
      <c r="F198" s="63" t="s">
        <v>46</v>
      </c>
      <c r="G198" s="134">
        <f>G199</f>
        <v>0</v>
      </c>
      <c r="H198" s="134">
        <f t="shared" si="66"/>
        <v>0</v>
      </c>
      <c r="I198" s="134">
        <f t="shared" si="66"/>
        <v>0</v>
      </c>
    </row>
    <row r="199" spans="1:15" ht="29.25" customHeight="1" x14ac:dyDescent="0.2">
      <c r="A199" s="59" t="s">
        <v>41</v>
      </c>
      <c r="B199" s="60">
        <v>650</v>
      </c>
      <c r="C199" s="61">
        <v>5</v>
      </c>
      <c r="D199" s="61">
        <v>2</v>
      </c>
      <c r="E199" s="62" t="s">
        <v>199</v>
      </c>
      <c r="F199" s="63">
        <v>243</v>
      </c>
      <c r="G199" s="134">
        <v>0</v>
      </c>
      <c r="H199" s="134">
        <f>I199-G199</f>
        <v>0</v>
      </c>
      <c r="I199" s="134">
        <v>0</v>
      </c>
    </row>
    <row r="200" spans="1:15" ht="30" customHeight="1" x14ac:dyDescent="0.2">
      <c r="A200" s="59" t="s">
        <v>86</v>
      </c>
      <c r="B200" s="60">
        <v>650</v>
      </c>
      <c r="C200" s="61">
        <v>5</v>
      </c>
      <c r="D200" s="61">
        <v>2</v>
      </c>
      <c r="E200" s="62" t="s">
        <v>210</v>
      </c>
      <c r="F200" s="63">
        <v>200</v>
      </c>
      <c r="G200" s="134">
        <f>G201</f>
        <v>250</v>
      </c>
      <c r="H200" s="134">
        <f t="shared" ref="H200:I201" si="67">H201</f>
        <v>-200</v>
      </c>
      <c r="I200" s="134">
        <f t="shared" si="67"/>
        <v>50</v>
      </c>
    </row>
    <row r="201" spans="1:15" ht="30" customHeight="1" x14ac:dyDescent="0.2">
      <c r="A201" s="59" t="s">
        <v>45</v>
      </c>
      <c r="B201" s="60">
        <v>650</v>
      </c>
      <c r="C201" s="61">
        <v>5</v>
      </c>
      <c r="D201" s="61">
        <v>2</v>
      </c>
      <c r="E201" s="62" t="s">
        <v>210</v>
      </c>
      <c r="F201" s="63">
        <v>240</v>
      </c>
      <c r="G201" s="134">
        <f>G202</f>
        <v>250</v>
      </c>
      <c r="H201" s="134">
        <f t="shared" si="67"/>
        <v>-200</v>
      </c>
      <c r="I201" s="134">
        <f t="shared" si="67"/>
        <v>50</v>
      </c>
    </row>
    <row r="202" spans="1:15" ht="30" customHeight="1" x14ac:dyDescent="0.2">
      <c r="A202" s="59" t="s">
        <v>41</v>
      </c>
      <c r="B202" s="60">
        <v>650</v>
      </c>
      <c r="C202" s="61">
        <v>5</v>
      </c>
      <c r="D202" s="61">
        <v>2</v>
      </c>
      <c r="E202" s="62" t="s">
        <v>210</v>
      </c>
      <c r="F202" s="63">
        <v>244</v>
      </c>
      <c r="G202" s="134">
        <v>250</v>
      </c>
      <c r="H202" s="159">
        <f>I202-G202</f>
        <v>-200</v>
      </c>
      <c r="I202" s="134">
        <v>50</v>
      </c>
      <c r="J202" s="6" t="s">
        <v>306</v>
      </c>
      <c r="L202" s="6" t="s">
        <v>309</v>
      </c>
      <c r="O202" s="6" t="s">
        <v>310</v>
      </c>
    </row>
    <row r="203" spans="1:15" ht="56.25" customHeight="1" x14ac:dyDescent="0.2">
      <c r="A203" s="59" t="s">
        <v>166</v>
      </c>
      <c r="B203" s="60">
        <v>650</v>
      </c>
      <c r="C203" s="61">
        <v>5</v>
      </c>
      <c r="D203" s="61">
        <v>2</v>
      </c>
      <c r="E203" s="62" t="s">
        <v>200</v>
      </c>
      <c r="F203" s="63"/>
      <c r="G203" s="134">
        <f>G204</f>
        <v>0</v>
      </c>
      <c r="H203" s="134">
        <f t="shared" ref="H203:I205" si="68">H204</f>
        <v>200</v>
      </c>
      <c r="I203" s="134">
        <f t="shared" si="68"/>
        <v>200</v>
      </c>
    </row>
    <row r="204" spans="1:15" ht="30" customHeight="1" x14ac:dyDescent="0.2">
      <c r="A204" s="59" t="s">
        <v>86</v>
      </c>
      <c r="B204" s="60">
        <v>650</v>
      </c>
      <c r="C204" s="61">
        <v>5</v>
      </c>
      <c r="D204" s="61">
        <v>2</v>
      </c>
      <c r="E204" s="62" t="s">
        <v>200</v>
      </c>
      <c r="F204" s="63">
        <v>200</v>
      </c>
      <c r="G204" s="134">
        <f>G205</f>
        <v>0</v>
      </c>
      <c r="H204" s="134">
        <f t="shared" si="68"/>
        <v>200</v>
      </c>
      <c r="I204" s="134">
        <f t="shared" si="68"/>
        <v>200</v>
      </c>
    </row>
    <row r="205" spans="1:15" ht="30" customHeight="1" x14ac:dyDescent="0.2">
      <c r="A205" s="59" t="s">
        <v>45</v>
      </c>
      <c r="B205" s="60">
        <v>650</v>
      </c>
      <c r="C205" s="61">
        <v>5</v>
      </c>
      <c r="D205" s="61">
        <v>2</v>
      </c>
      <c r="E205" s="62" t="s">
        <v>200</v>
      </c>
      <c r="F205" s="63">
        <v>240</v>
      </c>
      <c r="G205" s="134">
        <f>G206</f>
        <v>0</v>
      </c>
      <c r="H205" s="134">
        <f t="shared" si="68"/>
        <v>200</v>
      </c>
      <c r="I205" s="134">
        <f t="shared" si="68"/>
        <v>200</v>
      </c>
    </row>
    <row r="206" spans="1:15" ht="30" customHeight="1" x14ac:dyDescent="0.2">
      <c r="A206" s="59" t="s">
        <v>41</v>
      </c>
      <c r="B206" s="60">
        <v>650</v>
      </c>
      <c r="C206" s="61">
        <v>5</v>
      </c>
      <c r="D206" s="61">
        <v>2</v>
      </c>
      <c r="E206" s="62" t="s">
        <v>200</v>
      </c>
      <c r="F206" s="63">
        <v>243</v>
      </c>
      <c r="G206" s="134">
        <v>0</v>
      </c>
      <c r="H206" s="159">
        <f>I206-G206</f>
        <v>200</v>
      </c>
      <c r="I206" s="134">
        <v>200</v>
      </c>
      <c r="J206" s="6" t="s">
        <v>307</v>
      </c>
      <c r="K206" s="6" t="s">
        <v>308</v>
      </c>
      <c r="L206" s="6" t="s">
        <v>311</v>
      </c>
    </row>
    <row r="207" spans="1:15" ht="16.5" customHeight="1" x14ac:dyDescent="0.2">
      <c r="A207" s="30" t="s">
        <v>17</v>
      </c>
      <c r="B207" s="73">
        <v>650</v>
      </c>
      <c r="C207" s="39">
        <v>5</v>
      </c>
      <c r="D207" s="39">
        <v>3</v>
      </c>
      <c r="E207" s="29" t="s">
        <v>43</v>
      </c>
      <c r="F207" s="40" t="s">
        <v>43</v>
      </c>
      <c r="G207" s="28">
        <f>G214+G235</f>
        <v>763</v>
      </c>
      <c r="H207" s="28">
        <f>H214+H235+H211</f>
        <v>3022.6</v>
      </c>
      <c r="I207" s="28">
        <f>I214+I235+I212</f>
        <v>3785.6</v>
      </c>
    </row>
    <row r="208" spans="1:15" ht="33" customHeight="1" x14ac:dyDescent="0.2">
      <c r="A208" s="66" t="s">
        <v>313</v>
      </c>
      <c r="B208" s="60" t="s">
        <v>228</v>
      </c>
      <c r="C208" s="61">
        <v>5</v>
      </c>
      <c r="D208" s="61">
        <v>3</v>
      </c>
      <c r="E208" s="62" t="s">
        <v>142</v>
      </c>
      <c r="F208" s="63"/>
      <c r="G208" s="64">
        <f>G209</f>
        <v>0</v>
      </c>
      <c r="H208" s="64">
        <f t="shared" ref="H208:H212" si="69">I208-G208</f>
        <v>2500</v>
      </c>
      <c r="I208" s="64">
        <f t="shared" ref="I208:I212" si="70">I209</f>
        <v>2500</v>
      </c>
    </row>
    <row r="209" spans="1:10" ht="31.5" customHeight="1" x14ac:dyDescent="0.2">
      <c r="A209" s="66" t="s">
        <v>230</v>
      </c>
      <c r="B209" s="60" t="s">
        <v>228</v>
      </c>
      <c r="C209" s="61">
        <v>5</v>
      </c>
      <c r="D209" s="61">
        <v>3</v>
      </c>
      <c r="E209" s="62" t="s">
        <v>227</v>
      </c>
      <c r="F209" s="63"/>
      <c r="G209" s="64">
        <f>G210</f>
        <v>0</v>
      </c>
      <c r="H209" s="64">
        <f t="shared" si="69"/>
        <v>2500</v>
      </c>
      <c r="I209" s="64">
        <f t="shared" si="70"/>
        <v>2500</v>
      </c>
    </row>
    <row r="210" spans="1:10" ht="28.5" customHeight="1" x14ac:dyDescent="0.2">
      <c r="A210" s="66" t="s">
        <v>66</v>
      </c>
      <c r="B210" s="60" t="s">
        <v>228</v>
      </c>
      <c r="C210" s="61">
        <v>5</v>
      </c>
      <c r="D210" s="61">
        <v>3</v>
      </c>
      <c r="E210" s="62" t="s">
        <v>229</v>
      </c>
      <c r="F210" s="63"/>
      <c r="G210" s="64">
        <f>G211</f>
        <v>0</v>
      </c>
      <c r="H210" s="64">
        <f t="shared" si="69"/>
        <v>2500</v>
      </c>
      <c r="I210" s="64">
        <f t="shared" si="70"/>
        <v>2500</v>
      </c>
    </row>
    <row r="211" spans="1:10" ht="30" customHeight="1" x14ac:dyDescent="0.2">
      <c r="A211" s="59" t="s">
        <v>86</v>
      </c>
      <c r="B211" s="60" t="s">
        <v>228</v>
      </c>
      <c r="C211" s="61">
        <v>5</v>
      </c>
      <c r="D211" s="61">
        <v>3</v>
      </c>
      <c r="E211" s="62" t="s">
        <v>229</v>
      </c>
      <c r="F211" s="63">
        <v>200</v>
      </c>
      <c r="G211" s="64">
        <f>G212</f>
        <v>0</v>
      </c>
      <c r="H211" s="64">
        <f t="shared" si="69"/>
        <v>2500</v>
      </c>
      <c r="I211" s="133">
        <f t="shared" si="70"/>
        <v>2500</v>
      </c>
    </row>
    <row r="212" spans="1:10" ht="24.75" customHeight="1" x14ac:dyDescent="0.2">
      <c r="A212" s="59" t="s">
        <v>45</v>
      </c>
      <c r="B212" s="60" t="s">
        <v>228</v>
      </c>
      <c r="C212" s="61">
        <v>5</v>
      </c>
      <c r="D212" s="61">
        <v>3</v>
      </c>
      <c r="E212" s="62" t="s">
        <v>229</v>
      </c>
      <c r="F212" s="63">
        <v>240</v>
      </c>
      <c r="G212" s="64">
        <f>G213</f>
        <v>0</v>
      </c>
      <c r="H212" s="64">
        <f t="shared" si="69"/>
        <v>2500</v>
      </c>
      <c r="I212" s="133">
        <f t="shared" si="70"/>
        <v>2500</v>
      </c>
    </row>
    <row r="213" spans="1:10" ht="28.5" customHeight="1" x14ac:dyDescent="0.2">
      <c r="A213" s="59" t="s">
        <v>36</v>
      </c>
      <c r="B213" s="60" t="s">
        <v>228</v>
      </c>
      <c r="C213" s="61">
        <v>5</v>
      </c>
      <c r="D213" s="61">
        <v>3</v>
      </c>
      <c r="E213" s="62" t="s">
        <v>229</v>
      </c>
      <c r="F213" s="63">
        <v>244</v>
      </c>
      <c r="G213" s="64">
        <v>0</v>
      </c>
      <c r="H213" s="64">
        <f>I213-G213</f>
        <v>2500</v>
      </c>
      <c r="I213" s="133">
        <v>2500</v>
      </c>
      <c r="J213" s="6" t="s">
        <v>314</v>
      </c>
    </row>
    <row r="214" spans="1:10" ht="22.5" customHeight="1" x14ac:dyDescent="0.2">
      <c r="A214" s="67" t="s">
        <v>295</v>
      </c>
      <c r="B214" s="60">
        <v>650</v>
      </c>
      <c r="C214" s="61">
        <v>5</v>
      </c>
      <c r="D214" s="61">
        <v>3</v>
      </c>
      <c r="E214" s="62" t="s">
        <v>167</v>
      </c>
      <c r="F214" s="63" t="s">
        <v>43</v>
      </c>
      <c r="G214" s="64">
        <f>G219+G215+G225+G230+G224</f>
        <v>763</v>
      </c>
      <c r="H214" s="64">
        <f>H219+H215+H225+H230</f>
        <v>522.6</v>
      </c>
      <c r="I214" s="64">
        <f>I219+I215+I225+I230</f>
        <v>1285.5999999999999</v>
      </c>
    </row>
    <row r="215" spans="1:10" ht="22.5" customHeight="1" x14ac:dyDescent="0.2">
      <c r="A215" s="67" t="s">
        <v>248</v>
      </c>
      <c r="B215" s="60">
        <v>650</v>
      </c>
      <c r="C215" s="61">
        <v>5</v>
      </c>
      <c r="D215" s="61">
        <v>3</v>
      </c>
      <c r="E215" s="62" t="s">
        <v>247</v>
      </c>
      <c r="F215" s="63"/>
      <c r="G215" s="64">
        <f>G216</f>
        <v>121.5</v>
      </c>
      <c r="H215" s="64">
        <f t="shared" ref="H215:I215" si="71">H216</f>
        <v>522.6</v>
      </c>
      <c r="I215" s="64">
        <f t="shared" si="71"/>
        <v>644.1</v>
      </c>
    </row>
    <row r="216" spans="1:10" ht="22.5" customHeight="1" x14ac:dyDescent="0.2">
      <c r="A216" s="59" t="s">
        <v>86</v>
      </c>
      <c r="B216" s="60">
        <v>650</v>
      </c>
      <c r="C216" s="61">
        <v>5</v>
      </c>
      <c r="D216" s="61">
        <v>3</v>
      </c>
      <c r="E216" s="62" t="s">
        <v>246</v>
      </c>
      <c r="F216" s="63">
        <v>200</v>
      </c>
      <c r="G216" s="64">
        <f>G217</f>
        <v>121.5</v>
      </c>
      <c r="H216" s="64">
        <f t="shared" ref="H216:I216" si="72">H217</f>
        <v>522.6</v>
      </c>
      <c r="I216" s="64">
        <f t="shared" si="72"/>
        <v>644.1</v>
      </c>
    </row>
    <row r="217" spans="1:10" ht="22.5" customHeight="1" x14ac:dyDescent="0.2">
      <c r="A217" s="59" t="s">
        <v>45</v>
      </c>
      <c r="B217" s="60">
        <v>650</v>
      </c>
      <c r="C217" s="61">
        <v>5</v>
      </c>
      <c r="D217" s="61">
        <v>3</v>
      </c>
      <c r="E217" s="62" t="s">
        <v>246</v>
      </c>
      <c r="F217" s="63">
        <v>240</v>
      </c>
      <c r="G217" s="64">
        <f>G218</f>
        <v>121.5</v>
      </c>
      <c r="H217" s="64">
        <f t="shared" ref="H217:I217" si="73">H218</f>
        <v>522.6</v>
      </c>
      <c r="I217" s="64">
        <f t="shared" si="73"/>
        <v>644.1</v>
      </c>
    </row>
    <row r="218" spans="1:10" ht="22.5" customHeight="1" x14ac:dyDescent="0.2">
      <c r="A218" s="59" t="s">
        <v>36</v>
      </c>
      <c r="B218" s="60">
        <v>650</v>
      </c>
      <c r="C218" s="61">
        <v>5</v>
      </c>
      <c r="D218" s="61">
        <v>3</v>
      </c>
      <c r="E218" s="62" t="s">
        <v>246</v>
      </c>
      <c r="F218" s="63">
        <v>244</v>
      </c>
      <c r="G218" s="64">
        <v>121.5</v>
      </c>
      <c r="H218" s="159">
        <f>I218-G218</f>
        <v>522.6</v>
      </c>
      <c r="I218" s="160">
        <f>121.5+30+492.6</f>
        <v>644.1</v>
      </c>
      <c r="J218" s="6" t="s">
        <v>324</v>
      </c>
    </row>
    <row r="219" spans="1:10" ht="33.75" x14ac:dyDescent="0.2">
      <c r="A219" s="59" t="s">
        <v>89</v>
      </c>
      <c r="B219" s="60">
        <v>650</v>
      </c>
      <c r="C219" s="61">
        <v>5</v>
      </c>
      <c r="D219" s="61">
        <v>3</v>
      </c>
      <c r="E219" s="62" t="s">
        <v>168</v>
      </c>
      <c r="F219" s="63"/>
      <c r="G219" s="64">
        <f t="shared" ref="G219:I222" si="74">G220</f>
        <v>481.5</v>
      </c>
      <c r="H219" s="64">
        <f t="shared" si="74"/>
        <v>0</v>
      </c>
      <c r="I219" s="64">
        <f t="shared" si="74"/>
        <v>481.5</v>
      </c>
    </row>
    <row r="220" spans="1:10" ht="22.5" x14ac:dyDescent="0.2">
      <c r="A220" s="59" t="s">
        <v>66</v>
      </c>
      <c r="B220" s="60">
        <v>650</v>
      </c>
      <c r="C220" s="61">
        <v>5</v>
      </c>
      <c r="D220" s="61">
        <v>3</v>
      </c>
      <c r="E220" s="62" t="s">
        <v>260</v>
      </c>
      <c r="F220" s="63"/>
      <c r="G220" s="64">
        <f>G221</f>
        <v>481.5</v>
      </c>
      <c r="H220" s="64">
        <f t="shared" si="74"/>
        <v>0</v>
      </c>
      <c r="I220" s="64">
        <f t="shared" si="74"/>
        <v>481.5</v>
      </c>
    </row>
    <row r="221" spans="1:10" ht="29.25" customHeight="1" x14ac:dyDescent="0.2">
      <c r="A221" s="59" t="s">
        <v>86</v>
      </c>
      <c r="B221" s="60">
        <v>650</v>
      </c>
      <c r="C221" s="61">
        <v>5</v>
      </c>
      <c r="D221" s="61">
        <v>3</v>
      </c>
      <c r="E221" s="62" t="s">
        <v>260</v>
      </c>
      <c r="F221" s="63" t="s">
        <v>44</v>
      </c>
      <c r="G221" s="64">
        <f t="shared" si="74"/>
        <v>481.5</v>
      </c>
      <c r="H221" s="64">
        <f t="shared" si="74"/>
        <v>0</v>
      </c>
      <c r="I221" s="64">
        <f t="shared" si="74"/>
        <v>481.5</v>
      </c>
    </row>
    <row r="222" spans="1:10" ht="26.25" customHeight="1" x14ac:dyDescent="0.2">
      <c r="A222" s="59" t="s">
        <v>45</v>
      </c>
      <c r="B222" s="60">
        <v>650</v>
      </c>
      <c r="C222" s="61">
        <v>5</v>
      </c>
      <c r="D222" s="61">
        <v>3</v>
      </c>
      <c r="E222" s="62" t="s">
        <v>260</v>
      </c>
      <c r="F222" s="63" t="s">
        <v>46</v>
      </c>
      <c r="G222" s="64">
        <f t="shared" si="74"/>
        <v>481.5</v>
      </c>
      <c r="H222" s="64">
        <f>H223+H224</f>
        <v>0</v>
      </c>
      <c r="I222" s="64">
        <f>I223++I224</f>
        <v>481.5</v>
      </c>
    </row>
    <row r="223" spans="1:10" ht="22.5" customHeight="1" x14ac:dyDescent="0.2">
      <c r="A223" s="59" t="s">
        <v>36</v>
      </c>
      <c r="B223" s="60">
        <v>650</v>
      </c>
      <c r="C223" s="61">
        <v>5</v>
      </c>
      <c r="D223" s="61">
        <v>3</v>
      </c>
      <c r="E223" s="62" t="s">
        <v>260</v>
      </c>
      <c r="F223" s="63">
        <v>244</v>
      </c>
      <c r="G223" s="64">
        <v>481.5</v>
      </c>
      <c r="H223" s="159">
        <f>I223-G223</f>
        <v>-481.5</v>
      </c>
      <c r="I223" s="163">
        <v>0</v>
      </c>
    </row>
    <row r="224" spans="1:10" ht="22.5" customHeight="1" x14ac:dyDescent="0.2">
      <c r="A224" s="59" t="s">
        <v>36</v>
      </c>
      <c r="B224" s="60">
        <v>650</v>
      </c>
      <c r="C224" s="61">
        <v>5</v>
      </c>
      <c r="D224" s="61">
        <v>3</v>
      </c>
      <c r="E224" s="62" t="s">
        <v>260</v>
      </c>
      <c r="F224" s="63">
        <v>247</v>
      </c>
      <c r="G224" s="64">
        <v>0</v>
      </c>
      <c r="H224" s="159">
        <f>I224-G224</f>
        <v>481.5</v>
      </c>
      <c r="I224" s="160">
        <v>481.5</v>
      </c>
      <c r="J224" s="6" t="s">
        <v>312</v>
      </c>
    </row>
    <row r="225" spans="1:9" ht="36.75" customHeight="1" x14ac:dyDescent="0.2">
      <c r="A225" s="59" t="s">
        <v>261</v>
      </c>
      <c r="B225" s="60">
        <v>650</v>
      </c>
      <c r="C225" s="61">
        <v>5</v>
      </c>
      <c r="D225" s="61">
        <v>3</v>
      </c>
      <c r="E225" s="62" t="s">
        <v>258</v>
      </c>
      <c r="F225" s="63"/>
      <c r="G225" s="64">
        <f>G226</f>
        <v>50</v>
      </c>
      <c r="H225" s="64">
        <f t="shared" ref="H225:I225" si="75">H226</f>
        <v>0</v>
      </c>
      <c r="I225" s="64">
        <f t="shared" si="75"/>
        <v>50</v>
      </c>
    </row>
    <row r="226" spans="1:9" ht="22.5" customHeight="1" x14ac:dyDescent="0.2">
      <c r="A226" s="59" t="s">
        <v>66</v>
      </c>
      <c r="B226" s="60">
        <v>650</v>
      </c>
      <c r="C226" s="61">
        <v>5</v>
      </c>
      <c r="D226" s="61">
        <v>3</v>
      </c>
      <c r="E226" s="62" t="s">
        <v>263</v>
      </c>
      <c r="F226" s="63"/>
      <c r="G226" s="64">
        <f>G227</f>
        <v>50</v>
      </c>
      <c r="H226" s="64">
        <f t="shared" ref="H226:I226" si="76">H227</f>
        <v>0</v>
      </c>
      <c r="I226" s="64">
        <f t="shared" si="76"/>
        <v>50</v>
      </c>
    </row>
    <row r="227" spans="1:9" ht="22.5" customHeight="1" x14ac:dyDescent="0.2">
      <c r="A227" s="59" t="s">
        <v>86</v>
      </c>
      <c r="B227" s="60">
        <v>650</v>
      </c>
      <c r="C227" s="61">
        <v>5</v>
      </c>
      <c r="D227" s="61">
        <v>3</v>
      </c>
      <c r="E227" s="62" t="s">
        <v>263</v>
      </c>
      <c r="F227" s="63">
        <v>200</v>
      </c>
      <c r="G227" s="64">
        <f>G228</f>
        <v>50</v>
      </c>
      <c r="H227" s="64">
        <f t="shared" ref="H227:I227" si="77">H228</f>
        <v>0</v>
      </c>
      <c r="I227" s="64">
        <f t="shared" si="77"/>
        <v>50</v>
      </c>
    </row>
    <row r="228" spans="1:9" ht="22.5" customHeight="1" x14ac:dyDescent="0.2">
      <c r="A228" s="59" t="s">
        <v>45</v>
      </c>
      <c r="B228" s="60">
        <v>650</v>
      </c>
      <c r="C228" s="61">
        <v>5</v>
      </c>
      <c r="D228" s="61">
        <v>3</v>
      </c>
      <c r="E228" s="62" t="s">
        <v>263</v>
      </c>
      <c r="F228" s="63">
        <v>240</v>
      </c>
      <c r="G228" s="64">
        <f>G229</f>
        <v>50</v>
      </c>
      <c r="H228" s="64">
        <f t="shared" ref="H228:I228" si="78">H229</f>
        <v>0</v>
      </c>
      <c r="I228" s="64">
        <f t="shared" si="78"/>
        <v>50</v>
      </c>
    </row>
    <row r="229" spans="1:9" ht="22.5" customHeight="1" x14ac:dyDescent="0.2">
      <c r="A229" s="59" t="s">
        <v>36</v>
      </c>
      <c r="B229" s="60">
        <v>650</v>
      </c>
      <c r="C229" s="61">
        <v>5</v>
      </c>
      <c r="D229" s="61">
        <v>3</v>
      </c>
      <c r="E229" s="62" t="s">
        <v>263</v>
      </c>
      <c r="F229" s="63">
        <v>244</v>
      </c>
      <c r="G229" s="64">
        <v>50</v>
      </c>
      <c r="H229" s="159">
        <f>I229-G229</f>
        <v>0</v>
      </c>
      <c r="I229" s="64">
        <v>50</v>
      </c>
    </row>
    <row r="230" spans="1:9" ht="22.5" customHeight="1" x14ac:dyDescent="0.2">
      <c r="A230" s="59" t="s">
        <v>282</v>
      </c>
      <c r="B230" s="60">
        <v>650</v>
      </c>
      <c r="C230" s="61">
        <v>5</v>
      </c>
      <c r="D230" s="61">
        <v>3</v>
      </c>
      <c r="E230" s="62" t="s">
        <v>280</v>
      </c>
      <c r="F230" s="63"/>
      <c r="G230" s="64">
        <f>G231</f>
        <v>110</v>
      </c>
      <c r="H230" s="64">
        <f t="shared" ref="H230:I230" si="79">H231</f>
        <v>0</v>
      </c>
      <c r="I230" s="64">
        <f t="shared" si="79"/>
        <v>110</v>
      </c>
    </row>
    <row r="231" spans="1:9" ht="22.5" customHeight="1" x14ac:dyDescent="0.2">
      <c r="A231" s="59" t="s">
        <v>66</v>
      </c>
      <c r="B231" s="60">
        <v>650</v>
      </c>
      <c r="C231" s="61">
        <v>5</v>
      </c>
      <c r="D231" s="61">
        <v>3</v>
      </c>
      <c r="E231" s="62" t="s">
        <v>281</v>
      </c>
      <c r="F231" s="63"/>
      <c r="G231" s="64">
        <f>G232</f>
        <v>110</v>
      </c>
      <c r="H231" s="64">
        <f t="shared" ref="H231:I231" si="80">H232</f>
        <v>0</v>
      </c>
      <c r="I231" s="64">
        <f t="shared" si="80"/>
        <v>110</v>
      </c>
    </row>
    <row r="232" spans="1:9" ht="22.5" customHeight="1" x14ac:dyDescent="0.2">
      <c r="A232" s="59" t="s">
        <v>86</v>
      </c>
      <c r="B232" s="60">
        <v>650</v>
      </c>
      <c r="C232" s="61">
        <v>5</v>
      </c>
      <c r="D232" s="61">
        <v>3</v>
      </c>
      <c r="E232" s="62" t="s">
        <v>281</v>
      </c>
      <c r="F232" s="63">
        <v>200</v>
      </c>
      <c r="G232" s="64">
        <f>G233</f>
        <v>110</v>
      </c>
      <c r="H232" s="64">
        <f t="shared" ref="H232:I232" si="81">H233</f>
        <v>0</v>
      </c>
      <c r="I232" s="64">
        <f t="shared" si="81"/>
        <v>110</v>
      </c>
    </row>
    <row r="233" spans="1:9" ht="22.5" customHeight="1" x14ac:dyDescent="0.2">
      <c r="A233" s="59" t="s">
        <v>45</v>
      </c>
      <c r="B233" s="60">
        <v>650</v>
      </c>
      <c r="C233" s="61">
        <v>5</v>
      </c>
      <c r="D233" s="61">
        <v>3</v>
      </c>
      <c r="E233" s="62" t="s">
        <v>281</v>
      </c>
      <c r="F233" s="63">
        <v>240</v>
      </c>
      <c r="G233" s="64">
        <f>G234</f>
        <v>110</v>
      </c>
      <c r="H233" s="64">
        <f t="shared" ref="H233:I233" si="82">H234</f>
        <v>0</v>
      </c>
      <c r="I233" s="64">
        <f t="shared" si="82"/>
        <v>110</v>
      </c>
    </row>
    <row r="234" spans="1:9" ht="22.5" customHeight="1" x14ac:dyDescent="0.2">
      <c r="A234" s="59" t="s">
        <v>36</v>
      </c>
      <c r="B234" s="60">
        <v>650</v>
      </c>
      <c r="C234" s="61">
        <v>5</v>
      </c>
      <c r="D234" s="61">
        <v>3</v>
      </c>
      <c r="E234" s="62" t="s">
        <v>281</v>
      </c>
      <c r="F234" s="63">
        <v>244</v>
      </c>
      <c r="G234" s="64">
        <v>110</v>
      </c>
      <c r="H234" s="159">
        <f>I234-G234</f>
        <v>0</v>
      </c>
      <c r="I234" s="163">
        <v>110</v>
      </c>
    </row>
    <row r="235" spans="1:9" ht="22.5" customHeight="1" x14ac:dyDescent="0.2">
      <c r="A235" s="59" t="s">
        <v>290</v>
      </c>
      <c r="B235" s="60">
        <v>650</v>
      </c>
      <c r="C235" s="61">
        <v>5</v>
      </c>
      <c r="D235" s="61">
        <v>3</v>
      </c>
      <c r="E235" s="62" t="s">
        <v>250</v>
      </c>
      <c r="F235" s="63"/>
      <c r="G235" s="89">
        <f>G236</f>
        <v>0</v>
      </c>
      <c r="H235" s="89">
        <f t="shared" ref="H235:I235" si="83">H236</f>
        <v>0</v>
      </c>
      <c r="I235" s="89">
        <f t="shared" si="83"/>
        <v>0</v>
      </c>
    </row>
    <row r="236" spans="1:9" ht="22.5" customHeight="1" x14ac:dyDescent="0.2">
      <c r="A236" s="59" t="s">
        <v>257</v>
      </c>
      <c r="B236" s="60">
        <v>650</v>
      </c>
      <c r="C236" s="61">
        <v>5</v>
      </c>
      <c r="D236" s="61">
        <v>3</v>
      </c>
      <c r="E236" s="62" t="s">
        <v>256</v>
      </c>
      <c r="F236" s="63"/>
      <c r="G236" s="89">
        <f>G237</f>
        <v>0</v>
      </c>
      <c r="H236" s="89">
        <f t="shared" ref="H236:I236" si="84">H237</f>
        <v>0</v>
      </c>
      <c r="I236" s="89">
        <f t="shared" si="84"/>
        <v>0</v>
      </c>
    </row>
    <row r="237" spans="1:9" ht="22.5" customHeight="1" x14ac:dyDescent="0.2">
      <c r="A237" s="59" t="s">
        <v>251</v>
      </c>
      <c r="B237" s="60">
        <v>650</v>
      </c>
      <c r="C237" s="61">
        <v>5</v>
      </c>
      <c r="D237" s="61">
        <v>3</v>
      </c>
      <c r="E237" s="62" t="s">
        <v>252</v>
      </c>
      <c r="F237" s="63"/>
      <c r="G237" s="89">
        <f>G238+G243</f>
        <v>0</v>
      </c>
      <c r="H237" s="89">
        <f t="shared" ref="H237:I237" si="85">H238+H243</f>
        <v>0</v>
      </c>
      <c r="I237" s="89">
        <f t="shared" si="85"/>
        <v>0</v>
      </c>
    </row>
    <row r="238" spans="1:9" ht="22.5" customHeight="1" x14ac:dyDescent="0.2">
      <c r="A238" s="59" t="s">
        <v>249</v>
      </c>
      <c r="B238" s="60">
        <v>650</v>
      </c>
      <c r="C238" s="61">
        <v>5</v>
      </c>
      <c r="D238" s="61">
        <v>3</v>
      </c>
      <c r="E238" s="62" t="s">
        <v>253</v>
      </c>
      <c r="F238" s="63"/>
      <c r="G238" s="89">
        <f>G239</f>
        <v>0</v>
      </c>
      <c r="H238" s="89">
        <f t="shared" ref="H238:I238" si="86">H239</f>
        <v>0</v>
      </c>
      <c r="I238" s="89">
        <f t="shared" si="86"/>
        <v>0</v>
      </c>
    </row>
    <row r="239" spans="1:9" ht="47.25" customHeight="1" x14ac:dyDescent="0.2">
      <c r="A239" s="59" t="s">
        <v>47</v>
      </c>
      <c r="B239" s="60">
        <v>650</v>
      </c>
      <c r="C239" s="61">
        <v>5</v>
      </c>
      <c r="D239" s="61">
        <v>3</v>
      </c>
      <c r="E239" s="62" t="s">
        <v>253</v>
      </c>
      <c r="F239" s="63">
        <v>100</v>
      </c>
      <c r="G239" s="89">
        <f>G240</f>
        <v>0</v>
      </c>
      <c r="H239" s="89">
        <f t="shared" ref="H239:I239" si="87">H240</f>
        <v>0</v>
      </c>
      <c r="I239" s="89">
        <f t="shared" si="87"/>
        <v>0</v>
      </c>
    </row>
    <row r="240" spans="1:9" ht="15" customHeight="1" x14ac:dyDescent="0.2">
      <c r="A240" s="59" t="s">
        <v>49</v>
      </c>
      <c r="B240" s="60">
        <v>650</v>
      </c>
      <c r="C240" s="61">
        <v>5</v>
      </c>
      <c r="D240" s="61">
        <v>3</v>
      </c>
      <c r="E240" s="62" t="s">
        <v>253</v>
      </c>
      <c r="F240" s="63">
        <v>110</v>
      </c>
      <c r="G240" s="89">
        <f>G241+G242</f>
        <v>0</v>
      </c>
      <c r="H240" s="89">
        <f t="shared" ref="H240:I240" si="88">H241+H242</f>
        <v>0</v>
      </c>
      <c r="I240" s="89">
        <f t="shared" si="88"/>
        <v>0</v>
      </c>
    </row>
    <row r="241" spans="1:9" ht="15" customHeight="1" x14ac:dyDescent="0.2">
      <c r="A241" s="59" t="s">
        <v>77</v>
      </c>
      <c r="B241" s="60">
        <v>650</v>
      </c>
      <c r="C241" s="61">
        <v>5</v>
      </c>
      <c r="D241" s="61">
        <v>3</v>
      </c>
      <c r="E241" s="62" t="s">
        <v>253</v>
      </c>
      <c r="F241" s="63">
        <v>111</v>
      </c>
      <c r="G241" s="89">
        <v>0</v>
      </c>
      <c r="H241" s="160"/>
      <c r="I241" s="160"/>
    </row>
    <row r="242" spans="1:9" ht="33.75" customHeight="1" x14ac:dyDescent="0.2">
      <c r="A242" s="59" t="s">
        <v>78</v>
      </c>
      <c r="B242" s="60">
        <v>650</v>
      </c>
      <c r="C242" s="61">
        <v>5</v>
      </c>
      <c r="D242" s="61">
        <v>3</v>
      </c>
      <c r="E242" s="62" t="s">
        <v>253</v>
      </c>
      <c r="F242" s="63">
        <v>119</v>
      </c>
      <c r="G242" s="89">
        <v>0</v>
      </c>
      <c r="H242" s="160"/>
      <c r="I242" s="160"/>
    </row>
    <row r="243" spans="1:9" ht="22.5" customHeight="1" x14ac:dyDescent="0.2">
      <c r="A243" s="59" t="s">
        <v>254</v>
      </c>
      <c r="B243" s="60">
        <v>650</v>
      </c>
      <c r="C243" s="61">
        <v>5</v>
      </c>
      <c r="D243" s="61">
        <v>3</v>
      </c>
      <c r="E243" s="62" t="s">
        <v>255</v>
      </c>
      <c r="F243" s="63"/>
      <c r="G243" s="89">
        <f>G244</f>
        <v>0</v>
      </c>
      <c r="H243" s="89">
        <f t="shared" ref="H243:I243" si="89">H244</f>
        <v>0</v>
      </c>
      <c r="I243" s="89">
        <f t="shared" si="89"/>
        <v>0</v>
      </c>
    </row>
    <row r="244" spans="1:9" ht="48.75" customHeight="1" x14ac:dyDescent="0.2">
      <c r="A244" s="59" t="s">
        <v>47</v>
      </c>
      <c r="B244" s="60">
        <v>650</v>
      </c>
      <c r="C244" s="61">
        <v>5</v>
      </c>
      <c r="D244" s="61">
        <v>3</v>
      </c>
      <c r="E244" s="62" t="s">
        <v>255</v>
      </c>
      <c r="F244" s="63">
        <v>100</v>
      </c>
      <c r="G244" s="89">
        <f>G245</f>
        <v>0</v>
      </c>
      <c r="H244" s="89">
        <f t="shared" ref="H244:I244" si="90">H245</f>
        <v>0</v>
      </c>
      <c r="I244" s="89">
        <f t="shared" si="90"/>
        <v>0</v>
      </c>
    </row>
    <row r="245" spans="1:9" ht="17.25" customHeight="1" x14ac:dyDescent="0.2">
      <c r="A245" s="59" t="s">
        <v>49</v>
      </c>
      <c r="B245" s="60">
        <v>650</v>
      </c>
      <c r="C245" s="61">
        <v>5</v>
      </c>
      <c r="D245" s="61">
        <v>3</v>
      </c>
      <c r="E245" s="62" t="s">
        <v>255</v>
      </c>
      <c r="F245" s="63">
        <v>110</v>
      </c>
      <c r="G245" s="89">
        <f>G246+G247</f>
        <v>0</v>
      </c>
      <c r="H245" s="89">
        <f t="shared" ref="H245:I245" si="91">H246+H247</f>
        <v>0</v>
      </c>
      <c r="I245" s="89">
        <f t="shared" si="91"/>
        <v>0</v>
      </c>
    </row>
    <row r="246" spans="1:9" ht="17.25" customHeight="1" x14ac:dyDescent="0.2">
      <c r="A246" s="59" t="s">
        <v>77</v>
      </c>
      <c r="B246" s="60">
        <v>650</v>
      </c>
      <c r="C246" s="61">
        <v>5</v>
      </c>
      <c r="D246" s="61">
        <v>3</v>
      </c>
      <c r="E246" s="62" t="s">
        <v>255</v>
      </c>
      <c r="F246" s="63">
        <v>111</v>
      </c>
      <c r="G246" s="89">
        <v>0</v>
      </c>
      <c r="H246" s="160"/>
      <c r="I246" s="160"/>
    </row>
    <row r="247" spans="1:9" ht="36.75" customHeight="1" x14ac:dyDescent="0.2">
      <c r="A247" s="59" t="s">
        <v>78</v>
      </c>
      <c r="B247" s="60">
        <v>650</v>
      </c>
      <c r="C247" s="61">
        <v>5</v>
      </c>
      <c r="D247" s="61">
        <v>3</v>
      </c>
      <c r="E247" s="62" t="s">
        <v>255</v>
      </c>
      <c r="F247" s="63">
        <v>119</v>
      </c>
      <c r="G247" s="89">
        <v>0</v>
      </c>
      <c r="H247" s="160"/>
      <c r="I247" s="160"/>
    </row>
    <row r="248" spans="1:9" ht="22.5" customHeight="1" x14ac:dyDescent="0.2">
      <c r="A248" s="76" t="s">
        <v>266</v>
      </c>
      <c r="B248" s="73">
        <v>650</v>
      </c>
      <c r="C248" s="39">
        <v>5</v>
      </c>
      <c r="D248" s="39">
        <v>5</v>
      </c>
      <c r="E248" s="29"/>
      <c r="F248" s="40"/>
      <c r="G248" s="141">
        <f>G250</f>
        <v>0</v>
      </c>
      <c r="H248" s="141">
        <f t="shared" ref="H248:I248" si="92">H250</f>
        <v>0</v>
      </c>
      <c r="I248" s="141">
        <f t="shared" si="92"/>
        <v>0</v>
      </c>
    </row>
    <row r="249" spans="1:9" ht="22.5" customHeight="1" x14ac:dyDescent="0.2">
      <c r="A249" s="59" t="s">
        <v>293</v>
      </c>
      <c r="B249" s="121">
        <v>650</v>
      </c>
      <c r="C249" s="122">
        <v>5</v>
      </c>
      <c r="D249" s="122">
        <v>5</v>
      </c>
      <c r="E249" s="123" t="s">
        <v>142</v>
      </c>
      <c r="F249" s="124"/>
      <c r="G249" s="140">
        <f>G250</f>
        <v>0</v>
      </c>
      <c r="H249" s="140">
        <f t="shared" ref="H249:I249" si="93">H250</f>
        <v>0</v>
      </c>
      <c r="I249" s="140">
        <f t="shared" si="93"/>
        <v>0</v>
      </c>
    </row>
    <row r="250" spans="1:9" ht="30.75" customHeight="1" x14ac:dyDescent="0.2">
      <c r="A250" s="59" t="s">
        <v>85</v>
      </c>
      <c r="B250" s="60">
        <v>650</v>
      </c>
      <c r="C250" s="61">
        <v>5</v>
      </c>
      <c r="D250" s="61">
        <v>5</v>
      </c>
      <c r="E250" s="62" t="s">
        <v>143</v>
      </c>
      <c r="F250" s="63"/>
      <c r="G250" s="140">
        <f>G251</f>
        <v>0</v>
      </c>
      <c r="H250" s="140">
        <f t="shared" ref="H250:I250" si="94">H251</f>
        <v>0</v>
      </c>
      <c r="I250" s="140">
        <f t="shared" si="94"/>
        <v>0</v>
      </c>
    </row>
    <row r="251" spans="1:9" ht="16.5" customHeight="1" x14ac:dyDescent="0.2">
      <c r="A251" s="6" t="s">
        <v>269</v>
      </c>
      <c r="B251" s="60">
        <v>650</v>
      </c>
      <c r="C251" s="61">
        <v>5</v>
      </c>
      <c r="D251" s="61">
        <v>5</v>
      </c>
      <c r="E251" s="62" t="s">
        <v>264</v>
      </c>
      <c r="F251" s="63"/>
      <c r="G251" s="140">
        <f>G252</f>
        <v>0</v>
      </c>
      <c r="H251" s="140">
        <f t="shared" ref="H251:I251" si="95">H252</f>
        <v>0</v>
      </c>
      <c r="I251" s="140">
        <f t="shared" si="95"/>
        <v>0</v>
      </c>
    </row>
    <row r="252" spans="1:9" ht="23.25" customHeight="1" x14ac:dyDescent="0.2">
      <c r="A252" s="59" t="s">
        <v>265</v>
      </c>
      <c r="B252" s="60">
        <v>650</v>
      </c>
      <c r="C252" s="61">
        <v>5</v>
      </c>
      <c r="D252" s="61">
        <v>5</v>
      </c>
      <c r="E252" s="62" t="s">
        <v>264</v>
      </c>
      <c r="F252" s="63">
        <v>800</v>
      </c>
      <c r="G252" s="140">
        <f>G253</f>
        <v>0</v>
      </c>
      <c r="H252" s="140">
        <f t="shared" ref="H252:I252" si="96">H253</f>
        <v>0</v>
      </c>
      <c r="I252" s="140">
        <f t="shared" si="96"/>
        <v>0</v>
      </c>
    </row>
    <row r="253" spans="1:9" ht="18.75" customHeight="1" x14ac:dyDescent="0.2">
      <c r="A253" s="59" t="s">
        <v>268</v>
      </c>
      <c r="B253" s="60">
        <v>650</v>
      </c>
      <c r="C253" s="61">
        <v>5</v>
      </c>
      <c r="D253" s="61">
        <v>5</v>
      </c>
      <c r="E253" s="62" t="s">
        <v>264</v>
      </c>
      <c r="F253" s="63">
        <v>810</v>
      </c>
      <c r="G253" s="140">
        <f>G254</f>
        <v>0</v>
      </c>
      <c r="H253" s="140">
        <f t="shared" ref="H253:I253" si="97">H254</f>
        <v>0</v>
      </c>
      <c r="I253" s="140">
        <f t="shared" si="97"/>
        <v>0</v>
      </c>
    </row>
    <row r="254" spans="1:9" ht="36.75" customHeight="1" x14ac:dyDescent="0.2">
      <c r="A254" s="59" t="s">
        <v>267</v>
      </c>
      <c r="B254" s="60">
        <v>650</v>
      </c>
      <c r="C254" s="61">
        <v>5</v>
      </c>
      <c r="D254" s="61">
        <v>5</v>
      </c>
      <c r="E254" s="62" t="s">
        <v>264</v>
      </c>
      <c r="F254" s="63">
        <v>813</v>
      </c>
      <c r="G254" s="140">
        <v>0</v>
      </c>
      <c r="H254" s="160">
        <v>0</v>
      </c>
      <c r="I254" s="160">
        <v>0</v>
      </c>
    </row>
    <row r="255" spans="1:9" s="32" customFormat="1" ht="14.25" customHeight="1" x14ac:dyDescent="0.2">
      <c r="A255" s="91" t="s">
        <v>211</v>
      </c>
      <c r="B255" s="34">
        <v>650</v>
      </c>
      <c r="C255" s="35">
        <v>6</v>
      </c>
      <c r="D255" s="35"/>
      <c r="E255" s="36"/>
      <c r="F255" s="37"/>
      <c r="G255" s="38">
        <f t="shared" ref="G255:I261" si="98">G256</f>
        <v>0</v>
      </c>
      <c r="H255" s="38">
        <f t="shared" si="98"/>
        <v>0</v>
      </c>
      <c r="I255" s="38">
        <f t="shared" si="98"/>
        <v>0</v>
      </c>
    </row>
    <row r="256" spans="1:9" ht="19.5" customHeight="1" x14ac:dyDescent="0.2">
      <c r="A256" s="76" t="s">
        <v>212</v>
      </c>
      <c r="B256" s="73">
        <v>650</v>
      </c>
      <c r="C256" s="39">
        <v>6</v>
      </c>
      <c r="D256" s="39">
        <v>5</v>
      </c>
      <c r="E256" s="29"/>
      <c r="F256" s="40"/>
      <c r="G256" s="28">
        <f>G257</f>
        <v>0</v>
      </c>
      <c r="H256" s="28">
        <f t="shared" si="98"/>
        <v>0</v>
      </c>
      <c r="I256" s="28">
        <f t="shared" si="98"/>
        <v>0</v>
      </c>
    </row>
    <row r="257" spans="1:9" ht="26.25" customHeight="1" x14ac:dyDescent="0.2">
      <c r="A257" s="66" t="s">
        <v>289</v>
      </c>
      <c r="B257" s="60">
        <v>650</v>
      </c>
      <c r="C257" s="61">
        <v>6</v>
      </c>
      <c r="D257" s="61">
        <v>5</v>
      </c>
      <c r="E257" s="62" t="s">
        <v>204</v>
      </c>
      <c r="F257" s="63"/>
      <c r="G257" s="133">
        <f>G258</f>
        <v>0</v>
      </c>
      <c r="H257" s="133">
        <f t="shared" si="98"/>
        <v>0</v>
      </c>
      <c r="I257" s="133">
        <f t="shared" si="98"/>
        <v>0</v>
      </c>
    </row>
    <row r="258" spans="1:9" ht="26.25" customHeight="1" x14ac:dyDescent="0.2">
      <c r="A258" s="66" t="s">
        <v>232</v>
      </c>
      <c r="B258" s="60" t="s">
        <v>228</v>
      </c>
      <c r="C258" s="61">
        <v>6</v>
      </c>
      <c r="D258" s="61">
        <v>5</v>
      </c>
      <c r="E258" s="62" t="s">
        <v>233</v>
      </c>
      <c r="F258" s="63"/>
      <c r="G258" s="133">
        <f>G259</f>
        <v>0</v>
      </c>
      <c r="H258" s="133">
        <f t="shared" ref="H258:I258" si="99">H259</f>
        <v>0</v>
      </c>
      <c r="I258" s="133">
        <f t="shared" si="99"/>
        <v>0</v>
      </c>
    </row>
    <row r="259" spans="1:9" ht="42.75" customHeight="1" x14ac:dyDescent="0.2">
      <c r="A259" s="66" t="s">
        <v>231</v>
      </c>
      <c r="B259" s="60">
        <v>650</v>
      </c>
      <c r="C259" s="61">
        <v>6</v>
      </c>
      <c r="D259" s="61">
        <v>5</v>
      </c>
      <c r="E259" s="62" t="s">
        <v>206</v>
      </c>
      <c r="F259" s="63"/>
      <c r="G259" s="133">
        <f>G260</f>
        <v>0</v>
      </c>
      <c r="H259" s="133">
        <f t="shared" ref="H259:I259" si="100">H260</f>
        <v>0</v>
      </c>
      <c r="I259" s="133">
        <f t="shared" si="100"/>
        <v>0</v>
      </c>
    </row>
    <row r="260" spans="1:9" ht="29.25" customHeight="1" x14ac:dyDescent="0.2">
      <c r="A260" s="59" t="s">
        <v>86</v>
      </c>
      <c r="B260" s="60">
        <v>650</v>
      </c>
      <c r="C260" s="61">
        <v>6</v>
      </c>
      <c r="D260" s="61">
        <v>5</v>
      </c>
      <c r="E260" s="62" t="s">
        <v>206</v>
      </c>
      <c r="F260" s="63">
        <v>200</v>
      </c>
      <c r="G260" s="133">
        <f t="shared" si="98"/>
        <v>0</v>
      </c>
      <c r="H260" s="133">
        <f t="shared" si="98"/>
        <v>0</v>
      </c>
      <c r="I260" s="133">
        <f t="shared" si="98"/>
        <v>0</v>
      </c>
    </row>
    <row r="261" spans="1:9" ht="24.75" customHeight="1" x14ac:dyDescent="0.2">
      <c r="A261" s="59" t="s">
        <v>45</v>
      </c>
      <c r="B261" s="60">
        <v>650</v>
      </c>
      <c r="C261" s="61">
        <v>6</v>
      </c>
      <c r="D261" s="61">
        <v>5</v>
      </c>
      <c r="E261" s="62" t="s">
        <v>206</v>
      </c>
      <c r="F261" s="63">
        <v>240</v>
      </c>
      <c r="G261" s="133">
        <f t="shared" si="98"/>
        <v>0</v>
      </c>
      <c r="H261" s="133">
        <f t="shared" si="98"/>
        <v>0</v>
      </c>
      <c r="I261" s="133">
        <f t="shared" si="98"/>
        <v>0</v>
      </c>
    </row>
    <row r="262" spans="1:9" ht="26.25" customHeight="1" x14ac:dyDescent="0.2">
      <c r="A262" s="59" t="s">
        <v>36</v>
      </c>
      <c r="B262" s="60">
        <v>650</v>
      </c>
      <c r="C262" s="61">
        <v>6</v>
      </c>
      <c r="D262" s="61">
        <v>5</v>
      </c>
      <c r="E262" s="62" t="s">
        <v>206</v>
      </c>
      <c r="F262" s="63">
        <v>244</v>
      </c>
      <c r="G262" s="133">
        <v>0</v>
      </c>
      <c r="H262" s="133">
        <f>I262-G262</f>
        <v>0</v>
      </c>
      <c r="I262" s="133">
        <v>0</v>
      </c>
    </row>
    <row r="263" spans="1:9" s="32" customFormat="1" ht="18" customHeight="1" x14ac:dyDescent="0.2">
      <c r="A263" s="33" t="s">
        <v>32</v>
      </c>
      <c r="B263" s="34">
        <v>650</v>
      </c>
      <c r="C263" s="35">
        <v>8</v>
      </c>
      <c r="D263" s="35">
        <v>0</v>
      </c>
      <c r="E263" s="36" t="s">
        <v>43</v>
      </c>
      <c r="F263" s="37"/>
      <c r="G263" s="38">
        <f>G264</f>
        <v>2128.6999999999998</v>
      </c>
      <c r="H263" s="38">
        <f t="shared" ref="H263:I264" si="101">H264</f>
        <v>1228.3999999999999</v>
      </c>
      <c r="I263" s="38">
        <f t="shared" si="101"/>
        <v>3357.1000000000004</v>
      </c>
    </row>
    <row r="264" spans="1:9" ht="15" customHeight="1" x14ac:dyDescent="0.2">
      <c r="A264" s="30" t="s">
        <v>18</v>
      </c>
      <c r="B264" s="73">
        <v>650</v>
      </c>
      <c r="C264" s="39">
        <v>8</v>
      </c>
      <c r="D264" s="39">
        <v>1</v>
      </c>
      <c r="E264" s="29" t="s">
        <v>43</v>
      </c>
      <c r="F264" s="40"/>
      <c r="G264" s="28">
        <f>G265</f>
        <v>2128.6999999999998</v>
      </c>
      <c r="H264" s="28">
        <f t="shared" si="101"/>
        <v>1228.3999999999999</v>
      </c>
      <c r="I264" s="28">
        <f t="shared" si="101"/>
        <v>3357.1000000000004</v>
      </c>
    </row>
    <row r="265" spans="1:9" ht="42.75" customHeight="1" x14ac:dyDescent="0.2">
      <c r="A265" s="67" t="s">
        <v>294</v>
      </c>
      <c r="B265" s="60">
        <v>650</v>
      </c>
      <c r="C265" s="61">
        <v>8</v>
      </c>
      <c r="D265" s="61">
        <v>1</v>
      </c>
      <c r="E265" s="62" t="s">
        <v>169</v>
      </c>
      <c r="F265" s="63"/>
      <c r="G265" s="64">
        <f>G266+G286</f>
        <v>2128.6999999999998</v>
      </c>
      <c r="H265" s="64">
        <f t="shared" ref="H265:I265" si="102">H266+H286</f>
        <v>1228.3999999999999</v>
      </c>
      <c r="I265" s="64">
        <f t="shared" si="102"/>
        <v>3357.1000000000004</v>
      </c>
    </row>
    <row r="266" spans="1:9" ht="22.5" x14ac:dyDescent="0.2">
      <c r="A266" s="67" t="s">
        <v>171</v>
      </c>
      <c r="B266" s="60">
        <v>650</v>
      </c>
      <c r="C266" s="61">
        <v>8</v>
      </c>
      <c r="D266" s="61">
        <v>1</v>
      </c>
      <c r="E266" s="62" t="s">
        <v>170</v>
      </c>
      <c r="F266" s="63" t="s">
        <v>43</v>
      </c>
      <c r="G266" s="64">
        <f>G267</f>
        <v>1828.7</v>
      </c>
      <c r="H266" s="64">
        <f t="shared" ref="H266:I266" si="103">H267</f>
        <v>78.399999999999963</v>
      </c>
      <c r="I266" s="64">
        <f t="shared" si="103"/>
        <v>1907.1000000000001</v>
      </c>
    </row>
    <row r="267" spans="1:9" x14ac:dyDescent="0.2">
      <c r="A267" s="67" t="s">
        <v>69</v>
      </c>
      <c r="B267" s="60">
        <v>650</v>
      </c>
      <c r="C267" s="61">
        <v>8</v>
      </c>
      <c r="D267" s="61">
        <v>1</v>
      </c>
      <c r="E267" s="62" t="s">
        <v>172</v>
      </c>
      <c r="F267" s="63"/>
      <c r="G267" s="64">
        <f>G268+G278+G282</f>
        <v>1828.7</v>
      </c>
      <c r="H267" s="64">
        <f t="shared" ref="H267:I267" si="104">H268+H278+H282</f>
        <v>78.399999999999963</v>
      </c>
      <c r="I267" s="64">
        <f t="shared" si="104"/>
        <v>1907.1000000000001</v>
      </c>
    </row>
    <row r="268" spans="1:9" ht="22.5" x14ac:dyDescent="0.2">
      <c r="A268" s="67" t="s">
        <v>174</v>
      </c>
      <c r="B268" s="60">
        <v>650</v>
      </c>
      <c r="C268" s="61">
        <v>8</v>
      </c>
      <c r="D268" s="61">
        <v>1</v>
      </c>
      <c r="E268" s="62" t="s">
        <v>173</v>
      </c>
      <c r="F268" s="63" t="s">
        <v>43</v>
      </c>
      <c r="G268" s="64">
        <f>G269+G274</f>
        <v>1781.2</v>
      </c>
      <c r="H268" s="64">
        <f>H269+H274</f>
        <v>78.399999999999963</v>
      </c>
      <c r="I268" s="64">
        <f>I269+I274</f>
        <v>1859.6000000000001</v>
      </c>
    </row>
    <row r="269" spans="1:9" ht="45" x14ac:dyDescent="0.2">
      <c r="A269" s="59" t="s">
        <v>47</v>
      </c>
      <c r="B269" s="60">
        <v>650</v>
      </c>
      <c r="C269" s="61">
        <v>8</v>
      </c>
      <c r="D269" s="61">
        <v>1</v>
      </c>
      <c r="E269" s="62" t="s">
        <v>173</v>
      </c>
      <c r="F269" s="63" t="s">
        <v>48</v>
      </c>
      <c r="G269" s="68">
        <f>G270</f>
        <v>1373.9</v>
      </c>
      <c r="H269" s="68">
        <f t="shared" ref="H269:I269" si="105">H270</f>
        <v>0</v>
      </c>
      <c r="I269" s="68">
        <f t="shared" si="105"/>
        <v>1373.9</v>
      </c>
    </row>
    <row r="270" spans="1:9" ht="22.5" customHeight="1" x14ac:dyDescent="0.2">
      <c r="A270" s="59" t="s">
        <v>49</v>
      </c>
      <c r="B270" s="60">
        <v>650</v>
      </c>
      <c r="C270" s="61">
        <v>8</v>
      </c>
      <c r="D270" s="61">
        <v>1</v>
      </c>
      <c r="E270" s="62" t="s">
        <v>173</v>
      </c>
      <c r="F270" s="63" t="s">
        <v>50</v>
      </c>
      <c r="G270" s="68">
        <f>G271+G273+G272</f>
        <v>1373.9</v>
      </c>
      <c r="H270" s="68">
        <f t="shared" ref="H270:I270" si="106">H271+H273+H272</f>
        <v>0</v>
      </c>
      <c r="I270" s="68">
        <f t="shared" si="106"/>
        <v>1373.9</v>
      </c>
    </row>
    <row r="271" spans="1:9" x14ac:dyDescent="0.2">
      <c r="A271" s="59" t="s">
        <v>77</v>
      </c>
      <c r="B271" s="60">
        <v>650</v>
      </c>
      <c r="C271" s="61">
        <v>8</v>
      </c>
      <c r="D271" s="61">
        <v>1</v>
      </c>
      <c r="E271" s="62" t="s">
        <v>173</v>
      </c>
      <c r="F271" s="63">
        <v>111</v>
      </c>
      <c r="G271" s="64">
        <v>991.5</v>
      </c>
      <c r="H271" s="64">
        <f>I271-G271</f>
        <v>0</v>
      </c>
      <c r="I271" s="160">
        <v>991.5</v>
      </c>
    </row>
    <row r="272" spans="1:9" ht="22.5" x14ac:dyDescent="0.2">
      <c r="A272" s="59" t="s">
        <v>38</v>
      </c>
      <c r="B272" s="60" t="s">
        <v>228</v>
      </c>
      <c r="C272" s="61">
        <v>8</v>
      </c>
      <c r="D272" s="61">
        <v>1</v>
      </c>
      <c r="E272" s="62" t="s">
        <v>173</v>
      </c>
      <c r="F272" s="63">
        <v>112</v>
      </c>
      <c r="G272" s="64">
        <v>86</v>
      </c>
      <c r="H272" s="64">
        <f t="shared" ref="H272:H273" si="107">I272-G272</f>
        <v>0</v>
      </c>
      <c r="I272" s="160">
        <v>86</v>
      </c>
    </row>
    <row r="273" spans="1:11" ht="33.75" x14ac:dyDescent="0.2">
      <c r="A273" s="59" t="s">
        <v>78</v>
      </c>
      <c r="B273" s="60">
        <v>650</v>
      </c>
      <c r="C273" s="61">
        <v>8</v>
      </c>
      <c r="D273" s="61">
        <v>1</v>
      </c>
      <c r="E273" s="62" t="s">
        <v>173</v>
      </c>
      <c r="F273" s="63">
        <v>119</v>
      </c>
      <c r="G273" s="64">
        <v>296.39999999999998</v>
      </c>
      <c r="H273" s="64">
        <f t="shared" si="107"/>
        <v>0</v>
      </c>
      <c r="I273" s="160">
        <v>296.39999999999998</v>
      </c>
    </row>
    <row r="274" spans="1:11" ht="27" customHeight="1" x14ac:dyDescent="0.2">
      <c r="A274" s="59" t="s">
        <v>86</v>
      </c>
      <c r="B274" s="60">
        <v>650</v>
      </c>
      <c r="C274" s="61">
        <v>8</v>
      </c>
      <c r="D274" s="61">
        <v>1</v>
      </c>
      <c r="E274" s="62" t="s">
        <v>173</v>
      </c>
      <c r="F274" s="63" t="s">
        <v>44</v>
      </c>
      <c r="G274" s="64">
        <f>G275</f>
        <v>407.3</v>
      </c>
      <c r="H274" s="64">
        <f t="shared" ref="H274" si="108">H275</f>
        <v>78.399999999999963</v>
      </c>
      <c r="I274" s="64">
        <f>I275</f>
        <v>485.7</v>
      </c>
    </row>
    <row r="275" spans="1:11" ht="22.5" x14ac:dyDescent="0.2">
      <c r="A275" s="59" t="s">
        <v>45</v>
      </c>
      <c r="B275" s="60">
        <v>650</v>
      </c>
      <c r="C275" s="61">
        <v>8</v>
      </c>
      <c r="D275" s="61">
        <v>1</v>
      </c>
      <c r="E275" s="62" t="s">
        <v>173</v>
      </c>
      <c r="F275" s="63" t="s">
        <v>46</v>
      </c>
      <c r="G275" s="64">
        <f>G276</f>
        <v>407.3</v>
      </c>
      <c r="H275" s="64">
        <f>H276+H277</f>
        <v>78.399999999999963</v>
      </c>
      <c r="I275" s="64">
        <f>I276+I277</f>
        <v>485.7</v>
      </c>
    </row>
    <row r="276" spans="1:11" ht="22.5" x14ac:dyDescent="0.2">
      <c r="A276" s="59" t="s">
        <v>36</v>
      </c>
      <c r="B276" s="60" t="s">
        <v>228</v>
      </c>
      <c r="C276" s="61">
        <v>8</v>
      </c>
      <c r="D276" s="61">
        <v>1</v>
      </c>
      <c r="E276" s="62" t="s">
        <v>173</v>
      </c>
      <c r="F276" s="63">
        <v>244</v>
      </c>
      <c r="G276" s="68">
        <v>407.3</v>
      </c>
      <c r="H276" s="68">
        <f>I276-G276</f>
        <v>-41.400000000000034</v>
      </c>
      <c r="I276" s="160">
        <f>337.5+8.4+20</f>
        <v>365.9</v>
      </c>
      <c r="J276" s="6" t="s">
        <v>318</v>
      </c>
    </row>
    <row r="277" spans="1:11" ht="22.5" x14ac:dyDescent="0.2">
      <c r="A277" s="59" t="s">
        <v>36</v>
      </c>
      <c r="B277" s="60" t="s">
        <v>228</v>
      </c>
      <c r="C277" s="61">
        <v>8</v>
      </c>
      <c r="D277" s="61">
        <v>1</v>
      </c>
      <c r="E277" s="62" t="s">
        <v>173</v>
      </c>
      <c r="F277" s="63">
        <v>247</v>
      </c>
      <c r="G277" s="68">
        <v>0</v>
      </c>
      <c r="H277" s="68">
        <f>I277-G277</f>
        <v>119.8</v>
      </c>
      <c r="I277" s="160">
        <f>69.8+50</f>
        <v>119.8</v>
      </c>
      <c r="J277" s="6" t="s">
        <v>312</v>
      </c>
      <c r="K277" s="6" t="s">
        <v>316</v>
      </c>
    </row>
    <row r="278" spans="1:11" ht="22.5" x14ac:dyDescent="0.2">
      <c r="A278" s="59" t="s">
        <v>213</v>
      </c>
      <c r="B278" s="60">
        <v>650</v>
      </c>
      <c r="C278" s="61">
        <v>8</v>
      </c>
      <c r="D278" s="61">
        <v>1</v>
      </c>
      <c r="E278" s="83" t="s">
        <v>214</v>
      </c>
      <c r="F278" s="63"/>
      <c r="G278" s="68">
        <f>G279</f>
        <v>31.3</v>
      </c>
      <c r="H278" s="68">
        <f t="shared" ref="H278:I280" si="109">H279</f>
        <v>0</v>
      </c>
      <c r="I278" s="68">
        <f t="shared" si="109"/>
        <v>31.3</v>
      </c>
    </row>
    <row r="279" spans="1:11" ht="22.5" x14ac:dyDescent="0.2">
      <c r="A279" s="59" t="s">
        <v>86</v>
      </c>
      <c r="B279" s="60">
        <v>650</v>
      </c>
      <c r="C279" s="61">
        <v>8</v>
      </c>
      <c r="D279" s="61">
        <v>1</v>
      </c>
      <c r="E279" s="83" t="s">
        <v>214</v>
      </c>
      <c r="F279" s="63">
        <v>200</v>
      </c>
      <c r="G279" s="68">
        <f>G280</f>
        <v>31.3</v>
      </c>
      <c r="H279" s="68">
        <f t="shared" si="109"/>
        <v>0</v>
      </c>
      <c r="I279" s="68">
        <f t="shared" si="109"/>
        <v>31.3</v>
      </c>
    </row>
    <row r="280" spans="1:11" ht="30.75" customHeight="1" x14ac:dyDescent="0.2">
      <c r="A280" s="59" t="s">
        <v>45</v>
      </c>
      <c r="B280" s="60">
        <v>650</v>
      </c>
      <c r="C280" s="61">
        <v>8</v>
      </c>
      <c r="D280" s="61">
        <v>1</v>
      </c>
      <c r="E280" s="83" t="s">
        <v>214</v>
      </c>
      <c r="F280" s="63">
        <v>240</v>
      </c>
      <c r="G280" s="68">
        <f>G281</f>
        <v>31.3</v>
      </c>
      <c r="H280" s="68">
        <f t="shared" si="109"/>
        <v>0</v>
      </c>
      <c r="I280" s="68">
        <f t="shared" si="109"/>
        <v>31.3</v>
      </c>
    </row>
    <row r="281" spans="1:11" ht="22.5" x14ac:dyDescent="0.2">
      <c r="A281" s="59" t="s">
        <v>36</v>
      </c>
      <c r="B281" s="60">
        <v>650</v>
      </c>
      <c r="C281" s="61">
        <v>8</v>
      </c>
      <c r="D281" s="61">
        <v>1</v>
      </c>
      <c r="E281" s="83" t="s">
        <v>214</v>
      </c>
      <c r="F281" s="63">
        <v>244</v>
      </c>
      <c r="G281" s="68">
        <v>31.3</v>
      </c>
      <c r="H281" s="68">
        <f>I281-G281</f>
        <v>0</v>
      </c>
      <c r="I281" s="160">
        <v>31.3</v>
      </c>
    </row>
    <row r="282" spans="1:11" ht="33.75" x14ac:dyDescent="0.2">
      <c r="A282" s="59" t="s">
        <v>215</v>
      </c>
      <c r="B282" s="60">
        <v>650</v>
      </c>
      <c r="C282" s="61">
        <v>8</v>
      </c>
      <c r="D282" s="61">
        <v>1</v>
      </c>
      <c r="E282" s="83" t="s">
        <v>216</v>
      </c>
      <c r="F282" s="63"/>
      <c r="G282" s="64">
        <f>G283</f>
        <v>16.2</v>
      </c>
      <c r="H282" s="64">
        <f t="shared" ref="H282:I284" si="110">H283</f>
        <v>0</v>
      </c>
      <c r="I282" s="64">
        <f t="shared" si="110"/>
        <v>16.2</v>
      </c>
    </row>
    <row r="283" spans="1:11" s="26" customFormat="1" ht="22.5" x14ac:dyDescent="0.25">
      <c r="A283" s="59" t="s">
        <v>86</v>
      </c>
      <c r="B283" s="60">
        <v>650</v>
      </c>
      <c r="C283" s="61">
        <v>8</v>
      </c>
      <c r="D283" s="61">
        <v>1</v>
      </c>
      <c r="E283" s="83" t="s">
        <v>216</v>
      </c>
      <c r="F283" s="63">
        <v>200</v>
      </c>
      <c r="G283" s="68">
        <f>G284</f>
        <v>16.2</v>
      </c>
      <c r="H283" s="68">
        <f t="shared" si="110"/>
        <v>0</v>
      </c>
      <c r="I283" s="68">
        <f t="shared" si="110"/>
        <v>16.2</v>
      </c>
    </row>
    <row r="284" spans="1:11" ht="22.5" x14ac:dyDescent="0.2">
      <c r="A284" s="59" t="s">
        <v>45</v>
      </c>
      <c r="B284" s="60">
        <v>650</v>
      </c>
      <c r="C284" s="61">
        <v>8</v>
      </c>
      <c r="D284" s="61">
        <v>1</v>
      </c>
      <c r="E284" s="83" t="s">
        <v>216</v>
      </c>
      <c r="F284" s="63">
        <v>240</v>
      </c>
      <c r="G284" s="68">
        <f>G285</f>
        <v>16.2</v>
      </c>
      <c r="H284" s="68">
        <f t="shared" si="110"/>
        <v>0</v>
      </c>
      <c r="I284" s="68">
        <f t="shared" si="110"/>
        <v>16.2</v>
      </c>
    </row>
    <row r="285" spans="1:11" ht="22.5" x14ac:dyDescent="0.2">
      <c r="A285" s="59" t="s">
        <v>36</v>
      </c>
      <c r="B285" s="60">
        <v>650</v>
      </c>
      <c r="C285" s="61">
        <v>8</v>
      </c>
      <c r="D285" s="61">
        <v>1</v>
      </c>
      <c r="E285" s="83" t="s">
        <v>216</v>
      </c>
      <c r="F285" s="63">
        <v>244</v>
      </c>
      <c r="G285" s="68">
        <v>16.2</v>
      </c>
      <c r="H285" s="68">
        <f>I285-G285</f>
        <v>0</v>
      </c>
      <c r="I285" s="160">
        <v>16.2</v>
      </c>
    </row>
    <row r="286" spans="1:11" x14ac:dyDescent="0.2">
      <c r="A286" s="67" t="s">
        <v>70</v>
      </c>
      <c r="B286" s="60">
        <v>650</v>
      </c>
      <c r="C286" s="61">
        <v>8</v>
      </c>
      <c r="D286" s="61">
        <v>1</v>
      </c>
      <c r="E286" s="62" t="s">
        <v>176</v>
      </c>
      <c r="F286" s="63" t="s">
        <v>43</v>
      </c>
      <c r="G286" s="68">
        <f>G287</f>
        <v>300</v>
      </c>
      <c r="H286" s="68">
        <f t="shared" ref="H286:I290" si="111">H287</f>
        <v>1150</v>
      </c>
      <c r="I286" s="68">
        <f t="shared" si="111"/>
        <v>1450</v>
      </c>
    </row>
    <row r="287" spans="1:11" ht="22.5" x14ac:dyDescent="0.2">
      <c r="A287" s="67" t="s">
        <v>177</v>
      </c>
      <c r="B287" s="60">
        <v>650</v>
      </c>
      <c r="C287" s="61">
        <v>8</v>
      </c>
      <c r="D287" s="61">
        <v>1</v>
      </c>
      <c r="E287" s="62" t="s">
        <v>178</v>
      </c>
      <c r="F287" s="63" t="s">
        <v>43</v>
      </c>
      <c r="G287" s="68">
        <f>G288</f>
        <v>300</v>
      </c>
      <c r="H287" s="68">
        <f t="shared" si="111"/>
        <v>1150</v>
      </c>
      <c r="I287" s="68">
        <f t="shared" si="111"/>
        <v>1450</v>
      </c>
    </row>
    <row r="288" spans="1:11" ht="22.5" x14ac:dyDescent="0.2">
      <c r="A288" s="59" t="s">
        <v>174</v>
      </c>
      <c r="B288" s="60">
        <v>650</v>
      </c>
      <c r="C288" s="61">
        <v>8</v>
      </c>
      <c r="D288" s="61">
        <v>1</v>
      </c>
      <c r="E288" s="72" t="s">
        <v>175</v>
      </c>
      <c r="F288" s="63"/>
      <c r="G288" s="68">
        <f>G289</f>
        <v>300</v>
      </c>
      <c r="H288" s="68">
        <f t="shared" si="111"/>
        <v>1150</v>
      </c>
      <c r="I288" s="68">
        <f t="shared" si="111"/>
        <v>1450</v>
      </c>
    </row>
    <row r="289" spans="1:10" ht="22.5" x14ac:dyDescent="0.2">
      <c r="A289" s="59" t="s">
        <v>86</v>
      </c>
      <c r="B289" s="60">
        <v>650</v>
      </c>
      <c r="C289" s="61">
        <v>8</v>
      </c>
      <c r="D289" s="61">
        <v>1</v>
      </c>
      <c r="E289" s="72" t="s">
        <v>175</v>
      </c>
      <c r="F289" s="63">
        <v>200</v>
      </c>
      <c r="G289" s="68">
        <f>G290</f>
        <v>300</v>
      </c>
      <c r="H289" s="68">
        <f t="shared" si="111"/>
        <v>1150</v>
      </c>
      <c r="I289" s="68">
        <f t="shared" si="111"/>
        <v>1450</v>
      </c>
    </row>
    <row r="290" spans="1:10" ht="22.5" x14ac:dyDescent="0.2">
      <c r="A290" s="59" t="s">
        <v>45</v>
      </c>
      <c r="B290" s="60">
        <v>650</v>
      </c>
      <c r="C290" s="61">
        <v>8</v>
      </c>
      <c r="D290" s="61">
        <v>1</v>
      </c>
      <c r="E290" s="72" t="s">
        <v>175</v>
      </c>
      <c r="F290" s="63">
        <v>240</v>
      </c>
      <c r="G290" s="68">
        <f>G291</f>
        <v>300</v>
      </c>
      <c r="H290" s="68">
        <f t="shared" si="111"/>
        <v>1150</v>
      </c>
      <c r="I290" s="68">
        <f t="shared" si="111"/>
        <v>1450</v>
      </c>
    </row>
    <row r="291" spans="1:10" ht="22.5" x14ac:dyDescent="0.2">
      <c r="A291" s="59" t="s">
        <v>36</v>
      </c>
      <c r="B291" s="60">
        <v>650</v>
      </c>
      <c r="C291" s="61">
        <v>8</v>
      </c>
      <c r="D291" s="61">
        <v>1</v>
      </c>
      <c r="E291" s="72" t="s">
        <v>175</v>
      </c>
      <c r="F291" s="63">
        <v>244</v>
      </c>
      <c r="G291" s="68">
        <v>300</v>
      </c>
      <c r="H291" s="68">
        <f>I291-G291</f>
        <v>1150</v>
      </c>
      <c r="I291" s="68">
        <f>300+150+1000</f>
        <v>1450</v>
      </c>
      <c r="J291" s="6" t="s">
        <v>320</v>
      </c>
    </row>
    <row r="292" spans="1:10" s="32" customFormat="1" ht="15.75" customHeight="1" x14ac:dyDescent="0.2">
      <c r="A292" s="33" t="s">
        <v>33</v>
      </c>
      <c r="B292" s="34">
        <v>650</v>
      </c>
      <c r="C292" s="35">
        <v>11</v>
      </c>
      <c r="D292" s="35">
        <v>0</v>
      </c>
      <c r="E292" s="36" t="s">
        <v>43</v>
      </c>
      <c r="F292" s="37" t="s">
        <v>43</v>
      </c>
      <c r="G292" s="38">
        <f>G293</f>
        <v>7701</v>
      </c>
      <c r="H292" s="38">
        <f t="shared" ref="H292:I294" si="112">H293</f>
        <v>36.600000000000023</v>
      </c>
      <c r="I292" s="38">
        <f t="shared" si="112"/>
        <v>7737.6</v>
      </c>
    </row>
    <row r="293" spans="1:10" ht="16.5" customHeight="1" x14ac:dyDescent="0.2">
      <c r="A293" s="30" t="s">
        <v>19</v>
      </c>
      <c r="B293" s="73">
        <v>650</v>
      </c>
      <c r="C293" s="39">
        <v>11</v>
      </c>
      <c r="D293" s="39">
        <v>1</v>
      </c>
      <c r="E293" s="29" t="s">
        <v>43</v>
      </c>
      <c r="F293" s="40" t="s">
        <v>43</v>
      </c>
      <c r="G293" s="28">
        <f>G294</f>
        <v>7701</v>
      </c>
      <c r="H293" s="28">
        <f t="shared" si="112"/>
        <v>36.600000000000023</v>
      </c>
      <c r="I293" s="28">
        <f t="shared" si="112"/>
        <v>7737.6</v>
      </c>
    </row>
    <row r="294" spans="1:10" ht="33.75" x14ac:dyDescent="0.2">
      <c r="A294" s="67" t="s">
        <v>294</v>
      </c>
      <c r="B294" s="60">
        <v>650</v>
      </c>
      <c r="C294" s="61">
        <v>11</v>
      </c>
      <c r="D294" s="61">
        <v>1</v>
      </c>
      <c r="E294" s="62" t="s">
        <v>169</v>
      </c>
      <c r="F294" s="63" t="s">
        <v>43</v>
      </c>
      <c r="G294" s="64">
        <f>G295</f>
        <v>7701</v>
      </c>
      <c r="H294" s="64">
        <f t="shared" si="112"/>
        <v>36.600000000000023</v>
      </c>
      <c r="I294" s="64">
        <f t="shared" si="112"/>
        <v>7737.6</v>
      </c>
    </row>
    <row r="295" spans="1:10" x14ac:dyDescent="0.2">
      <c r="A295" s="67" t="s">
        <v>179</v>
      </c>
      <c r="B295" s="60">
        <v>650</v>
      </c>
      <c r="C295" s="61">
        <v>11</v>
      </c>
      <c r="D295" s="61">
        <v>1</v>
      </c>
      <c r="E295" s="62" t="s">
        <v>180</v>
      </c>
      <c r="F295" s="63" t="s">
        <v>43</v>
      </c>
      <c r="G295" s="64">
        <f>G296</f>
        <v>7701</v>
      </c>
      <c r="H295" s="64">
        <f>H296</f>
        <v>36.600000000000023</v>
      </c>
      <c r="I295" s="64">
        <f>I296</f>
        <v>7737.6</v>
      </c>
    </row>
    <row r="296" spans="1:10" ht="22.5" x14ac:dyDescent="0.2">
      <c r="A296" s="67" t="s">
        <v>222</v>
      </c>
      <c r="B296" s="60">
        <v>650</v>
      </c>
      <c r="C296" s="61">
        <v>11</v>
      </c>
      <c r="D296" s="61">
        <v>1</v>
      </c>
      <c r="E296" s="62" t="s">
        <v>181</v>
      </c>
      <c r="F296" s="63"/>
      <c r="G296" s="64">
        <f>G297</f>
        <v>7701</v>
      </c>
      <c r="H296" s="64">
        <f t="shared" ref="H296:I296" si="113">H297</f>
        <v>36.600000000000023</v>
      </c>
      <c r="I296" s="64">
        <f t="shared" si="113"/>
        <v>7737.6</v>
      </c>
    </row>
    <row r="297" spans="1:10" ht="22.5" x14ac:dyDescent="0.2">
      <c r="A297" s="67" t="s">
        <v>174</v>
      </c>
      <c r="B297" s="60">
        <v>650</v>
      </c>
      <c r="C297" s="61">
        <v>11</v>
      </c>
      <c r="D297" s="61">
        <v>1</v>
      </c>
      <c r="E297" s="62" t="s">
        <v>182</v>
      </c>
      <c r="F297" s="63" t="s">
        <v>43</v>
      </c>
      <c r="G297" s="64">
        <f>G298+G303+G307</f>
        <v>7701</v>
      </c>
      <c r="H297" s="64">
        <f>H298+H303+H307</f>
        <v>36.600000000000023</v>
      </c>
      <c r="I297" s="64">
        <f>I298+I303+I307</f>
        <v>7737.6</v>
      </c>
    </row>
    <row r="298" spans="1:10" ht="45" x14ac:dyDescent="0.2">
      <c r="A298" s="59" t="s">
        <v>47</v>
      </c>
      <c r="B298" s="60">
        <v>650</v>
      </c>
      <c r="C298" s="61">
        <v>11</v>
      </c>
      <c r="D298" s="61">
        <v>1</v>
      </c>
      <c r="E298" s="62" t="s">
        <v>182</v>
      </c>
      <c r="F298" s="63" t="s">
        <v>48</v>
      </c>
      <c r="G298" s="64">
        <f>G299</f>
        <v>6239</v>
      </c>
      <c r="H298" s="64">
        <f t="shared" ref="H298:I298" si="114">H299</f>
        <v>0</v>
      </c>
      <c r="I298" s="64">
        <f t="shared" si="114"/>
        <v>6239</v>
      </c>
    </row>
    <row r="299" spans="1:10" x14ac:dyDescent="0.2">
      <c r="A299" s="59" t="s">
        <v>49</v>
      </c>
      <c r="B299" s="60">
        <v>650</v>
      </c>
      <c r="C299" s="61">
        <v>11</v>
      </c>
      <c r="D299" s="61">
        <v>1</v>
      </c>
      <c r="E299" s="62" t="s">
        <v>182</v>
      </c>
      <c r="F299" s="63" t="s">
        <v>50</v>
      </c>
      <c r="G299" s="68">
        <f>G300+G301+G302</f>
        <v>6239</v>
      </c>
      <c r="H299" s="68">
        <f t="shared" ref="H299" si="115">H300+H301+H302</f>
        <v>0</v>
      </c>
      <c r="I299" s="68">
        <f>I300+I301+I302</f>
        <v>6239</v>
      </c>
    </row>
    <row r="300" spans="1:10" x14ac:dyDescent="0.2">
      <c r="A300" s="59" t="s">
        <v>77</v>
      </c>
      <c r="B300" s="60">
        <v>650</v>
      </c>
      <c r="C300" s="61">
        <v>11</v>
      </c>
      <c r="D300" s="61">
        <v>1</v>
      </c>
      <c r="E300" s="62" t="s">
        <v>182</v>
      </c>
      <c r="F300" s="63">
        <v>111</v>
      </c>
      <c r="G300" s="64">
        <v>4697.3999999999996</v>
      </c>
      <c r="H300" s="163">
        <f>I300-G300</f>
        <v>0</v>
      </c>
      <c r="I300" s="160">
        <v>4697.3999999999996</v>
      </c>
    </row>
    <row r="301" spans="1:10" ht="22.5" x14ac:dyDescent="0.2">
      <c r="A301" s="59" t="s">
        <v>38</v>
      </c>
      <c r="B301" s="60">
        <v>650</v>
      </c>
      <c r="C301" s="61">
        <v>11</v>
      </c>
      <c r="D301" s="61">
        <v>1</v>
      </c>
      <c r="E301" s="62" t="s">
        <v>182</v>
      </c>
      <c r="F301" s="63">
        <v>112</v>
      </c>
      <c r="G301" s="136">
        <v>129</v>
      </c>
      <c r="H301" s="163">
        <f>I301-G301</f>
        <v>0</v>
      </c>
      <c r="I301" s="163">
        <v>129</v>
      </c>
    </row>
    <row r="302" spans="1:10" ht="33.75" x14ac:dyDescent="0.2">
      <c r="A302" s="59" t="s">
        <v>78</v>
      </c>
      <c r="B302" s="60">
        <v>650</v>
      </c>
      <c r="C302" s="61">
        <v>11</v>
      </c>
      <c r="D302" s="61">
        <v>1</v>
      </c>
      <c r="E302" s="62" t="s">
        <v>182</v>
      </c>
      <c r="F302" s="63">
        <v>119</v>
      </c>
      <c r="G302" s="64">
        <v>1412.6</v>
      </c>
      <c r="H302" s="163">
        <f>I302-G302</f>
        <v>0</v>
      </c>
      <c r="I302" s="163">
        <v>1412.6</v>
      </c>
    </row>
    <row r="303" spans="1:10" ht="22.5" x14ac:dyDescent="0.2">
      <c r="A303" s="59" t="s">
        <v>86</v>
      </c>
      <c r="B303" s="60">
        <v>650</v>
      </c>
      <c r="C303" s="61">
        <v>11</v>
      </c>
      <c r="D303" s="61">
        <v>1</v>
      </c>
      <c r="E303" s="62" t="s">
        <v>182</v>
      </c>
      <c r="F303" s="63" t="s">
        <v>44</v>
      </c>
      <c r="G303" s="68">
        <f>G304</f>
        <v>1459.5</v>
      </c>
      <c r="H303" s="68">
        <f t="shared" ref="H303:I303" si="116">H304</f>
        <v>36.600000000000023</v>
      </c>
      <c r="I303" s="68">
        <f t="shared" si="116"/>
        <v>1496.1</v>
      </c>
    </row>
    <row r="304" spans="1:10" ht="22.5" x14ac:dyDescent="0.2">
      <c r="A304" s="59" t="s">
        <v>45</v>
      </c>
      <c r="B304" s="60">
        <v>650</v>
      </c>
      <c r="C304" s="61">
        <v>11</v>
      </c>
      <c r="D304" s="61">
        <v>1</v>
      </c>
      <c r="E304" s="62" t="s">
        <v>182</v>
      </c>
      <c r="F304" s="63" t="s">
        <v>46</v>
      </c>
      <c r="G304" s="68">
        <f>G305</f>
        <v>1459.5</v>
      </c>
      <c r="H304" s="68">
        <f>H305+H306</f>
        <v>36.600000000000023</v>
      </c>
      <c r="I304" s="68">
        <f>I305+I306</f>
        <v>1496.1</v>
      </c>
    </row>
    <row r="305" spans="1:10" ht="22.5" x14ac:dyDescent="0.2">
      <c r="A305" s="59" t="s">
        <v>36</v>
      </c>
      <c r="B305" s="60">
        <v>650</v>
      </c>
      <c r="C305" s="61">
        <v>11</v>
      </c>
      <c r="D305" s="61">
        <v>1</v>
      </c>
      <c r="E305" s="62" t="s">
        <v>182</v>
      </c>
      <c r="F305" s="63">
        <v>244</v>
      </c>
      <c r="G305" s="137">
        <v>1459.5</v>
      </c>
      <c r="H305" s="159">
        <f>I305-G305</f>
        <v>-613.4</v>
      </c>
      <c r="I305" s="160">
        <f>839.5+6.6</f>
        <v>846.1</v>
      </c>
      <c r="J305" s="6" t="s">
        <v>323</v>
      </c>
    </row>
    <row r="306" spans="1:10" ht="22.5" x14ac:dyDescent="0.2">
      <c r="A306" s="59" t="s">
        <v>36</v>
      </c>
      <c r="B306" s="60">
        <v>650</v>
      </c>
      <c r="C306" s="61">
        <v>11</v>
      </c>
      <c r="D306" s="61">
        <v>1</v>
      </c>
      <c r="E306" s="62" t="s">
        <v>182</v>
      </c>
      <c r="F306" s="63">
        <v>247</v>
      </c>
      <c r="G306" s="137">
        <v>0</v>
      </c>
      <c r="H306" s="159">
        <f>I306-G306</f>
        <v>650</v>
      </c>
      <c r="I306" s="163">
        <f>620+30</f>
        <v>650</v>
      </c>
      <c r="J306" s="6" t="s">
        <v>317</v>
      </c>
    </row>
    <row r="307" spans="1:10" x14ac:dyDescent="0.2">
      <c r="A307" s="59" t="s">
        <v>53</v>
      </c>
      <c r="B307" s="60">
        <v>650</v>
      </c>
      <c r="C307" s="61">
        <v>11</v>
      </c>
      <c r="D307" s="61">
        <v>1</v>
      </c>
      <c r="E307" s="62" t="s">
        <v>182</v>
      </c>
      <c r="F307" s="63" t="s">
        <v>54</v>
      </c>
      <c r="G307" s="68">
        <f>G308</f>
        <v>2.5</v>
      </c>
      <c r="H307" s="68">
        <f t="shared" ref="H307:I308" si="117">H308</f>
        <v>0</v>
      </c>
      <c r="I307" s="68">
        <f t="shared" si="117"/>
        <v>2.5</v>
      </c>
    </row>
    <row r="308" spans="1:10" x14ac:dyDescent="0.2">
      <c r="A308" s="59" t="s">
        <v>55</v>
      </c>
      <c r="B308" s="60">
        <v>650</v>
      </c>
      <c r="C308" s="61">
        <v>11</v>
      </c>
      <c r="D308" s="61">
        <v>1</v>
      </c>
      <c r="E308" s="62" t="s">
        <v>182</v>
      </c>
      <c r="F308" s="63" t="s">
        <v>56</v>
      </c>
      <c r="G308" s="68">
        <f>G309</f>
        <v>2.5</v>
      </c>
      <c r="H308" s="68">
        <f t="shared" si="117"/>
        <v>0</v>
      </c>
      <c r="I308" s="68">
        <f t="shared" si="117"/>
        <v>2.5</v>
      </c>
    </row>
    <row r="309" spans="1:10" x14ac:dyDescent="0.2">
      <c r="A309" s="59" t="s">
        <v>80</v>
      </c>
      <c r="B309" s="60">
        <v>650</v>
      </c>
      <c r="C309" s="61">
        <v>11</v>
      </c>
      <c r="D309" s="61">
        <v>1</v>
      </c>
      <c r="E309" s="62" t="s">
        <v>182</v>
      </c>
      <c r="F309" s="63">
        <v>853</v>
      </c>
      <c r="G309" s="68">
        <v>2.5</v>
      </c>
      <c r="H309" s="159">
        <f>I309-G309</f>
        <v>0</v>
      </c>
      <c r="I309" s="160">
        <v>2.5</v>
      </c>
    </row>
    <row r="310" spans="1:10" x14ac:dyDescent="0.2">
      <c r="A310" s="82" t="s">
        <v>81</v>
      </c>
      <c r="B310" s="84"/>
      <c r="C310" s="84"/>
      <c r="D310" s="84"/>
      <c r="E310" s="85"/>
      <c r="F310" s="84"/>
      <c r="G310" s="74">
        <f>G292+G263+G255+G183+G147+G112+G100+G8</f>
        <v>32588.9</v>
      </c>
      <c r="H310" s="74">
        <f>H292+H263+H255+H183+H147+H112+H100+H8</f>
        <v>9228.3000000000011</v>
      </c>
      <c r="I310" s="74">
        <f>I292+I263+I255+I183+I147+I112+I100+I8</f>
        <v>41817.199999999997</v>
      </c>
    </row>
    <row r="311" spans="1:10" x14ac:dyDescent="0.2">
      <c r="A311" s="31"/>
    </row>
    <row r="312" spans="1:10" x14ac:dyDescent="0.2">
      <c r="A312" s="31"/>
    </row>
    <row r="313" spans="1:10" x14ac:dyDescent="0.2">
      <c r="A313" s="31"/>
      <c r="G313" s="75"/>
    </row>
    <row r="314" spans="1:10" x14ac:dyDescent="0.2">
      <c r="A314" s="31"/>
      <c r="G314" s="75"/>
    </row>
  </sheetData>
  <autoFilter ref="A7:G310"/>
  <mergeCells count="3">
    <mergeCell ref="F3:G3"/>
    <mergeCell ref="A4:G4"/>
    <mergeCell ref="F1:G1"/>
  </mergeCells>
  <pageMargins left="0" right="0" top="0" bottom="0" header="0" footer="0"/>
  <pageSetup paperSize="9" scale="5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zoomScale="110" zoomScaleNormal="110" workbookViewId="0">
      <selection activeCell="C1" sqref="C1"/>
    </sheetView>
  </sheetViews>
  <sheetFormatPr defaultRowHeight="15.75" x14ac:dyDescent="0.25"/>
  <cols>
    <col min="1" max="1" width="5.42578125" style="10" customWidth="1"/>
    <col min="2" max="2" width="66.140625" style="11" customWidth="1"/>
    <col min="3" max="3" width="17.7109375" style="13" customWidth="1"/>
    <col min="4" max="16384" width="9.140625" style="12"/>
  </cols>
  <sheetData>
    <row r="1" spans="1:5" ht="57" x14ac:dyDescent="0.25">
      <c r="C1" s="154" t="s">
        <v>330</v>
      </c>
    </row>
    <row r="3" spans="1:5" ht="72.75" customHeight="1" x14ac:dyDescent="0.25">
      <c r="A3" s="25"/>
      <c r="B3" s="151"/>
      <c r="C3" s="129" t="s">
        <v>302</v>
      </c>
      <c r="D3" s="7"/>
    </row>
    <row r="4" spans="1:5" ht="42.75" customHeight="1" x14ac:dyDescent="0.25">
      <c r="A4" s="187" t="s">
        <v>277</v>
      </c>
      <c r="B4" s="187"/>
      <c r="C4" s="187"/>
      <c r="D4" s="7"/>
    </row>
    <row r="5" spans="1:5" ht="12.75" customHeight="1" x14ac:dyDescent="0.25">
      <c r="A5" s="7"/>
      <c r="B5" s="51"/>
      <c r="C5" s="52" t="s">
        <v>91</v>
      </c>
      <c r="D5" s="7"/>
    </row>
    <row r="6" spans="1:5" s="1" customFormat="1" ht="23.25" x14ac:dyDescent="0.25">
      <c r="A6" s="47" t="s">
        <v>92</v>
      </c>
      <c r="B6" s="47" t="s">
        <v>93</v>
      </c>
      <c r="C6" s="47" t="s">
        <v>278</v>
      </c>
      <c r="D6" s="156" t="s">
        <v>304</v>
      </c>
      <c r="E6" s="157" t="s">
        <v>305</v>
      </c>
    </row>
    <row r="7" spans="1:5" s="1" customFormat="1" ht="15" x14ac:dyDescent="0.25">
      <c r="A7" s="47">
        <v>1</v>
      </c>
      <c r="B7" s="47">
        <v>2</v>
      </c>
      <c r="C7" s="50">
        <v>3</v>
      </c>
      <c r="D7" s="158">
        <v>4</v>
      </c>
      <c r="E7" s="158">
        <v>5</v>
      </c>
    </row>
    <row r="8" spans="1:5" x14ac:dyDescent="0.25">
      <c r="A8" s="53" t="s">
        <v>94</v>
      </c>
      <c r="B8" s="54" t="s">
        <v>95</v>
      </c>
      <c r="C8" s="49">
        <v>0</v>
      </c>
      <c r="D8" s="170">
        <v>4299</v>
      </c>
      <c r="E8" s="171">
        <f>D8+C8</f>
        <v>4299</v>
      </c>
    </row>
    <row r="9" spans="1:5" x14ac:dyDescent="0.25">
      <c r="A9" s="53" t="s">
        <v>96</v>
      </c>
      <c r="B9" s="54" t="s">
        <v>97</v>
      </c>
      <c r="C9" s="49">
        <f>SUM(C10:C18)</f>
        <v>2193.9</v>
      </c>
      <c r="D9" s="162">
        <f t="shared" ref="D9" si="0">SUM(D10:D18)</f>
        <v>0</v>
      </c>
      <c r="E9" s="162">
        <f>SUM(E10:E18)</f>
        <v>2193.9</v>
      </c>
    </row>
    <row r="10" spans="1:5" ht="33.75" x14ac:dyDescent="0.25">
      <c r="A10" s="53" t="s">
        <v>106</v>
      </c>
      <c r="B10" s="2" t="s">
        <v>111</v>
      </c>
      <c r="C10" s="48">
        <v>0</v>
      </c>
      <c r="D10" s="168">
        <f t="shared" ref="D10:D15" si="1">E10-C10</f>
        <v>0</v>
      </c>
      <c r="E10" s="169">
        <v>0</v>
      </c>
    </row>
    <row r="11" spans="1:5" ht="33.75" x14ac:dyDescent="0.25">
      <c r="A11" s="55" t="s">
        <v>235</v>
      </c>
      <c r="B11" s="2" t="s">
        <v>243</v>
      </c>
      <c r="C11" s="48">
        <v>0</v>
      </c>
      <c r="D11" s="168">
        <f t="shared" si="1"/>
        <v>0</v>
      </c>
      <c r="E11" s="169">
        <v>0</v>
      </c>
    </row>
    <row r="12" spans="1:5" ht="33.75" x14ac:dyDescent="0.25">
      <c r="A12" s="53" t="s">
        <v>107</v>
      </c>
      <c r="B12" s="2" t="s">
        <v>112</v>
      </c>
      <c r="C12" s="48">
        <v>0</v>
      </c>
      <c r="D12" s="168">
        <f t="shared" si="1"/>
        <v>0</v>
      </c>
      <c r="E12" s="169">
        <v>0</v>
      </c>
    </row>
    <row r="13" spans="1:5" ht="33.75" x14ac:dyDescent="0.25">
      <c r="A13" s="53" t="s">
        <v>108</v>
      </c>
      <c r="B13" s="2" t="s">
        <v>113</v>
      </c>
      <c r="C13" s="48">
        <v>0</v>
      </c>
      <c r="D13" s="168">
        <f t="shared" si="1"/>
        <v>0</v>
      </c>
      <c r="E13" s="169">
        <v>0</v>
      </c>
    </row>
    <row r="14" spans="1:5" ht="67.5" x14ac:dyDescent="0.25">
      <c r="A14" s="55" t="s">
        <v>236</v>
      </c>
      <c r="B14" s="2" t="s">
        <v>114</v>
      </c>
      <c r="C14" s="48">
        <v>0</v>
      </c>
      <c r="D14" s="168">
        <f t="shared" si="1"/>
        <v>0</v>
      </c>
      <c r="E14" s="169">
        <v>0</v>
      </c>
    </row>
    <row r="15" spans="1:5" ht="67.5" x14ac:dyDescent="0.25">
      <c r="A15" s="55" t="s">
        <v>237</v>
      </c>
      <c r="B15" s="2" t="s">
        <v>115</v>
      </c>
      <c r="C15" s="48">
        <v>0</v>
      </c>
      <c r="D15" s="168">
        <f t="shared" si="1"/>
        <v>0</v>
      </c>
      <c r="E15" s="169">
        <v>0</v>
      </c>
    </row>
    <row r="16" spans="1:5" ht="33.75" x14ac:dyDescent="0.25">
      <c r="A16" s="53" t="s">
        <v>109</v>
      </c>
      <c r="B16" s="2" t="s">
        <v>110</v>
      </c>
      <c r="C16" s="48">
        <v>2129.5</v>
      </c>
      <c r="D16" s="168">
        <v>0</v>
      </c>
      <c r="E16" s="167">
        <v>2129.5</v>
      </c>
    </row>
    <row r="17" spans="1:5" x14ac:dyDescent="0.25">
      <c r="A17" s="53" t="s">
        <v>224</v>
      </c>
      <c r="B17" s="2" t="s">
        <v>238</v>
      </c>
      <c r="C17" s="130">
        <v>2.4</v>
      </c>
      <c r="D17" s="168">
        <v>0</v>
      </c>
      <c r="E17" s="167">
        <v>2.4</v>
      </c>
    </row>
    <row r="18" spans="1:5" x14ac:dyDescent="0.25">
      <c r="A18" s="53" t="s">
        <v>225</v>
      </c>
      <c r="B18" s="2" t="s">
        <v>226</v>
      </c>
      <c r="C18" s="130">
        <v>62</v>
      </c>
      <c r="D18" s="168">
        <v>0</v>
      </c>
      <c r="E18" s="167">
        <v>62</v>
      </c>
    </row>
    <row r="19" spans="1:5" x14ac:dyDescent="0.25">
      <c r="A19" s="53"/>
      <c r="B19" s="56" t="s">
        <v>98</v>
      </c>
      <c r="C19" s="49">
        <f>C8+C9</f>
        <v>2193.9</v>
      </c>
      <c r="D19" s="153">
        <f t="shared" ref="D19:E19" si="2">D8+D9</f>
        <v>4299</v>
      </c>
      <c r="E19" s="153">
        <f t="shared" si="2"/>
        <v>6492.9</v>
      </c>
    </row>
    <row r="20" spans="1:5" x14ac:dyDescent="0.25">
      <c r="A20" s="57"/>
      <c r="B20" s="56" t="s">
        <v>99</v>
      </c>
      <c r="C20" s="49">
        <f>SUM(C22:C30)</f>
        <v>2193.9</v>
      </c>
      <c r="D20" s="150">
        <f t="shared" ref="D20:E20" si="3">SUM(D22:D30)</f>
        <v>4299</v>
      </c>
      <c r="E20" s="150">
        <f t="shared" si="3"/>
        <v>6492.9</v>
      </c>
    </row>
    <row r="21" spans="1:5" x14ac:dyDescent="0.25">
      <c r="A21" s="57"/>
      <c r="B21" s="54" t="s">
        <v>100</v>
      </c>
      <c r="C21" s="48">
        <f>SUM(C22:C30)</f>
        <v>2193.9</v>
      </c>
      <c r="D21" s="149">
        <f t="shared" ref="D21:E21" si="4">SUM(D22:D30)</f>
        <v>4299</v>
      </c>
      <c r="E21" s="149">
        <f t="shared" si="4"/>
        <v>6492.9</v>
      </c>
    </row>
    <row r="22" spans="1:5" ht="33.75" x14ac:dyDescent="0.25">
      <c r="A22" s="53" t="s">
        <v>94</v>
      </c>
      <c r="B22" s="2" t="s">
        <v>116</v>
      </c>
      <c r="C22" s="48">
        <v>0</v>
      </c>
      <c r="D22" s="149">
        <v>0</v>
      </c>
      <c r="E22" s="149">
        <v>0</v>
      </c>
    </row>
    <row r="23" spans="1:5" ht="33.75" x14ac:dyDescent="0.25">
      <c r="A23" s="53" t="s">
        <v>96</v>
      </c>
      <c r="B23" s="2" t="s">
        <v>117</v>
      </c>
      <c r="C23" s="48">
        <v>0</v>
      </c>
      <c r="D23" s="149">
        <v>0</v>
      </c>
      <c r="E23" s="149">
        <v>0</v>
      </c>
    </row>
    <row r="24" spans="1:5" ht="33.75" x14ac:dyDescent="0.25">
      <c r="A24" s="53" t="s">
        <v>101</v>
      </c>
      <c r="B24" s="2" t="s">
        <v>118</v>
      </c>
      <c r="C24" s="48">
        <v>0</v>
      </c>
      <c r="D24" s="149">
        <v>0</v>
      </c>
      <c r="E24" s="149">
        <v>0</v>
      </c>
    </row>
    <row r="25" spans="1:5" x14ac:dyDescent="0.25">
      <c r="A25" s="53" t="s">
        <v>102</v>
      </c>
      <c r="B25" s="2" t="s">
        <v>119</v>
      </c>
      <c r="C25" s="48">
        <v>0</v>
      </c>
      <c r="D25" s="149">
        <v>0</v>
      </c>
      <c r="E25" s="149">
        <v>0</v>
      </c>
    </row>
    <row r="26" spans="1:5" ht="33.75" x14ac:dyDescent="0.25">
      <c r="A26" s="53" t="s">
        <v>103</v>
      </c>
      <c r="B26" s="2" t="s">
        <v>122</v>
      </c>
      <c r="C26" s="48">
        <v>0</v>
      </c>
      <c r="D26" s="149">
        <v>0</v>
      </c>
      <c r="E26" s="149">
        <v>0</v>
      </c>
    </row>
    <row r="27" spans="1:5" ht="22.5" x14ac:dyDescent="0.25">
      <c r="A27" s="53" t="s">
        <v>104</v>
      </c>
      <c r="B27" s="2" t="s">
        <v>120</v>
      </c>
      <c r="C27" s="48">
        <v>0</v>
      </c>
      <c r="D27" s="149">
        <v>0</v>
      </c>
      <c r="E27" s="149">
        <v>0</v>
      </c>
    </row>
    <row r="28" spans="1:5" ht="35.25" customHeight="1" x14ac:dyDescent="0.25">
      <c r="A28" s="53" t="s">
        <v>105</v>
      </c>
      <c r="B28" s="2" t="s">
        <v>121</v>
      </c>
      <c r="C28" s="132">
        <v>0</v>
      </c>
      <c r="D28" s="132">
        <v>0</v>
      </c>
      <c r="E28" s="132">
        <v>0</v>
      </c>
    </row>
    <row r="29" spans="1:5" ht="54" customHeight="1" x14ac:dyDescent="0.25">
      <c r="A29" s="53" t="s">
        <v>239</v>
      </c>
      <c r="B29" s="2" t="s">
        <v>240</v>
      </c>
      <c r="C29" s="131">
        <v>2193.9</v>
      </c>
      <c r="D29" s="132">
        <v>4299</v>
      </c>
      <c r="E29" s="132">
        <v>6492.9</v>
      </c>
    </row>
    <row r="30" spans="1:5" ht="58.5" customHeight="1" x14ac:dyDescent="0.25">
      <c r="A30" s="58" t="s">
        <v>241</v>
      </c>
      <c r="B30" s="2" t="s">
        <v>242</v>
      </c>
      <c r="C30" s="131">
        <v>0</v>
      </c>
      <c r="D30" s="131">
        <v>0</v>
      </c>
      <c r="E30" s="131">
        <v>0</v>
      </c>
    </row>
  </sheetData>
  <mergeCells count="1">
    <mergeCell ref="A4:C4"/>
  </mergeCells>
  <pageMargins left="1.0236220472440944" right="0.23622047244094491" top="0.74803149606299213" bottom="0.74803149606299213" header="0.31496062992125984" footer="0.31496062992125984"/>
  <pageSetup paperSize="9" scale="7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14"/>
  <sheetViews>
    <sheetView tabSelected="1" zoomScaleNormal="100" workbookViewId="0">
      <selection activeCell="D1" sqref="D1:G1"/>
    </sheetView>
  </sheetViews>
  <sheetFormatPr defaultRowHeight="11.25" x14ac:dyDescent="0.2"/>
  <cols>
    <col min="1" max="1" width="9.85546875" style="6" customWidth="1"/>
    <col min="2" max="2" width="24.140625" style="6" customWidth="1"/>
    <col min="3" max="3" width="40.140625" style="6" customWidth="1"/>
    <col min="4" max="4" width="11.42578125" style="6" customWidth="1"/>
    <col min="5" max="5" width="6.5703125" style="6" customWidth="1"/>
    <col min="6" max="16384" width="9.140625" style="6"/>
  </cols>
  <sheetData>
    <row r="1" spans="1:7" ht="66" customHeight="1" x14ac:dyDescent="0.25">
      <c r="D1" s="176" t="s">
        <v>331</v>
      </c>
      <c r="E1" s="177"/>
      <c r="F1" s="188"/>
      <c r="G1" s="188"/>
    </row>
    <row r="3" spans="1:7" ht="74.25" customHeight="1" x14ac:dyDescent="0.2">
      <c r="C3" s="173"/>
      <c r="D3" s="173"/>
      <c r="E3" s="173"/>
      <c r="F3" s="189" t="s">
        <v>303</v>
      </c>
      <c r="G3" s="190"/>
    </row>
    <row r="5" spans="1:7" ht="32.25" customHeight="1" x14ac:dyDescent="0.2">
      <c r="A5" s="174" t="s">
        <v>279</v>
      </c>
      <c r="B5" s="174"/>
      <c r="C5" s="174"/>
      <c r="D5" s="174"/>
      <c r="E5" s="174"/>
    </row>
    <row r="6" spans="1:7" ht="19.5" customHeight="1" x14ac:dyDescent="0.2">
      <c r="D6" s="193" t="s">
        <v>203</v>
      </c>
      <c r="E6" s="193"/>
    </row>
    <row r="7" spans="1:7" ht="48.75" customHeight="1" x14ac:dyDescent="0.2">
      <c r="A7" s="21" t="s">
        <v>22</v>
      </c>
      <c r="B7" s="21" t="s">
        <v>21</v>
      </c>
      <c r="C7" s="21" t="s">
        <v>23</v>
      </c>
      <c r="D7" s="191" t="s">
        <v>272</v>
      </c>
      <c r="E7" s="191"/>
      <c r="F7" s="147" t="s">
        <v>304</v>
      </c>
      <c r="G7" s="148" t="s">
        <v>305</v>
      </c>
    </row>
    <row r="8" spans="1:7" x14ac:dyDescent="0.2">
      <c r="A8" s="14">
        <v>1</v>
      </c>
      <c r="B8" s="14">
        <v>2</v>
      </c>
      <c r="C8" s="14">
        <v>3</v>
      </c>
      <c r="D8" s="192">
        <v>4</v>
      </c>
      <c r="E8" s="192"/>
      <c r="F8" s="146"/>
      <c r="G8" s="146"/>
    </row>
    <row r="9" spans="1:7" ht="31.5" customHeight="1" x14ac:dyDescent="0.2">
      <c r="A9" s="16">
        <v>650</v>
      </c>
      <c r="B9" s="42" t="s">
        <v>87</v>
      </c>
      <c r="C9" s="18" t="s">
        <v>20</v>
      </c>
      <c r="D9" s="191"/>
      <c r="E9" s="191"/>
      <c r="F9" s="146"/>
      <c r="G9" s="146"/>
    </row>
    <row r="10" spans="1:7" ht="22.5" x14ac:dyDescent="0.2">
      <c r="A10" s="20" t="s">
        <v>29</v>
      </c>
      <c r="B10" s="14" t="s">
        <v>24</v>
      </c>
      <c r="C10" s="18" t="s">
        <v>25</v>
      </c>
      <c r="D10" s="194">
        <f>D11+D12</f>
        <v>1632.8</v>
      </c>
      <c r="E10" s="195"/>
      <c r="F10" s="150">
        <f>F11+F12</f>
        <v>9228.3000000000011</v>
      </c>
      <c r="G10" s="153">
        <f>G11+G12</f>
        <v>10861.1</v>
      </c>
    </row>
    <row r="11" spans="1:7" ht="22.5" x14ac:dyDescent="0.2">
      <c r="A11" s="14">
        <v>650</v>
      </c>
      <c r="B11" s="14" t="s">
        <v>61</v>
      </c>
      <c r="C11" s="22" t="s">
        <v>26</v>
      </c>
      <c r="D11" s="196">
        <v>0</v>
      </c>
      <c r="E11" s="196"/>
      <c r="F11" s="150">
        <v>0</v>
      </c>
      <c r="G11" s="17">
        <v>0</v>
      </c>
    </row>
    <row r="12" spans="1:7" ht="22.5" x14ac:dyDescent="0.2">
      <c r="A12" s="14">
        <v>650</v>
      </c>
      <c r="B12" s="14" t="s">
        <v>62</v>
      </c>
      <c r="C12" s="19" t="s">
        <v>27</v>
      </c>
      <c r="D12" s="196">
        <v>1632.8</v>
      </c>
      <c r="E12" s="196"/>
      <c r="F12" s="164">
        <f>G12-D12</f>
        <v>9228.3000000000011</v>
      </c>
      <c r="G12" s="165">
        <v>10861.1</v>
      </c>
    </row>
    <row r="13" spans="1:7" ht="22.5" x14ac:dyDescent="0.2">
      <c r="A13" s="14"/>
      <c r="B13" s="14"/>
      <c r="C13" s="23" t="s">
        <v>28</v>
      </c>
      <c r="D13" s="197">
        <f>D10</f>
        <v>1632.8</v>
      </c>
      <c r="E13" s="197"/>
      <c r="F13" s="153">
        <f>F10</f>
        <v>9228.3000000000011</v>
      </c>
      <c r="G13" s="153">
        <f>G10</f>
        <v>10861.1</v>
      </c>
    </row>
    <row r="14" spans="1:7" x14ac:dyDescent="0.2">
      <c r="A14" s="24"/>
    </row>
  </sheetData>
  <mergeCells count="11">
    <mergeCell ref="D9:E9"/>
    <mergeCell ref="D10:E10"/>
    <mergeCell ref="D11:E11"/>
    <mergeCell ref="D12:E12"/>
    <mergeCell ref="D13:E13"/>
    <mergeCell ref="D1:G1"/>
    <mergeCell ref="F3:G3"/>
    <mergeCell ref="A5:E5"/>
    <mergeCell ref="D7:E7"/>
    <mergeCell ref="D8:E8"/>
    <mergeCell ref="D6:E6"/>
  </mergeCells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расходы 2022</vt:lpstr>
      <vt:lpstr>программы 2022</vt:lpstr>
      <vt:lpstr>разделы 2022</vt:lpstr>
      <vt:lpstr>расходы по структуре 2022 </vt:lpstr>
      <vt:lpstr>ДФ 2022</vt:lpstr>
      <vt:lpstr>дефицит 2022</vt:lpstr>
      <vt:lpstr>'разделы 2022'!Область_печати</vt:lpstr>
    </vt:vector>
  </TitlesOfParts>
  <Company>Адм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Yurist</cp:lastModifiedBy>
  <cp:lastPrinted>2022-02-14T06:22:54Z</cp:lastPrinted>
  <dcterms:created xsi:type="dcterms:W3CDTF">2013-11-27T09:07:44Z</dcterms:created>
  <dcterms:modified xsi:type="dcterms:W3CDTF">2022-02-14T06:23:08Z</dcterms:modified>
</cp:coreProperties>
</file>