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4235" windowHeight="5625" tabRatio="996"/>
  </bookViews>
  <sheets>
    <sheet name="доходы" sheetId="56" r:id="rId1"/>
    <sheet name="расходы" sheetId="52" r:id="rId2"/>
    <sheet name="расходы по структуре" sheetId="62" r:id="rId3"/>
    <sheet name="дефицит" sheetId="57" r:id="rId4"/>
    <sheet name="Резервный фонд" sheetId="60" r:id="rId5"/>
  </sheets>
  <externalReferences>
    <externalReference r:id="rId6"/>
  </externalReferences>
  <definedNames>
    <definedName name="_xlnm._FilterDatabase" localSheetId="1" hidden="1">расходы!$A$6:$F$35</definedName>
    <definedName name="_xlnm._FilterDatabase" localSheetId="4" hidden="1">'Резервный фонд'!$A$6:$F$8</definedName>
  </definedNames>
  <calcPr calcId="145621"/>
  <fileRecoveryPr autoRecover="0"/>
</workbook>
</file>

<file path=xl/calcChain.xml><?xml version="1.0" encoding="utf-8"?>
<calcChain xmlns="http://schemas.openxmlformats.org/spreadsheetml/2006/main">
  <c r="D16" i="56" l="1"/>
  <c r="I342" i="62" l="1"/>
  <c r="H106" i="62"/>
  <c r="H207" i="62"/>
  <c r="H272" i="62"/>
  <c r="H276" i="62"/>
  <c r="H275" i="62" s="1"/>
  <c r="H274" i="62" s="1"/>
  <c r="H273" i="62" s="1"/>
  <c r="H277" i="62"/>
  <c r="H338" i="62"/>
  <c r="H331" i="62"/>
  <c r="H316" i="62"/>
  <c r="H315" i="62" s="1"/>
  <c r="H314" i="62" s="1"/>
  <c r="H313" i="62" s="1"/>
  <c r="H317" i="62"/>
  <c r="H311" i="62"/>
  <c r="H310" i="62" s="1"/>
  <c r="H309" i="62" s="1"/>
  <c r="H302" i="62"/>
  <c r="H301" i="62" s="1"/>
  <c r="H296" i="62" s="1"/>
  <c r="H306" i="62"/>
  <c r="H305" i="62" s="1"/>
  <c r="H307" i="62"/>
  <c r="H298" i="62"/>
  <c r="H297" i="62" s="1"/>
  <c r="H285" i="62"/>
  <c r="H284" i="62" s="1"/>
  <c r="H283" i="62" s="1"/>
  <c r="H288" i="62"/>
  <c r="H287" i="62" s="1"/>
  <c r="H289" i="62"/>
  <c r="H263" i="62"/>
  <c r="H262" i="62" s="1"/>
  <c r="H264" i="62"/>
  <c r="H269" i="62"/>
  <c r="H268" i="62" s="1"/>
  <c r="H267" i="62" s="1"/>
  <c r="H257" i="62"/>
  <c r="H256" i="62" s="1"/>
  <c r="H255" i="62" s="1"/>
  <c r="H254" i="62" s="1"/>
  <c r="H242" i="62"/>
  <c r="H241" i="62" s="1"/>
  <c r="H240" i="62" s="1"/>
  <c r="H239" i="62" s="1"/>
  <c r="H238" i="62" s="1"/>
  <c r="H252" i="62"/>
  <c r="H251" i="62" s="1"/>
  <c r="H250" i="62" s="1"/>
  <c r="H249" i="62" s="1"/>
  <c r="H247" i="62"/>
  <c r="H246" i="62" s="1"/>
  <c r="H245" i="62" s="1"/>
  <c r="H229" i="62"/>
  <c r="H228" i="62" s="1"/>
  <c r="H227" i="62" s="1"/>
  <c r="H225" i="62"/>
  <c r="H224" i="62" s="1"/>
  <c r="H222" i="62"/>
  <c r="H221" i="62" s="1"/>
  <c r="H220" i="62" s="1"/>
  <c r="H214" i="62"/>
  <c r="H213" i="62" s="1"/>
  <c r="H212" i="62" s="1"/>
  <c r="H211" i="62" s="1"/>
  <c r="H210" i="62" s="1"/>
  <c r="H209" i="62" s="1"/>
  <c r="H208" i="62" s="1"/>
  <c r="H205" i="62"/>
  <c r="H204" i="62" s="1"/>
  <c r="H203" i="62" s="1"/>
  <c r="H202" i="62" s="1"/>
  <c r="H201" i="62" s="1"/>
  <c r="H198" i="62"/>
  <c r="H197" i="62" s="1"/>
  <c r="H196" i="62" s="1"/>
  <c r="H195" i="62" s="1"/>
  <c r="H194" i="62" s="1"/>
  <c r="H199" i="62"/>
  <c r="H182" i="62"/>
  <c r="H181" i="62" s="1"/>
  <c r="H183" i="62"/>
  <c r="H178" i="62"/>
  <c r="H177" i="62" s="1"/>
  <c r="H176" i="62" s="1"/>
  <c r="H192" i="62"/>
  <c r="H191" i="62" s="1"/>
  <c r="H190" i="62" s="1"/>
  <c r="H189" i="62" s="1"/>
  <c r="H188" i="62" s="1"/>
  <c r="H187" i="62" s="1"/>
  <c r="H186" i="62" s="1"/>
  <c r="H261" i="62" l="1"/>
  <c r="H260" i="62" s="1"/>
  <c r="H259" i="62" s="1"/>
  <c r="H219" i="62"/>
  <c r="H218" i="62" s="1"/>
  <c r="H217" i="62" s="1"/>
  <c r="H216" i="62" s="1"/>
  <c r="G163" i="62"/>
  <c r="G162" i="62" s="1"/>
  <c r="G161" i="62" s="1"/>
  <c r="G152" i="62" l="1"/>
  <c r="I152" i="62" s="1"/>
  <c r="G153" i="62"/>
  <c r="H166" i="62"/>
  <c r="H167" i="62"/>
  <c r="H169" i="62"/>
  <c r="H157" i="62"/>
  <c r="I8" i="52"/>
  <c r="H159" i="62"/>
  <c r="H144" i="62"/>
  <c r="H143" i="62" s="1"/>
  <c r="H142" i="62" s="1"/>
  <c r="H141" i="62" s="1"/>
  <c r="H145" i="62"/>
  <c r="H138" i="62"/>
  <c r="H137" i="62" s="1"/>
  <c r="H136" i="62" s="1"/>
  <c r="H135" i="62" s="1"/>
  <c r="H139" i="62"/>
  <c r="G131" i="62"/>
  <c r="H131" i="62"/>
  <c r="H130" i="62" s="1"/>
  <c r="H129" i="62" s="1"/>
  <c r="H128" i="62" s="1"/>
  <c r="H127" i="62" s="1"/>
  <c r="H126" i="62" s="1"/>
  <c r="H125" i="62" s="1"/>
  <c r="H117" i="62"/>
  <c r="H118" i="62"/>
  <c r="G118" i="62"/>
  <c r="G117" i="62" s="1"/>
  <c r="H122" i="62"/>
  <c r="H121" i="62" s="1"/>
  <c r="H103" i="62"/>
  <c r="H102" i="62" s="1"/>
  <c r="H101" i="62" s="1"/>
  <c r="H100" i="62" s="1"/>
  <c r="H99" i="62" s="1"/>
  <c r="H104" i="62"/>
  <c r="H75" i="62"/>
  <c r="H72" i="62" s="1"/>
  <c r="H65" i="62"/>
  <c r="H64" i="62" s="1"/>
  <c r="H61" i="62"/>
  <c r="H60" i="62" s="1"/>
  <c r="G56" i="62"/>
  <c r="H56" i="62"/>
  <c r="H55" i="62" s="1"/>
  <c r="I109" i="62"/>
  <c r="I108" i="62" s="1"/>
  <c r="I107" i="62" s="1"/>
  <c r="I110" i="62"/>
  <c r="H110" i="62"/>
  <c r="H109" i="62" s="1"/>
  <c r="H89" i="62"/>
  <c r="H88" i="62" s="1"/>
  <c r="H96" i="62"/>
  <c r="H97" i="62"/>
  <c r="H49" i="62"/>
  <c r="H48" i="62" s="1"/>
  <c r="H47" i="62" s="1"/>
  <c r="H46" i="62" s="1"/>
  <c r="H45" i="62" s="1"/>
  <c r="H83" i="62"/>
  <c r="H82" i="62" s="1"/>
  <c r="H79" i="62"/>
  <c r="H80" i="62"/>
  <c r="I44" i="62"/>
  <c r="H38" i="62"/>
  <c r="H37" i="62" s="1"/>
  <c r="H36" i="62" s="1"/>
  <c r="H35" i="62" s="1"/>
  <c r="H43" i="62"/>
  <c r="H42" i="62" s="1"/>
  <c r="J16" i="62"/>
  <c r="I27" i="62"/>
  <c r="I28" i="62"/>
  <c r="I29" i="62"/>
  <c r="I33" i="62"/>
  <c r="I39" i="62"/>
  <c r="I57" i="62"/>
  <c r="I59" i="62"/>
  <c r="I62" i="62"/>
  <c r="I63" i="62"/>
  <c r="I66" i="62"/>
  <c r="I67" i="62"/>
  <c r="I71" i="62"/>
  <c r="I74" i="62"/>
  <c r="I77" i="62"/>
  <c r="I81" i="62"/>
  <c r="I84" i="62"/>
  <c r="I90" i="62"/>
  <c r="I91" i="62"/>
  <c r="I92" i="62"/>
  <c r="I95" i="62"/>
  <c r="I98" i="62"/>
  <c r="I105" i="62"/>
  <c r="I119" i="62"/>
  <c r="I120" i="62"/>
  <c r="I123" i="62"/>
  <c r="I132" i="62"/>
  <c r="I140" i="62"/>
  <c r="I146" i="62"/>
  <c r="I154" i="62"/>
  <c r="I160" i="62"/>
  <c r="I164" i="62"/>
  <c r="I179" i="62"/>
  <c r="I180" i="62"/>
  <c r="I184" i="62"/>
  <c r="I185" i="62"/>
  <c r="I193" i="62"/>
  <c r="I200" i="62"/>
  <c r="I206" i="62"/>
  <c r="I215" i="62"/>
  <c r="I223" i="62"/>
  <c r="I226" i="62"/>
  <c r="I230" i="62"/>
  <c r="I236" i="62"/>
  <c r="I243" i="62"/>
  <c r="I248" i="62"/>
  <c r="I253" i="62"/>
  <c r="I258" i="62"/>
  <c r="I286" i="62"/>
  <c r="I290" i="62"/>
  <c r="I299" i="62"/>
  <c r="I300" i="62"/>
  <c r="I303" i="62"/>
  <c r="I304" i="62"/>
  <c r="I308" i="62"/>
  <c r="I312" i="62"/>
  <c r="I318" i="62"/>
  <c r="I327" i="62"/>
  <c r="I328" i="62"/>
  <c r="I329" i="62"/>
  <c r="I332" i="62"/>
  <c r="I333" i="62"/>
  <c r="I336" i="62"/>
  <c r="I339" i="62"/>
  <c r="I341" i="62"/>
  <c r="I14" i="62"/>
  <c r="I16" i="62"/>
  <c r="I19" i="62"/>
  <c r="I20" i="62"/>
  <c r="H8" i="52"/>
  <c r="G13" i="62"/>
  <c r="J13" i="62" s="1"/>
  <c r="J14" i="62"/>
  <c r="J15" i="62"/>
  <c r="J19" i="62"/>
  <c r="J20" i="62"/>
  <c r="J27" i="62"/>
  <c r="J28" i="62"/>
  <c r="J29" i="62"/>
  <c r="J32" i="62"/>
  <c r="J33" i="62"/>
  <c r="J39" i="62"/>
  <c r="J44" i="62"/>
  <c r="J57" i="62"/>
  <c r="J58" i="62"/>
  <c r="J59" i="62"/>
  <c r="J62" i="62"/>
  <c r="J63" i="62"/>
  <c r="J66" i="62"/>
  <c r="J67" i="62"/>
  <c r="J71" i="62"/>
  <c r="J74" i="62"/>
  <c r="J76" i="62"/>
  <c r="J77" i="62"/>
  <c r="J81" i="62"/>
  <c r="J84" i="62"/>
  <c r="J90" i="62"/>
  <c r="J91" i="62"/>
  <c r="J92" i="62"/>
  <c r="J95" i="62"/>
  <c r="J98" i="62"/>
  <c r="J105" i="62"/>
  <c r="J111" i="62"/>
  <c r="J119" i="62"/>
  <c r="J120" i="62"/>
  <c r="J123" i="62"/>
  <c r="J132" i="62"/>
  <c r="J140" i="62"/>
  <c r="J146" i="62"/>
  <c r="J153" i="62"/>
  <c r="J154" i="62"/>
  <c r="J158" i="62"/>
  <c r="J160" i="62"/>
  <c r="J164" i="62"/>
  <c r="J168" i="62"/>
  <c r="J170" i="62"/>
  <c r="J179" i="62"/>
  <c r="J180" i="62"/>
  <c r="J184" i="62"/>
  <c r="J185" i="62"/>
  <c r="J193" i="62"/>
  <c r="J200" i="62"/>
  <c r="J206" i="62"/>
  <c r="J215" i="62"/>
  <c r="J223" i="62"/>
  <c r="J226" i="62"/>
  <c r="J230" i="62"/>
  <c r="J236" i="62"/>
  <c r="J243" i="62"/>
  <c r="J248" i="62"/>
  <c r="J253" i="62"/>
  <c r="J258" i="62"/>
  <c r="J265" i="62"/>
  <c r="J266" i="62"/>
  <c r="J270" i="62"/>
  <c r="J271" i="62"/>
  <c r="J278" i="62"/>
  <c r="J286" i="62"/>
  <c r="J290" i="62"/>
  <c r="J299" i="62"/>
  <c r="J300" i="62"/>
  <c r="J303" i="62"/>
  <c r="J304" i="62"/>
  <c r="J308" i="62"/>
  <c r="J312" i="62"/>
  <c r="J318" i="62"/>
  <c r="J327" i="62"/>
  <c r="J328" i="62"/>
  <c r="J329" i="62"/>
  <c r="J332" i="62"/>
  <c r="J333" i="62"/>
  <c r="J336" i="62"/>
  <c r="J339" i="62"/>
  <c r="J341" i="62"/>
  <c r="I9" i="52"/>
  <c r="I7" i="52"/>
  <c r="H18" i="62"/>
  <c r="H17" i="62" s="1"/>
  <c r="J17" i="62" s="1"/>
  <c r="G31" i="62"/>
  <c r="G18" i="62"/>
  <c r="H13" i="62"/>
  <c r="H12" i="62" s="1"/>
  <c r="H11" i="62" s="1"/>
  <c r="H10" i="62" s="1"/>
  <c r="H26" i="62"/>
  <c r="J26" i="62" s="1"/>
  <c r="H32" i="62"/>
  <c r="H31" i="62" s="1"/>
  <c r="I31" i="62" s="1"/>
  <c r="H70" i="62"/>
  <c r="H69" i="62" s="1"/>
  <c r="I69" i="62" s="1"/>
  <c r="H73" i="62"/>
  <c r="I75" i="62"/>
  <c r="H94" i="62"/>
  <c r="H93" i="62" s="1"/>
  <c r="H340" i="62"/>
  <c r="J340" i="62" s="1"/>
  <c r="G340" i="62"/>
  <c r="H337" i="62"/>
  <c r="G338" i="62"/>
  <c r="H335" i="62"/>
  <c r="G335" i="62"/>
  <c r="G334" i="62" s="1"/>
  <c r="H330" i="62"/>
  <c r="G331" i="62"/>
  <c r="G330" i="62" s="1"/>
  <c r="H326" i="62"/>
  <c r="H325" i="62" s="1"/>
  <c r="I325" i="62" s="1"/>
  <c r="G326" i="62"/>
  <c r="G325" i="62" s="1"/>
  <c r="G317" i="62"/>
  <c r="G316" i="62" s="1"/>
  <c r="G315" i="62" s="1"/>
  <c r="G314" i="62" s="1"/>
  <c r="G313" i="62" s="1"/>
  <c r="G311" i="62"/>
  <c r="G310" i="62" s="1"/>
  <c r="G309" i="62" s="1"/>
  <c r="G307" i="62"/>
  <c r="G306" i="62" s="1"/>
  <c r="G305" i="62" s="1"/>
  <c r="G302" i="62"/>
  <c r="G301" i="62" s="1"/>
  <c r="G298" i="62"/>
  <c r="G297" i="62" s="1"/>
  <c r="G289" i="62"/>
  <c r="G285" i="62"/>
  <c r="G284" i="62" s="1"/>
  <c r="G283" i="62" s="1"/>
  <c r="G277" i="62"/>
  <c r="G269" i="62"/>
  <c r="G268" i="62" s="1"/>
  <c r="G267" i="62" s="1"/>
  <c r="G264" i="62"/>
  <c r="G263" i="62" s="1"/>
  <c r="G262" i="62" s="1"/>
  <c r="G257" i="62"/>
  <c r="G256" i="62" s="1"/>
  <c r="G255" i="62" s="1"/>
  <c r="G254" i="62" s="1"/>
  <c r="G252" i="62"/>
  <c r="G251" i="62" s="1"/>
  <c r="G250" i="62" s="1"/>
  <c r="G249" i="62" s="1"/>
  <c r="G244" i="62" s="1"/>
  <c r="G247" i="62"/>
  <c r="G246" i="62" s="1"/>
  <c r="G245" i="62" s="1"/>
  <c r="G242" i="62"/>
  <c r="G241" i="62" s="1"/>
  <c r="G240" i="62" s="1"/>
  <c r="G239" i="62" s="1"/>
  <c r="G238" i="62" s="1"/>
  <c r="H235" i="62"/>
  <c r="H234" i="62" s="1"/>
  <c r="H233" i="62" s="1"/>
  <c r="H232" i="62" s="1"/>
  <c r="H231" i="62" s="1"/>
  <c r="I231" i="62" s="1"/>
  <c r="G235" i="62"/>
  <c r="G234" i="62" s="1"/>
  <c r="G233" i="62" s="1"/>
  <c r="G232" i="62" s="1"/>
  <c r="G231" i="62" s="1"/>
  <c r="G229" i="62"/>
  <c r="G225" i="62"/>
  <c r="G224" i="62" s="1"/>
  <c r="G222" i="62"/>
  <c r="G221" i="62"/>
  <c r="G220" i="62" s="1"/>
  <c r="G214" i="62"/>
  <c r="G213" i="62" s="1"/>
  <c r="G212" i="62" s="1"/>
  <c r="G211" i="62" s="1"/>
  <c r="G210" i="62" s="1"/>
  <c r="G209" i="62" s="1"/>
  <c r="G208" i="62" s="1"/>
  <c r="G205" i="62"/>
  <c r="G204" i="62" s="1"/>
  <c r="G203" i="62" s="1"/>
  <c r="G202" i="62" s="1"/>
  <c r="G201" i="62" s="1"/>
  <c r="G199" i="62"/>
  <c r="G198" i="62" s="1"/>
  <c r="G197" i="62" s="1"/>
  <c r="G196" i="62" s="1"/>
  <c r="G195" i="62" s="1"/>
  <c r="G194" i="62" s="1"/>
  <c r="G192" i="62"/>
  <c r="G191" i="62" s="1"/>
  <c r="G190" i="62" s="1"/>
  <c r="G189" i="62" s="1"/>
  <c r="G188" i="62" s="1"/>
  <c r="G187" i="62" s="1"/>
  <c r="G186" i="62" s="1"/>
  <c r="G183" i="62"/>
  <c r="G182" i="62" s="1"/>
  <c r="G181" i="62" s="1"/>
  <c r="G178" i="62"/>
  <c r="G177" i="62" s="1"/>
  <c r="G176" i="62" s="1"/>
  <c r="G175" i="62" s="1"/>
  <c r="G174" i="62" s="1"/>
  <c r="G173" i="62" s="1"/>
  <c r="G172" i="62" s="1"/>
  <c r="G169" i="62"/>
  <c r="G167" i="62"/>
  <c r="H163" i="62"/>
  <c r="J163" i="62" s="1"/>
  <c r="G159" i="62"/>
  <c r="G157" i="62"/>
  <c r="H153" i="62"/>
  <c r="H152" i="62" s="1"/>
  <c r="J152" i="62" s="1"/>
  <c r="G145" i="62"/>
  <c r="G144" i="62" s="1"/>
  <c r="G143" i="62" s="1"/>
  <c r="G142" i="62" s="1"/>
  <c r="G141" i="62" s="1"/>
  <c r="G139" i="62"/>
  <c r="G138" i="62" s="1"/>
  <c r="G137" i="62" s="1"/>
  <c r="G136" i="62" s="1"/>
  <c r="G135" i="62" s="1"/>
  <c r="G130" i="62"/>
  <c r="G129" i="62" s="1"/>
  <c r="G128" i="62" s="1"/>
  <c r="G127" i="62" s="1"/>
  <c r="G126" i="62" s="1"/>
  <c r="G125" i="62" s="1"/>
  <c r="G122" i="62"/>
  <c r="G121" i="62" s="1"/>
  <c r="G110" i="62"/>
  <c r="G109" i="62" s="1"/>
  <c r="G108" i="62" s="1"/>
  <c r="G107" i="62" s="1"/>
  <c r="G106" i="62" s="1"/>
  <c r="G104" i="62"/>
  <c r="G103" i="62" s="1"/>
  <c r="G102" i="62" s="1"/>
  <c r="G101" i="62" s="1"/>
  <c r="G100" i="62" s="1"/>
  <c r="G97" i="62"/>
  <c r="G96" i="62" s="1"/>
  <c r="G94" i="62"/>
  <c r="G93" i="62" s="1"/>
  <c r="G89" i="62"/>
  <c r="G88" i="62" s="1"/>
  <c r="G87" i="62" s="1"/>
  <c r="G83" i="62"/>
  <c r="G82" i="62" s="1"/>
  <c r="G80" i="62"/>
  <c r="G79" i="62" s="1"/>
  <c r="G78" i="62" s="1"/>
  <c r="G75" i="62"/>
  <c r="G73" i="62"/>
  <c r="G70" i="62"/>
  <c r="G69" i="62" s="1"/>
  <c r="G65" i="62"/>
  <c r="G64" i="62" s="1"/>
  <c r="G61" i="62"/>
  <c r="G60" i="62" s="1"/>
  <c r="G55" i="62"/>
  <c r="G54" i="62" s="1"/>
  <c r="G49" i="62"/>
  <c r="G48" i="62" s="1"/>
  <c r="G47" i="62" s="1"/>
  <c r="G46" i="62" s="1"/>
  <c r="G45" i="62" s="1"/>
  <c r="G43" i="62"/>
  <c r="G42" i="62" s="1"/>
  <c r="G41" i="62" s="1"/>
  <c r="G40" i="62" s="1"/>
  <c r="G38" i="62"/>
  <c r="G37" i="62" s="1"/>
  <c r="G36" i="62" s="1"/>
  <c r="G35" i="62" s="1"/>
  <c r="G30" i="62"/>
  <c r="G26" i="62"/>
  <c r="G25" i="62" s="1"/>
  <c r="G17" i="62"/>
  <c r="I13" i="62" l="1"/>
  <c r="H334" i="62"/>
  <c r="J334" i="62" s="1"/>
  <c r="J335" i="62"/>
  <c r="J330" i="62"/>
  <c r="H116" i="62"/>
  <c r="H115" i="62" s="1"/>
  <c r="H114" i="62" s="1"/>
  <c r="H113" i="62" s="1"/>
  <c r="H112" i="62" s="1"/>
  <c r="H41" i="62"/>
  <c r="H40" i="62" s="1"/>
  <c r="I42" i="62"/>
  <c r="J337" i="62"/>
  <c r="J331" i="62"/>
  <c r="J232" i="62"/>
  <c r="I18" i="62"/>
  <c r="I338" i="62"/>
  <c r="I330" i="62"/>
  <c r="I326" i="62"/>
  <c r="I234" i="62"/>
  <c r="I26" i="62"/>
  <c r="H34" i="62"/>
  <c r="J338" i="62"/>
  <c r="J326" i="62"/>
  <c r="J235" i="62"/>
  <c r="J231" i="62"/>
  <c r="J69" i="62"/>
  <c r="J31" i="62"/>
  <c r="J18" i="62"/>
  <c r="I17" i="62"/>
  <c r="I337" i="62"/>
  <c r="I302" i="62"/>
  <c r="I233" i="62"/>
  <c r="I94" i="62"/>
  <c r="I73" i="62"/>
  <c r="J55" i="62"/>
  <c r="I153" i="62"/>
  <c r="G288" i="62"/>
  <c r="G287" i="62" s="1"/>
  <c r="J289" i="62"/>
  <c r="H25" i="62"/>
  <c r="J325" i="62"/>
  <c r="J302" i="62"/>
  <c r="J234" i="62"/>
  <c r="I340" i="62"/>
  <c r="I232" i="62"/>
  <c r="G12" i="62"/>
  <c r="G11" i="62" s="1"/>
  <c r="G166" i="62"/>
  <c r="G165" i="62" s="1"/>
  <c r="G337" i="62"/>
  <c r="H30" i="62"/>
  <c r="J233" i="62"/>
  <c r="I335" i="62"/>
  <c r="I331" i="62"/>
  <c r="I235" i="62"/>
  <c r="I163" i="62"/>
  <c r="H162" i="62"/>
  <c r="H87" i="62"/>
  <c r="H86" i="62" s="1"/>
  <c r="H85" i="62" s="1"/>
  <c r="J93" i="62"/>
  <c r="J94" i="62"/>
  <c r="I93" i="62"/>
  <c r="J75" i="62"/>
  <c r="J73" i="62"/>
  <c r="J70" i="62"/>
  <c r="I70" i="62"/>
  <c r="I55" i="62"/>
  <c r="J56" i="62"/>
  <c r="I56" i="62"/>
  <c r="J11" i="62"/>
  <c r="G24" i="62"/>
  <c r="G23" i="62" s="1"/>
  <c r="G22" i="62" s="1"/>
  <c r="G21" i="62" s="1"/>
  <c r="H68" i="62"/>
  <c r="G34" i="62"/>
  <c r="G72" i="62"/>
  <c r="G68" i="62" s="1"/>
  <c r="G53" i="62" s="1"/>
  <c r="G52" i="62" s="1"/>
  <c r="G296" i="62"/>
  <c r="G295" i="62" s="1"/>
  <c r="G294" i="62" s="1"/>
  <c r="G293" i="62" s="1"/>
  <c r="G292" i="62" s="1"/>
  <c r="G291" i="62" s="1"/>
  <c r="G99" i="62"/>
  <c r="G116" i="62"/>
  <c r="G115" i="62" s="1"/>
  <c r="G114" i="62" s="1"/>
  <c r="G113" i="62" s="1"/>
  <c r="G112" i="62" s="1"/>
  <c r="G156" i="62"/>
  <c r="G151" i="62" s="1"/>
  <c r="G261" i="62"/>
  <c r="G260" i="62" s="1"/>
  <c r="G259" i="62" s="1"/>
  <c r="G237" i="62" s="1"/>
  <c r="G276" i="62"/>
  <c r="G275" i="62" s="1"/>
  <c r="G274" i="62" s="1"/>
  <c r="G272" i="62" s="1"/>
  <c r="G324" i="62"/>
  <c r="G323" i="62" s="1"/>
  <c r="G322" i="62" s="1"/>
  <c r="G321" i="62" s="1"/>
  <c r="G320" i="62" s="1"/>
  <c r="G319" i="62" s="1"/>
  <c r="G228" i="62"/>
  <c r="G227" i="62" s="1"/>
  <c r="G86" i="62"/>
  <c r="G85" i="62" s="1"/>
  <c r="G171" i="62"/>
  <c r="G273" i="62"/>
  <c r="G282" i="62"/>
  <c r="G281" i="62" s="1"/>
  <c r="G280" i="62" s="1"/>
  <c r="G279" i="62" s="1"/>
  <c r="G134" i="62"/>
  <c r="G133" i="62" s="1"/>
  <c r="G51" i="62" l="1"/>
  <c r="I12" i="62"/>
  <c r="J12" i="62"/>
  <c r="H324" i="62"/>
  <c r="H323" i="62" s="1"/>
  <c r="I334" i="62"/>
  <c r="I72" i="62"/>
  <c r="G10" i="62"/>
  <c r="I11" i="62"/>
  <c r="J162" i="62"/>
  <c r="H161" i="62"/>
  <c r="G155" i="62"/>
  <c r="J30" i="62"/>
  <c r="I30" i="62"/>
  <c r="I162" i="62"/>
  <c r="J25" i="62"/>
  <c r="I25" i="62"/>
  <c r="J72" i="62"/>
  <c r="I68" i="62"/>
  <c r="J68" i="62"/>
  <c r="H9" i="62"/>
  <c r="G219" i="62"/>
  <c r="G218" i="62" s="1"/>
  <c r="G217" i="62" s="1"/>
  <c r="G216" i="62" s="1"/>
  <c r="I324" i="62" l="1"/>
  <c r="J324" i="62"/>
  <c r="H322" i="62"/>
  <c r="I323" i="62"/>
  <c r="J323" i="62"/>
  <c r="I10" i="62"/>
  <c r="J10" i="62"/>
  <c r="G149" i="62"/>
  <c r="G148" i="62" s="1"/>
  <c r="G147" i="62" s="1"/>
  <c r="G124" i="62" s="1"/>
  <c r="G150" i="62"/>
  <c r="I161" i="62"/>
  <c r="J161" i="62"/>
  <c r="G9" i="62"/>
  <c r="G8" i="62" s="1"/>
  <c r="G7" i="62" s="1"/>
  <c r="G342" i="62" s="1"/>
  <c r="G207" i="62"/>
  <c r="H8" i="62"/>
  <c r="H321" i="62" l="1"/>
  <c r="J322" i="62"/>
  <c r="I322" i="62"/>
  <c r="I8" i="62"/>
  <c r="I9" i="62"/>
  <c r="J9" i="62"/>
  <c r="J8" i="62"/>
  <c r="H320" i="62" l="1"/>
  <c r="J321" i="62"/>
  <c r="I321" i="62"/>
  <c r="E8" i="56"/>
  <c r="H7" i="52"/>
  <c r="I35" i="52"/>
  <c r="H319" i="62" l="1"/>
  <c r="J320" i="62"/>
  <c r="I320" i="62"/>
  <c r="F11" i="57"/>
  <c r="I319" i="62" l="1"/>
  <c r="J319" i="62"/>
  <c r="F7" i="52"/>
  <c r="H25" i="52"/>
  <c r="I25" i="52"/>
  <c r="G8" i="60" l="1"/>
  <c r="H8" i="60"/>
  <c r="F8" i="60"/>
  <c r="I7" i="60"/>
  <c r="D7" i="60"/>
  <c r="C16" i="56" l="1"/>
  <c r="I8" i="60" l="1"/>
  <c r="E30" i="56"/>
  <c r="E34" i="56"/>
  <c r="D33" i="56"/>
  <c r="D8" i="56"/>
  <c r="C8" i="56" l="1"/>
  <c r="F19" i="52" l="1"/>
  <c r="F8" i="57" l="1"/>
  <c r="G29" i="52"/>
  <c r="F31" i="52"/>
  <c r="F24" i="52"/>
  <c r="E48" i="56" l="1"/>
  <c r="F48" i="56"/>
  <c r="D47" i="56"/>
  <c r="E47" i="56" s="1"/>
  <c r="F47" i="56" l="1"/>
  <c r="G19" i="52"/>
  <c r="D43" i="56" l="1"/>
  <c r="C43" i="56"/>
  <c r="C45" i="56" l="1"/>
  <c r="C42" i="56" s="1"/>
  <c r="C35" i="56" s="1"/>
  <c r="C49" i="56" s="1"/>
  <c r="D8" i="57" l="1"/>
  <c r="F44" i="56" l="1"/>
  <c r="F43" i="56" s="1"/>
  <c r="E44" i="56"/>
  <c r="E43" i="56" s="1"/>
  <c r="F21" i="56"/>
  <c r="E21" i="56"/>
  <c r="C25" i="56" l="1"/>
  <c r="G24" i="52" l="1"/>
  <c r="G7" i="52"/>
  <c r="F13" i="52"/>
  <c r="I19" i="52" l="1"/>
  <c r="H19" i="52"/>
  <c r="I28" i="52"/>
  <c r="I20" i="52" l="1"/>
  <c r="H20" i="52"/>
  <c r="G15" i="52"/>
  <c r="G13" i="52"/>
  <c r="F34" i="56" l="1"/>
  <c r="C33" i="56"/>
  <c r="E33" i="56" l="1"/>
  <c r="F33" i="56"/>
  <c r="D31" i="56"/>
  <c r="C31" i="56" l="1"/>
  <c r="C38" i="56"/>
  <c r="D36" i="56" l="1"/>
  <c r="I10" i="52" l="1"/>
  <c r="I11" i="52"/>
  <c r="I12" i="52"/>
  <c r="I14" i="52"/>
  <c r="I16" i="52"/>
  <c r="I17" i="52"/>
  <c r="I18" i="52"/>
  <c r="I21" i="52"/>
  <c r="I22" i="52"/>
  <c r="I23" i="52"/>
  <c r="I26" i="52"/>
  <c r="I27" i="52"/>
  <c r="I30" i="52"/>
  <c r="I32" i="52"/>
  <c r="I34" i="52"/>
  <c r="F28" i="56"/>
  <c r="F30" i="56"/>
  <c r="F32" i="56"/>
  <c r="F37" i="56"/>
  <c r="F39" i="56"/>
  <c r="F40" i="56"/>
  <c r="F41" i="56"/>
  <c r="F46" i="56"/>
  <c r="F27" i="56"/>
  <c r="F23" i="56"/>
  <c r="F18" i="56"/>
  <c r="F15" i="56"/>
  <c r="F9" i="56"/>
  <c r="F10" i="56"/>
  <c r="F11" i="56"/>
  <c r="F12" i="56"/>
  <c r="D11" i="57" l="1"/>
  <c r="F20" i="56" l="1"/>
  <c r="F19" i="56" l="1"/>
  <c r="F17" i="56"/>
  <c r="D25" i="56" l="1"/>
  <c r="D22" i="56"/>
  <c r="D14" i="56"/>
  <c r="D38" i="56"/>
  <c r="D45" i="56"/>
  <c r="D42" i="56" s="1"/>
  <c r="D35" i="56" s="1"/>
  <c r="D29" i="56"/>
  <c r="E9" i="56"/>
  <c r="E10" i="56"/>
  <c r="E11" i="56"/>
  <c r="E12" i="56"/>
  <c r="E15" i="56"/>
  <c r="E17" i="56"/>
  <c r="E18" i="56"/>
  <c r="E19" i="56"/>
  <c r="E20" i="56"/>
  <c r="E23" i="56"/>
  <c r="E27" i="56"/>
  <c r="E28" i="56"/>
  <c r="E32" i="56"/>
  <c r="E37" i="56"/>
  <c r="E39" i="56"/>
  <c r="E40" i="56"/>
  <c r="E41" i="56"/>
  <c r="F26" i="56"/>
  <c r="E46" i="56"/>
  <c r="C36" i="56"/>
  <c r="C29" i="56"/>
  <c r="C24" i="56" s="1"/>
  <c r="C22" i="56"/>
  <c r="C14" i="56"/>
  <c r="C13" i="56" s="1"/>
  <c r="F8" i="56"/>
  <c r="I24" i="52"/>
  <c r="G31" i="52"/>
  <c r="G35" i="52" s="1"/>
  <c r="G33" i="52"/>
  <c r="F15" i="52"/>
  <c r="F29" i="52"/>
  <c r="F33" i="52"/>
  <c r="I13" i="52"/>
  <c r="F35" i="52"/>
  <c r="H9" i="52"/>
  <c r="H10" i="52"/>
  <c r="H12" i="52"/>
  <c r="H14" i="52"/>
  <c r="H16" i="52"/>
  <c r="H17" i="52"/>
  <c r="H18" i="52"/>
  <c r="H21" i="52"/>
  <c r="H22" i="52"/>
  <c r="H23" i="52"/>
  <c r="H26" i="52"/>
  <c r="H27" i="52"/>
  <c r="H30" i="52"/>
  <c r="H32" i="52"/>
  <c r="H34" i="52"/>
  <c r="D34" i="52"/>
  <c r="D33" i="52" s="1"/>
  <c r="D32" i="52"/>
  <c r="D31" i="52" s="1"/>
  <c r="D30" i="52"/>
  <c r="D29" i="52" s="1"/>
  <c r="C30" i="52"/>
  <c r="A30" i="52"/>
  <c r="B29" i="52"/>
  <c r="A29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E29" i="56" l="1"/>
  <c r="D24" i="56"/>
  <c r="F24" i="56" s="1"/>
  <c r="C7" i="56"/>
  <c r="I15" i="52"/>
  <c r="F14" i="56"/>
  <c r="I33" i="52"/>
  <c r="F16" i="56"/>
  <c r="I31" i="52"/>
  <c r="F29" i="56"/>
  <c r="F38" i="56"/>
  <c r="E22" i="56"/>
  <c r="F22" i="56"/>
  <c r="I29" i="52"/>
  <c r="F36" i="56"/>
  <c r="E31" i="56"/>
  <c r="F31" i="56"/>
  <c r="F25" i="56"/>
  <c r="H24" i="52"/>
  <c r="E16" i="56"/>
  <c r="D13" i="56"/>
  <c r="D7" i="56" s="1"/>
  <c r="D49" i="56" s="1"/>
  <c r="D19" i="52"/>
  <c r="D15" i="52"/>
  <c r="D7" i="52"/>
  <c r="D24" i="52"/>
  <c r="E38" i="56"/>
  <c r="E25" i="56"/>
  <c r="E14" i="56"/>
  <c r="H31" i="52"/>
  <c r="E36" i="56"/>
  <c r="H33" i="52"/>
  <c r="H15" i="52"/>
  <c r="H29" i="52"/>
  <c r="H13" i="52"/>
  <c r="E13" i="56" l="1"/>
  <c r="F7" i="56"/>
  <c r="F45" i="56"/>
  <c r="F13" i="56"/>
  <c r="E45" i="56"/>
  <c r="E42" i="56" s="1"/>
  <c r="E35" i="56" s="1"/>
  <c r="E24" i="56"/>
  <c r="H35" i="52"/>
  <c r="E49" i="56" l="1"/>
  <c r="F49" i="56"/>
  <c r="F42" i="56"/>
  <c r="F35" i="56" s="1"/>
  <c r="E7" i="56"/>
  <c r="H24" i="62" l="1"/>
  <c r="I24" i="62" l="1"/>
  <c r="J24" i="62"/>
  <c r="H23" i="62"/>
  <c r="I23" i="62" l="1"/>
  <c r="J23" i="62"/>
  <c r="H22" i="62"/>
  <c r="J22" i="62" l="1"/>
  <c r="I22" i="62"/>
  <c r="H21" i="62"/>
  <c r="I43" i="62"/>
  <c r="J43" i="62"/>
  <c r="J42" i="62"/>
  <c r="J41" i="62"/>
  <c r="J40" i="62"/>
  <c r="I41" i="62"/>
  <c r="I40" i="62"/>
  <c r="J38" i="62"/>
  <c r="I38" i="62"/>
  <c r="J35" i="62"/>
  <c r="I35" i="62"/>
  <c r="J36" i="62"/>
  <c r="J37" i="62"/>
  <c r="I37" i="62"/>
  <c r="I36" i="62"/>
  <c r="J34" i="62"/>
  <c r="I34" i="62"/>
  <c r="J80" i="62"/>
  <c r="I80" i="62"/>
  <c r="J79" i="62"/>
  <c r="I79" i="62"/>
  <c r="J83" i="62"/>
  <c r="I83" i="62"/>
  <c r="J82" i="62"/>
  <c r="I78" i="62"/>
  <c r="H78" i="62"/>
  <c r="J78" i="62" s="1"/>
  <c r="I82" i="62"/>
  <c r="J49" i="62"/>
  <c r="J50" i="62"/>
  <c r="I49" i="62"/>
  <c r="I48" i="62"/>
  <c r="I47" i="62" s="1"/>
  <c r="J48" i="62"/>
  <c r="I21" i="62" l="1"/>
  <c r="J21" i="62"/>
  <c r="J47" i="62"/>
  <c r="I46" i="62"/>
  <c r="J46" i="62" l="1"/>
  <c r="I45" i="62"/>
  <c r="J45" i="62" l="1"/>
  <c r="J97" i="62"/>
  <c r="I97" i="62"/>
  <c r="J96" i="62"/>
  <c r="I96" i="62"/>
  <c r="J89" i="62"/>
  <c r="I89" i="62"/>
  <c r="J88" i="62"/>
  <c r="I88" i="62"/>
  <c r="J87" i="62"/>
  <c r="I87" i="62"/>
  <c r="J86" i="62"/>
  <c r="I86" i="62"/>
  <c r="J85" i="62"/>
  <c r="I85" i="62"/>
  <c r="J109" i="62"/>
  <c r="J110" i="62"/>
  <c r="H108" i="62"/>
  <c r="H107" i="62" s="1"/>
  <c r="J108" i="62" l="1"/>
  <c r="J107" i="62"/>
  <c r="J61" i="62"/>
  <c r="I61" i="62"/>
  <c r="J60" i="62"/>
  <c r="I60" i="62"/>
  <c r="J65" i="62"/>
  <c r="I65" i="62"/>
  <c r="J64" i="62"/>
  <c r="H54" i="62"/>
  <c r="I54" i="62" s="1"/>
  <c r="I64" i="62"/>
  <c r="H53" i="62" l="1"/>
  <c r="H52" i="62" s="1"/>
  <c r="J52" i="62" s="1"/>
  <c r="J54" i="62"/>
  <c r="J104" i="62"/>
  <c r="I104" i="62"/>
  <c r="J100" i="62"/>
  <c r="J102" i="62"/>
  <c r="J99" i="62"/>
  <c r="J103" i="62"/>
  <c r="J101" i="62"/>
  <c r="I101" i="62"/>
  <c r="I103" i="62"/>
  <c r="I102" i="62"/>
  <c r="I100" i="62"/>
  <c r="I99" i="62"/>
  <c r="J53" i="62" l="1"/>
  <c r="H51" i="62"/>
  <c r="J51" i="62" s="1"/>
  <c r="I52" i="62"/>
  <c r="I53" i="62"/>
  <c r="I51" i="62" l="1"/>
  <c r="H7" i="62"/>
  <c r="I7" i="62" l="1"/>
  <c r="J7" i="62"/>
  <c r="J122" i="62"/>
  <c r="I122" i="62"/>
  <c r="J121" i="62"/>
  <c r="I121" i="62"/>
  <c r="J118" i="62"/>
  <c r="I118" i="62"/>
  <c r="J117" i="62"/>
  <c r="I117" i="62"/>
  <c r="J116" i="62"/>
  <c r="I116" i="62"/>
  <c r="J115" i="62"/>
  <c r="I115" i="62"/>
  <c r="J114" i="62"/>
  <c r="I114" i="62"/>
  <c r="J113" i="62"/>
  <c r="I113" i="62"/>
  <c r="J112" i="62"/>
  <c r="I112" i="62"/>
  <c r="J131" i="62"/>
  <c r="I131" i="62"/>
  <c r="J130" i="62"/>
  <c r="J125" i="62"/>
  <c r="I130" i="62"/>
  <c r="J127" i="62"/>
  <c r="J129" i="62"/>
  <c r="I125" i="62"/>
  <c r="I127" i="62"/>
  <c r="J126" i="62"/>
  <c r="I129" i="62"/>
  <c r="I126" i="62"/>
  <c r="J128" i="62"/>
  <c r="I128" i="62"/>
  <c r="J139" i="62"/>
  <c r="I139" i="62"/>
  <c r="J136" i="62"/>
  <c r="J135" i="62"/>
  <c r="J138" i="62"/>
  <c r="I135" i="62"/>
  <c r="I136" i="62"/>
  <c r="J137" i="62"/>
  <c r="I137" i="62"/>
  <c r="I138" i="62"/>
  <c r="I145" i="62"/>
  <c r="J145" i="62"/>
  <c r="J144" i="62"/>
  <c r="J143" i="62"/>
  <c r="H134" i="62"/>
  <c r="I134" i="62" s="1"/>
  <c r="J141" i="62"/>
  <c r="I144" i="62"/>
  <c r="I141" i="62"/>
  <c r="I143" i="62"/>
  <c r="J142" i="62"/>
  <c r="I142" i="62"/>
  <c r="J159" i="62"/>
  <c r="I159" i="62"/>
  <c r="J157" i="62"/>
  <c r="H155" i="62"/>
  <c r="H156" i="62"/>
  <c r="H151" i="62" s="1"/>
  <c r="J155" i="62" l="1"/>
  <c r="H150" i="62"/>
  <c r="H149" i="62" s="1"/>
  <c r="H148" i="62" s="1"/>
  <c r="H147" i="62" s="1"/>
  <c r="J134" i="62"/>
  <c r="H133" i="62"/>
  <c r="J156" i="62"/>
  <c r="I156" i="62"/>
  <c r="I155" i="62"/>
  <c r="J169" i="62"/>
  <c r="J167" i="62"/>
  <c r="J166" i="62"/>
  <c r="J151" i="62"/>
  <c r="H165" i="62"/>
  <c r="J133" i="62" l="1"/>
  <c r="I133" i="62"/>
  <c r="I151" i="62"/>
  <c r="J165" i="62"/>
  <c r="J150" i="62"/>
  <c r="I150" i="62"/>
  <c r="J149" i="62"/>
  <c r="I149" i="62"/>
  <c r="I148" i="62"/>
  <c r="J148" i="62"/>
  <c r="J147" i="62"/>
  <c r="I147" i="62"/>
  <c r="H124" i="62"/>
  <c r="I124" i="62" s="1"/>
  <c r="J124" i="62"/>
  <c r="J192" i="62"/>
  <c r="I192" i="62"/>
  <c r="J187" i="62"/>
  <c r="J190" i="62"/>
  <c r="J189" i="62"/>
  <c r="J188" i="62"/>
  <c r="I188" i="62"/>
  <c r="I187" i="62"/>
  <c r="I190" i="62"/>
  <c r="I191" i="62"/>
  <c r="J191" i="62"/>
  <c r="I189" i="62"/>
  <c r="J178" i="62"/>
  <c r="I178" i="62"/>
  <c r="J177" i="62"/>
  <c r="I177" i="62"/>
  <c r="J176" i="62"/>
  <c r="I176" i="62"/>
  <c r="J183" i="62"/>
  <c r="I183" i="62"/>
  <c r="I182" i="62"/>
  <c r="J182" i="62"/>
  <c r="J181" i="62"/>
  <c r="H175" i="62"/>
  <c r="J175" i="62" s="1"/>
  <c r="I181" i="62"/>
  <c r="I175" i="62" l="1"/>
  <c r="H174" i="62"/>
  <c r="H173" i="62" l="1"/>
  <c r="J174" i="62"/>
  <c r="I174" i="62"/>
  <c r="H172" i="62" l="1"/>
  <c r="J173" i="62"/>
  <c r="I173" i="62"/>
  <c r="I172" i="62" l="1"/>
  <c r="J172" i="62"/>
  <c r="J186" i="62"/>
  <c r="I186" i="62"/>
  <c r="I199" i="62"/>
  <c r="J199" i="62"/>
  <c r="J195" i="62"/>
  <c r="J197" i="62"/>
  <c r="I195" i="62"/>
  <c r="I196" i="62"/>
  <c r="J196" i="62"/>
  <c r="I198" i="62"/>
  <c r="J198" i="62"/>
  <c r="I197" i="62"/>
  <c r="J194" i="62"/>
  <c r="I194" i="62"/>
  <c r="J205" i="62"/>
  <c r="I205" i="62"/>
  <c r="J202" i="62"/>
  <c r="J203" i="62"/>
  <c r="J204" i="62"/>
  <c r="I203" i="62"/>
  <c r="I204" i="62"/>
  <c r="I202" i="62"/>
  <c r="J201" i="62"/>
  <c r="H171" i="62"/>
  <c r="I201" i="62"/>
  <c r="J171" i="62" l="1"/>
  <c r="I171" i="62"/>
  <c r="J214" i="62"/>
  <c r="I214" i="62"/>
  <c r="J213" i="62"/>
  <c r="J211" i="62"/>
  <c r="J209" i="62"/>
  <c r="J212" i="62"/>
  <c r="I212" i="62"/>
  <c r="J210" i="62"/>
  <c r="I209" i="62"/>
  <c r="I210" i="62"/>
  <c r="I213" i="62"/>
  <c r="I211" i="62"/>
  <c r="J208" i="62"/>
  <c r="I208" i="62"/>
  <c r="J222" i="62"/>
  <c r="I222" i="62"/>
  <c r="J217" i="62"/>
  <c r="J221" i="62"/>
  <c r="J218" i="62"/>
  <c r="I217" i="62"/>
  <c r="J219" i="62"/>
  <c r="I219" i="62"/>
  <c r="J220" i="62"/>
  <c r="I221" i="62"/>
  <c r="I218" i="62"/>
  <c r="I220" i="62"/>
  <c r="J216" i="62"/>
  <c r="I216" i="62"/>
  <c r="J225" i="62"/>
  <c r="I225" i="62"/>
  <c r="J224" i="62"/>
  <c r="I224" i="62"/>
  <c r="J229" i="62"/>
  <c r="I229" i="62"/>
  <c r="J228" i="62"/>
  <c r="J227" i="62"/>
  <c r="I228" i="62"/>
  <c r="I227" i="62"/>
  <c r="J247" i="62"/>
  <c r="I247" i="62"/>
  <c r="J245" i="62"/>
  <c r="I245" i="62"/>
  <c r="J246" i="62"/>
  <c r="I246" i="62"/>
  <c r="J252" i="62"/>
  <c r="I252" i="62"/>
  <c r="J249" i="62"/>
  <c r="I251" i="62"/>
  <c r="J251" i="62"/>
  <c r="J250" i="62"/>
  <c r="I250" i="62"/>
  <c r="I249" i="62"/>
  <c r="J242" i="62"/>
  <c r="I242" i="62"/>
  <c r="J239" i="62"/>
  <c r="I240" i="62"/>
  <c r="J240" i="62"/>
  <c r="J241" i="62"/>
  <c r="I241" i="62"/>
  <c r="J238" i="62"/>
  <c r="I238" i="62"/>
  <c r="I239" i="62"/>
  <c r="J257" i="62"/>
  <c r="I257" i="62"/>
  <c r="J254" i="62"/>
  <c r="J256" i="62"/>
  <c r="J255" i="62"/>
  <c r="I255" i="62"/>
  <c r="I256" i="62"/>
  <c r="H244" i="62"/>
  <c r="I254" i="62"/>
  <c r="J244" i="62" l="1"/>
  <c r="I244" i="62"/>
  <c r="J269" i="62"/>
  <c r="J268" i="62"/>
  <c r="J267" i="62"/>
  <c r="J264" i="62"/>
  <c r="J263" i="62"/>
  <c r="J262" i="62"/>
  <c r="J261" i="62"/>
  <c r="J260" i="62"/>
  <c r="J259" i="62"/>
  <c r="H237" i="62"/>
  <c r="I237" i="62" s="1"/>
  <c r="J237" i="62" l="1"/>
  <c r="I289" i="62"/>
  <c r="J288" i="62"/>
  <c r="I288" i="62"/>
  <c r="I287" i="62"/>
  <c r="J287" i="62"/>
  <c r="J285" i="62"/>
  <c r="I285" i="62"/>
  <c r="J284" i="62"/>
  <c r="J283" i="62"/>
  <c r="I283" i="62"/>
  <c r="H282" i="62"/>
  <c r="J282" i="62" s="1"/>
  <c r="I284" i="62"/>
  <c r="I282" i="62" l="1"/>
  <c r="H281" i="62"/>
  <c r="I281" i="62" l="1"/>
  <c r="J281" i="62"/>
  <c r="H280" i="62"/>
  <c r="J280" i="62" l="1"/>
  <c r="H279" i="62"/>
  <c r="I280" i="62"/>
  <c r="I279" i="62" l="1"/>
  <c r="J279" i="62"/>
  <c r="J298" i="62"/>
  <c r="I298" i="62"/>
  <c r="J297" i="62"/>
  <c r="I297" i="62"/>
  <c r="J296" i="62"/>
  <c r="I296" i="62"/>
  <c r="J307" i="62"/>
  <c r="I307" i="62"/>
  <c r="J306" i="62"/>
  <c r="J305" i="62"/>
  <c r="I306" i="62"/>
  <c r="I305" i="62"/>
  <c r="J301" i="62"/>
  <c r="I301" i="62"/>
  <c r="J311" i="62"/>
  <c r="I311" i="62"/>
  <c r="J309" i="62"/>
  <c r="J310" i="62"/>
  <c r="H295" i="62"/>
  <c r="J295" i="62" s="1"/>
  <c r="H294" i="62"/>
  <c r="J294" i="62" s="1"/>
  <c r="I310" i="62"/>
  <c r="I309" i="62"/>
  <c r="I295" i="62" l="1"/>
  <c r="I294" i="62"/>
  <c r="J317" i="62"/>
  <c r="I317" i="62"/>
  <c r="J316" i="62"/>
  <c r="J313" i="62"/>
  <c r="J314" i="62"/>
  <c r="H293" i="62"/>
  <c r="J315" i="62"/>
  <c r="I314" i="62"/>
  <c r="I315" i="62"/>
  <c r="I316" i="62"/>
  <c r="I313" i="62"/>
  <c r="I293" i="62" l="1"/>
  <c r="J293" i="62"/>
  <c r="H292" i="62"/>
  <c r="I292" i="62" s="1"/>
  <c r="J292" i="62" l="1"/>
  <c r="H291" i="62"/>
  <c r="I291" i="62" s="1"/>
  <c r="J291" i="62"/>
  <c r="J277" i="62"/>
  <c r="J276" i="62"/>
  <c r="J273" i="62"/>
  <c r="J274" i="62"/>
  <c r="J275" i="62"/>
  <c r="J272" i="62"/>
  <c r="H342" i="62"/>
  <c r="I207" i="62"/>
  <c r="J207" i="62"/>
  <c r="J106" i="62"/>
  <c r="J342" i="62" l="1"/>
</calcChain>
</file>

<file path=xl/comments1.xml><?xml version="1.0" encoding="utf-8"?>
<comments xmlns="http://schemas.openxmlformats.org/spreadsheetml/2006/main">
  <authors>
    <author>Ved_Economist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в 127 форме бух, столбец исполнено</t>
        </r>
      </text>
    </comment>
  </commentList>
</comments>
</file>

<file path=xl/comments2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comments3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sharedStrings.xml><?xml version="1.0" encoding="utf-8"?>
<sst xmlns="http://schemas.openxmlformats.org/spreadsheetml/2006/main" count="919" uniqueCount="350">
  <si>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</si>
  <si>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</si>
  <si>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</si>
  <si>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</si>
  <si>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</si>
  <si>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</si>
  <si>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</si>
  <si>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</si>
  <si>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</si>
  <si>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</si>
  <si>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</si>
  <si>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</si>
  <si>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</si>
  <si>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</si>
  <si>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</si>
  <si>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</si>
  <si>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</si>
  <si>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</si>
  <si>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</si>
  <si>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</si>
  <si>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</si>
  <si>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</si>
  <si>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</si>
  <si>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</si>
  <si>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</si>
  <si>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</si>
  <si>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</si>
  <si>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</si>
  <si>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</si>
  <si>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</si>
  <si>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</si>
  <si>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</si>
  <si>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</si>
  <si>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</si>
  <si>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</si>
  <si>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</si>
  <si>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</si>
  <si>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</si>
  <si>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</si>
  <si>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</si>
  <si>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</si>
  <si>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</si>
  <si>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</si>
  <si>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</si>
  <si>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</si>
  <si>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</si>
  <si>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</si>
  <si>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</si>
  <si>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</si>
  <si>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</si>
  <si>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</si>
  <si>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</si>
  <si>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</si>
  <si>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</si>
  <si>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</si>
  <si>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</si>
  <si>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</si>
  <si>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</si>
  <si>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</si>
  <si>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</si>
  <si>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</si>
  <si>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</si>
  <si>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</si>
  <si>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</si>
  <si>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</si>
  <si>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</si>
  <si>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</si>
  <si>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</si>
  <si>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</si>
  <si>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</si>
  <si>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</si>
  <si>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</si>
  <si>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</si>
  <si>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</si>
  <si>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</si>
  <si>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</si>
  <si>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</si>
  <si>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</si>
  <si>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</si>
  <si>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</si>
  <si>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</si>
  <si>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</si>
  <si>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</si>
  <si>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</si>
  <si>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</si>
  <si>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</si>
  <si>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</si>
  <si>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</si>
  <si>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</si>
  <si>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</si>
  <si>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</si>
  <si>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</si>
  <si>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</si>
  <si>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</si>
  <si>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</si>
  <si>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</si>
  <si>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</si>
  <si>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</si>
  <si>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</si>
  <si>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</si>
  <si>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</si>
  <si>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</si>
  <si>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</si>
  <si>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</si>
  <si>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</si>
  <si>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</si>
  <si>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</si>
  <si>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</si>
  <si>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</si>
  <si>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</si>
  <si>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</si>
  <si>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</si>
  <si>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</si>
  <si>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</si>
  <si>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</si>
  <si>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</si>
  <si>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</si>
  <si>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</si>
  <si>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</si>
  <si>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000 116 00000 00 0000 000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</si>
  <si>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</si>
  <si>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650 116 0107401 0000 000</t>
  </si>
  <si>
    <t>Штрафы, санции, возмещение ущерба</t>
  </si>
  <si>
    <t>Другие вопросы в области жилищно-коммунального хозяйства</t>
  </si>
  <si>
    <t>Общеэкономические вопросы</t>
  </si>
  <si>
    <t>651 202 4516010 0000 150</t>
  </si>
  <si>
    <t>Приложение 2                                                                к решению Совета депутатов                             сельского поселения Светлый                   от 00.12.2021 №000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</si>
  <si>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</si>
  <si>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Прочие межбюджетные трансферты передаваемые бюджетам </t>
  </si>
  <si>
    <t>649 202 49999 00 0000 150</t>
  </si>
  <si>
    <t>650 202 4516000 0000 150</t>
  </si>
  <si>
    <t>Приложение 1                                                    к решению Совета депутатов                  сельского поселения Светлый                от 00.01.2022 №000</t>
  </si>
  <si>
    <t>Распределение бюджетных ассигнований по разделам, подразделам классификации расходов бюджета сельского поселения Светлый за  2021 год</t>
  </si>
  <si>
    <t>Исполнено за  2021 год</t>
  </si>
  <si>
    <t>Доходы бюджета сельского поселения Светлый за  2021 год</t>
  </si>
  <si>
    <t>Источники внутреннего финансирования дефицита бюджета сельского поселения Светлый за 2021 год</t>
  </si>
  <si>
    <t>Исполнение за  2021 г</t>
  </si>
  <si>
    <t>650 203 05000 00 0000 150</t>
  </si>
  <si>
    <t>Прочие безвозмездные поступления от государственных (муниципальных) организаций в бюджеты сельских поселений</t>
  </si>
  <si>
    <t>650 203 05099 10 0000 150</t>
  </si>
  <si>
    <t>Распределение бюджетных ассигнований по резервному фонду бюджета сельского поселения Светлый за  2021 год</t>
  </si>
  <si>
    <t>тыс. руб.</t>
  </si>
  <si>
    <t>Код ГРБС</t>
  </si>
  <si>
    <t>7700000000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</si>
  <si>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</si>
  <si>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7700100000</t>
  </si>
  <si>
    <t>Глава муниципального образования</t>
  </si>
  <si>
    <t>7700102030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</si>
  <si>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</si>
  <si>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</si>
  <si>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</si>
  <si>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</si>
  <si>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</si>
  <si>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</si>
  <si>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650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</si>
  <si>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</si>
  <si>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муниципальных органов</t>
  </si>
  <si>
    <t>7700102040</t>
  </si>
  <si>
    <t>Непрограммные расходы</t>
  </si>
  <si>
    <t>5000000000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</si>
  <si>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</si>
  <si>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</si>
  <si>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</si>
  <si>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5000489020</t>
  </si>
  <si>
    <t>Межбюджетные трансферты</t>
  </si>
  <si>
    <t>7700189020</t>
  </si>
  <si>
    <t>Непрограммное направление деятельности "Исполнение отдельных расходных обязательств сельского поселения Светлый"</t>
  </si>
  <si>
    <t>500010000</t>
  </si>
  <si>
    <t>Формирование Резервного фонда</t>
  </si>
  <si>
    <t>5000122020</t>
  </si>
  <si>
    <t>Иные бюджетные ассигнования</t>
  </si>
  <si>
    <t>800</t>
  </si>
  <si>
    <t>Резервные средства</t>
  </si>
  <si>
    <t>870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</si>
  <si>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</si>
  <si>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Расходы на обеспечение деятельности (оказание услуг) муниципальных учреждений</t>
  </si>
  <si>
    <t>7700100590</t>
  </si>
  <si>
    <t>Расходы на выплаты персоналу казенных учреждений</t>
  </si>
  <si>
    <t>110</t>
  </si>
  <si>
    <t>Фонд оплаты труда казенных учреждений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</si>
  <si>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</si>
  <si>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</si>
  <si>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</si>
  <si>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</si>
  <si>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</si>
  <si>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</si>
  <si>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</si>
  <si>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</si>
  <si>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</si>
  <si>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</si>
  <si>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</si>
  <si>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Уплата прочих налогов, сборов</t>
  </si>
  <si>
    <t>Прочие расходы органов местного самоуправления</t>
  </si>
  <si>
    <t>7700102400</t>
  </si>
  <si>
    <t>651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</si>
  <si>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</si>
  <si>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</si>
  <si>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</si>
  <si>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7900000000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</si>
  <si>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</si>
  <si>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7900100000</t>
  </si>
  <si>
    <t>Реализация мероприятий (в случае если не предусмотрено по обособленным направлениям расходов)</t>
  </si>
  <si>
    <t>7900199990</t>
  </si>
  <si>
    <t>7900200000</t>
  </si>
  <si>
    <t>7900299990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</si>
  <si>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</si>
  <si>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8200000000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</si>
  <si>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</si>
  <si>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</si>
  <si>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</si>
  <si>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8220100000</t>
  </si>
  <si>
    <t>8220199990</t>
  </si>
  <si>
    <t xml:space="preserve">Подпрограмма "Профилактика экстремизма"      </t>
  </si>
  <si>
    <t>8230000000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</si>
  <si>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</si>
  <si>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</si>
  <si>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</si>
  <si>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Субвенции на осуществление первичного военного учета на территориях, где отсутствуют военные комиссариаты</t>
  </si>
  <si>
    <t>5000151180</t>
  </si>
  <si>
    <t>Подпрограмма "Профилактика правонарушений"</t>
  </si>
  <si>
    <t>8210000000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</si>
  <si>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</si>
  <si>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8210300000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</si>
  <si>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</si>
  <si>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82103D9300</t>
  </si>
  <si>
    <t>Гражданская оборона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</si>
  <si>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</si>
  <si>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>Основное мероприятие "Организация пропаганды и обучение населения в области гражданской обороны и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</si>
  <si>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</si>
  <si>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</si>
  <si>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Основное мероприятий «Создание условий для деятельности  народных дружин»</t>
  </si>
  <si>
    <t>8210100000</t>
  </si>
  <si>
    <t>Иные межбюджетные трансферты  для создания условий для деятельности народных дружин</t>
  </si>
  <si>
    <t>8210182300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</si>
  <si>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</si>
  <si>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82101S2300</t>
  </si>
  <si>
    <t>Муниципальная программа «Содействие занятости населения в сельском поселении Светлый на 2021-2023 годы»</t>
  </si>
  <si>
    <t>8100000000</t>
  </si>
  <si>
    <t>Подпрограмма "Содействие трудоустройства граждан"</t>
  </si>
  <si>
    <t>8110000000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</si>
  <si>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</si>
  <si>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</si>
  <si>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Иные межбюджетные трансферты на реализацию мероприятий по содействию трудоустройству граждан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</si>
  <si>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</si>
  <si>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</si>
  <si>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</si>
  <si>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</si>
  <si>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</si>
  <si>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Основное мероприятие "Развитие и обеспечение деятельности органов местного самоуправления в информационной сфере"</t>
  </si>
  <si>
    <t>7700300000</t>
  </si>
  <si>
    <t>Услуги в области информационных технологий</t>
  </si>
  <si>
    <t>7700320070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</si>
  <si>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</si>
  <si>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</si>
  <si>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</si>
  <si>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</si>
  <si>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</si>
  <si>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 xml:space="preserve">Основное  мероприятие «Управление  и содержание общего имущества многоквартирных домов» </t>
  </si>
  <si>
    <t>8320200000</t>
  </si>
  <si>
    <t>8320299990</t>
  </si>
  <si>
    <t>Подпрограмма "Создание условий для обеспечения качественными коммунальными услугами"</t>
  </si>
  <si>
    <t>8310000000</t>
  </si>
  <si>
    <t>Основное меприятие "Подготовка систем коммунальной инфраструктуры к осенне-зимнему периоду"</t>
  </si>
  <si>
    <t>8310100000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</si>
  <si>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</si>
  <si>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8310182591</t>
  </si>
  <si>
    <t>Закупка товаров, работ, услуг в целях капитального ремонта государственного (муниципального) имущества</t>
  </si>
  <si>
    <t>8310199990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</si>
  <si>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</si>
  <si>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83101S2591</t>
  </si>
  <si>
    <t>Муниципальная программа «Управление муниципальным  имуществом в  сельском поселении Светлый на 2016-2023 годы»</t>
  </si>
  <si>
    <t>Основное мероприятие "Приобретение имущества в муниципальную собственность"</t>
  </si>
  <si>
    <t>8000000000</t>
  </si>
  <si>
    <t>Основное мероприятие "Мероприятия по благоустройству территории сельского поселения Светлый"</t>
  </si>
  <si>
    <t>8000100000</t>
  </si>
  <si>
    <t>8000199990</t>
  </si>
  <si>
    <t>Основное мероприятие "Мероприятия по обеспечению территории сельского поселения Светлый уличным освещением"</t>
  </si>
  <si>
    <t>8000300000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</si>
  <si>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</si>
  <si>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</si>
  <si>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8000400000</t>
  </si>
  <si>
    <t>8000499990</t>
  </si>
  <si>
    <t>Формирование уставного капитала МУП</t>
  </si>
  <si>
    <t>7900113000</t>
  </si>
  <si>
    <t>Капитальные вложения в объекты государственной (муниципальной) собственности</t>
  </si>
  <si>
    <t>ОХРАНА ОКРУЖАЮЩЕЙ СРЕДЫ</t>
  </si>
  <si>
    <t>Другие вопросы в области охраны окружающей среды</t>
  </si>
  <si>
    <t>7600000000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</si>
  <si>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</si>
  <si>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</si>
  <si>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</si>
  <si>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7600284290</t>
  </si>
  <si>
    <t>7800000000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</si>
  <si>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</si>
  <si>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7820000000</t>
  </si>
  <si>
    <t>Основное мероприятие "Развитие библиотечного дела"</t>
  </si>
  <si>
    <t>7820100000</t>
  </si>
  <si>
    <t>7820100590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</si>
  <si>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</si>
  <si>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</si>
  <si>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</si>
  <si>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</si>
  <si>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Подпрограмма "Укрепление единого культурного пространства"</t>
  </si>
  <si>
    <t>7830000000</t>
  </si>
  <si>
    <t>Основное мероприятие "Обеспечение проведения массовых культурных мероприятий"</t>
  </si>
  <si>
    <t>7830100000</t>
  </si>
  <si>
    <t>7830100590</t>
  </si>
  <si>
    <t>Подпрограмма "Развитие спорта"</t>
  </si>
  <si>
    <t>7810000000</t>
  </si>
  <si>
    <t>Основное мероприятие "Обеспечение организации и проведения физкультурных и массовых спортивных мероприятий"</t>
  </si>
  <si>
    <t>7810100000</t>
  </si>
  <si>
    <t>7810100590</t>
  </si>
  <si>
    <t>Ведомственная структура расходов бюджета сельского поселения Светлый на 2021 год</t>
  </si>
  <si>
    <t>Муниципальная программа "Совершенствование муниципального управления сельского поселения Светлый на 2016 -2023 годы"</t>
  </si>
  <si>
    <t>Расходы за счет средств резервного фонда Правительства Ханты-Мансийского автономного округа-Югры</t>
  </si>
  <si>
    <t>7700185150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</si>
  <si>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</t>
  </si>
  <si>
    <t>Расходы на обеспечение функций органов местного самоуправления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</si>
  <si>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</si>
  <si>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</si>
  <si>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</si>
  <si>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Закупка энергетических ресурсов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</si>
  <si>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</si>
  <si>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</si>
  <si>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Уменьшение прочей кредиторской задолженности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</si>
  <si>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2016-2023 годы»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</si>
  <si>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</si>
  <si>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</si>
  <si>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</si>
  <si>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2016-2023 годах»</t>
  </si>
  <si>
    <t xml:space="preserve">Подпрограмма "Обеспечение реализации муниципальной программы"    </t>
  </si>
  <si>
    <t>8340000000</t>
  </si>
  <si>
    <t>Основное мероприятие "Разработка, утверждение, актуализация схем систем коммунальной инфраструктуры"</t>
  </si>
  <si>
    <t>8340100000</t>
  </si>
  <si>
    <t>8340199990</t>
  </si>
  <si>
    <t>Муниципальная программа "Благоустройство территории сельского поселения Светлый на 2016-2023 годы"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</si>
  <si>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</si>
  <si>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</si>
  <si>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Муниципальная программа "Обеспечение экологической безопасности сельского поселения Светлый на 2016-2023 годы"</t>
  </si>
  <si>
    <t>7600299990</t>
  </si>
  <si>
    <t>Муниципальная программа «Развитие спорта, культуры  и библиотечного дела в сельском поселении Светлый на 2019-2023 годы»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</si>
  <si>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</si>
  <si>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</si>
  <si>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Приложение 3                                                               к решению Совета депутатов                             сельского поселения Светлый                   от 00.12.2021 №000</t>
  </si>
  <si>
    <t>Приложение 4                                                               к решению Совета депутатов                             сельского поселения Светлый                         от 00.12.2021 №00</t>
  </si>
  <si>
    <t>Приложение 5                                                            к решению Совета депутатов                             сельского поселения Светлый                   от 00.12.2021 №000</t>
  </si>
  <si>
    <t xml:space="preserve">Утверждено кассовым планом сельского поселения Светлый </t>
  </si>
  <si>
    <t xml:space="preserve">Утверждено СБР сельского поселения Светлый </t>
  </si>
  <si>
    <t xml:space="preserve">Утверждено  СБР сельского поселения Светлый </t>
  </si>
  <si>
    <t xml:space="preserve">Утверждено кассовым планом  сельского поселения Светлый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</si>
</sst>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  <numFmt numFmtId="175" formatCode="_-* #,##0.0_р_._-;\-* #,##0.0_р_._-;_-* &quot;-&quot;??_р_._-;_-@_-"/>
    <numFmt numFmtId="176" formatCode="00;;"/>
    <numFmt numFmtId="177" formatCode="0000000"/>
    <numFmt numFmtId="178" formatCode="0000000000"/>
    <numFmt numFmtId="179" formatCode="#,##0.000;[Red]\-#,##0.000;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84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73" fontId="7" fillId="0" borderId="0" xfId="0" applyNumberFormat="1" applyFont="1" applyFill="1"/>
    <xf numFmtId="170" fontId="7" fillId="0" borderId="0" xfId="0" applyNumberFormat="1" applyFont="1"/>
    <xf numFmtId="17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72" fontId="11" fillId="0" borderId="1" xfId="5" applyNumberFormat="1" applyFont="1" applyFill="1" applyBorder="1" applyAlignment="1" applyProtection="1">
      <alignment horizontal="center"/>
      <protection hidden="1"/>
    </xf>
    <xf numFmtId="169" fontId="11" fillId="0" borderId="1" xfId="5" applyNumberFormat="1" applyFont="1" applyFill="1" applyBorder="1" applyAlignment="1" applyProtection="1">
      <alignment horizontal="center"/>
      <protection hidden="1"/>
    </xf>
    <xf numFmtId="167" fontId="10" fillId="0" borderId="2" xfId="5" applyNumberFormat="1" applyFont="1" applyFill="1" applyBorder="1" applyAlignment="1" applyProtection="1">
      <alignment horizontal="center" vertical="center"/>
      <protection hidden="1"/>
    </xf>
    <xf numFmtId="171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70" fontId="10" fillId="4" borderId="1" xfId="0" applyNumberFormat="1" applyFont="1" applyFill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 wrapText="1"/>
    </xf>
    <xf numFmtId="170" fontId="1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73" fontId="7" fillId="4" borderId="1" xfId="0" applyNumberFormat="1" applyFont="1" applyFill="1" applyBorder="1" applyAlignment="1">
      <alignment horizontal="center" vertical="center" wrapText="1"/>
    </xf>
    <xf numFmtId="169" fontId="10" fillId="4" borderId="1" xfId="5" applyNumberFormat="1" applyFont="1" applyFill="1" applyBorder="1" applyAlignment="1" applyProtection="1">
      <alignment horizontal="center" vertical="center"/>
      <protection hidden="1"/>
    </xf>
    <xf numFmtId="169" fontId="10" fillId="4" borderId="1" xfId="9" applyNumberFormat="1" applyFont="1" applyFill="1" applyBorder="1" applyAlignment="1" applyProtection="1">
      <alignment horizontal="center" vertical="center"/>
      <protection hidden="1"/>
    </xf>
    <xf numFmtId="170" fontId="7" fillId="4" borderId="1" xfId="0" applyNumberFormat="1" applyFont="1" applyFill="1" applyBorder="1" applyAlignment="1">
      <alignment horizontal="center" vertical="center"/>
    </xf>
    <xf numFmtId="170" fontId="7" fillId="4" borderId="4" xfId="0" applyNumberFormat="1" applyFont="1" applyFill="1" applyBorder="1" applyAlignment="1">
      <alignment horizontal="center" vertical="center"/>
    </xf>
    <xf numFmtId="168" fontId="7" fillId="4" borderId="0" xfId="0" applyNumberFormat="1" applyFont="1" applyFill="1" applyAlignment="1">
      <alignment horizontal="center"/>
    </xf>
    <xf numFmtId="174" fontId="7" fillId="4" borderId="0" xfId="0" applyNumberFormat="1" applyFont="1" applyFill="1" applyAlignment="1">
      <alignment horizontal="center"/>
    </xf>
    <xf numFmtId="171" fontId="12" fillId="4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171" fontId="12" fillId="6" borderId="1" xfId="0" applyNumberFormat="1" applyFont="1" applyFill="1" applyBorder="1" applyAlignment="1">
      <alignment horizontal="center" vertical="center"/>
    </xf>
    <xf numFmtId="171" fontId="9" fillId="6" borderId="1" xfId="0" applyNumberFormat="1" applyFont="1" applyFill="1" applyBorder="1" applyAlignment="1">
      <alignment horizontal="center" vertical="center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3" fontId="8" fillId="4" borderId="1" xfId="0" applyNumberFormat="1" applyFont="1" applyFill="1" applyBorder="1" applyAlignment="1">
      <alignment horizontal="center"/>
    </xf>
    <xf numFmtId="170" fontId="8" fillId="4" borderId="1" xfId="0" applyNumberFormat="1" applyFont="1" applyFill="1" applyBorder="1" applyAlignment="1">
      <alignment horizontal="center" vertical="center"/>
    </xf>
    <xf numFmtId="175" fontId="17" fillId="4" borderId="1" xfId="9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0" fontId="18" fillId="0" borderId="0" xfId="0" applyFont="1" applyFill="1"/>
    <xf numFmtId="0" fontId="18" fillId="0" borderId="0" xfId="0" applyFont="1"/>
    <xf numFmtId="171" fontId="9" fillId="4" borderId="1" xfId="0" applyNumberFormat="1" applyFont="1" applyFill="1" applyBorder="1" applyAlignment="1">
      <alignment horizontal="center" vertical="center"/>
    </xf>
    <xf numFmtId="171" fontId="14" fillId="4" borderId="1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/>
    </xf>
    <xf numFmtId="171" fontId="17" fillId="0" borderId="1" xfId="0" applyNumberFormat="1" applyFont="1" applyFill="1" applyBorder="1" applyAlignment="1">
      <alignment horizontal="center" vertical="center"/>
    </xf>
    <xf numFmtId="171" fontId="13" fillId="0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3" fillId="0" borderId="1" xfId="5" applyNumberFormat="1" applyFont="1" applyFill="1" applyBorder="1" applyAlignment="1" applyProtection="1">
      <alignment horizontal="center" vertical="center"/>
      <protection hidden="1"/>
    </xf>
    <xf numFmtId="49" fontId="13" fillId="0" borderId="1" xfId="5" applyNumberFormat="1" applyFont="1" applyFill="1" applyBorder="1" applyAlignment="1" applyProtection="1">
      <alignment horizontal="center" vertical="center"/>
      <protection hidden="1"/>
    </xf>
    <xf numFmtId="166" fontId="13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13" fillId="7" borderId="1" xfId="5" applyNumberFormat="1" applyFont="1" applyFill="1" applyBorder="1" applyAlignment="1" applyProtection="1">
      <alignment horizontal="center" vertical="center" wrapText="1"/>
      <protection hidden="1"/>
    </xf>
    <xf numFmtId="176" fontId="13" fillId="7" borderId="1" xfId="5" applyNumberFormat="1" applyFont="1" applyFill="1" applyBorder="1" applyAlignment="1" applyProtection="1">
      <alignment horizontal="center" vertical="center"/>
      <protection hidden="1"/>
    </xf>
    <xf numFmtId="49" fontId="13" fillId="7" borderId="1" xfId="5" applyNumberFormat="1" applyFont="1" applyFill="1" applyBorder="1" applyAlignment="1" applyProtection="1">
      <alignment horizontal="center" vertical="center"/>
      <protection hidden="1"/>
    </xf>
    <xf numFmtId="167" fontId="13" fillId="7" borderId="1" xfId="5" applyNumberFormat="1" applyFont="1" applyFill="1" applyBorder="1" applyAlignment="1" applyProtection="1">
      <alignment horizontal="center" vertical="center"/>
      <protection hidden="1"/>
    </xf>
    <xf numFmtId="169" fontId="13" fillId="7" borderId="1" xfId="5" applyNumberFormat="1" applyFont="1" applyFill="1" applyBorder="1" applyAlignment="1" applyProtection="1">
      <alignment horizontal="center" vertical="center"/>
      <protection hidden="1"/>
    </xf>
    <xf numFmtId="166" fontId="11" fillId="8" borderId="1" xfId="5" applyNumberFormat="1" applyFont="1" applyFill="1" applyBorder="1" applyAlignment="1" applyProtection="1">
      <alignment horizontal="justify" vertical="center" wrapText="1"/>
      <protection hidden="1"/>
    </xf>
    <xf numFmtId="49" fontId="11" fillId="8" borderId="1" xfId="5" applyNumberFormat="1" applyFont="1" applyFill="1" applyBorder="1" applyAlignment="1" applyProtection="1">
      <alignment horizontal="center" vertical="center" wrapText="1"/>
      <protection hidden="1"/>
    </xf>
    <xf numFmtId="176" fontId="11" fillId="8" borderId="1" xfId="5" applyNumberFormat="1" applyFont="1" applyFill="1" applyBorder="1" applyAlignment="1" applyProtection="1">
      <alignment horizontal="center" vertical="center"/>
      <protection hidden="1"/>
    </xf>
    <xf numFmtId="49" fontId="11" fillId="8" borderId="1" xfId="5" applyNumberFormat="1" applyFont="1" applyFill="1" applyBorder="1" applyAlignment="1" applyProtection="1">
      <alignment horizontal="center" vertical="center"/>
      <protection hidden="1"/>
    </xf>
    <xf numFmtId="167" fontId="11" fillId="8" borderId="1" xfId="5" applyNumberFormat="1" applyFont="1" applyFill="1" applyBorder="1" applyAlignment="1" applyProtection="1">
      <alignment horizontal="center" vertical="center"/>
      <protection hidden="1"/>
    </xf>
    <xf numFmtId="169" fontId="11" fillId="8" borderId="1" xfId="5" applyNumberFormat="1" applyFont="1" applyFill="1" applyBorder="1" applyAlignment="1" applyProtection="1">
      <alignment horizontal="center" vertical="center"/>
      <protection hidden="1"/>
    </xf>
    <xf numFmtId="177" fontId="11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11" fillId="0" borderId="1" xfId="5" applyNumberFormat="1" applyFont="1" applyFill="1" applyBorder="1" applyAlignment="1" applyProtection="1">
      <alignment horizontal="center" vertical="center" wrapText="1"/>
      <protection hidden="1"/>
    </xf>
    <xf numFmtId="176" fontId="11" fillId="0" borderId="1" xfId="5" applyNumberFormat="1" applyFont="1" applyFill="1" applyBorder="1" applyAlignment="1" applyProtection="1">
      <alignment horizontal="center" vertical="center"/>
      <protection hidden="1"/>
    </xf>
    <xf numFmtId="49" fontId="11" fillId="0" borderId="1" xfId="5" applyNumberFormat="1" applyFont="1" applyFill="1" applyBorder="1" applyAlignment="1" applyProtection="1">
      <alignment horizontal="center" vertical="center"/>
      <protection hidden="1"/>
    </xf>
    <xf numFmtId="167" fontId="11" fillId="0" borderId="1" xfId="5" applyNumberFormat="1" applyFont="1" applyFill="1" applyBorder="1" applyAlignment="1" applyProtection="1">
      <alignment horizontal="center" vertical="center"/>
      <protection hidden="1"/>
    </xf>
    <xf numFmtId="169" fontId="11" fillId="0" borderId="1" xfId="5" applyNumberFormat="1" applyFont="1" applyFill="1" applyBorder="1" applyAlignment="1" applyProtection="1">
      <alignment horizontal="center" vertical="center"/>
      <protection hidden="1"/>
    </xf>
    <xf numFmtId="165" fontId="11" fillId="0" borderId="1" xfId="5" applyNumberFormat="1" applyFont="1" applyFill="1" applyBorder="1" applyAlignment="1" applyProtection="1">
      <alignment horizontal="justify" vertical="center" wrapText="1"/>
      <protection hidden="1"/>
    </xf>
    <xf numFmtId="165" fontId="11" fillId="8" borderId="1" xfId="5" applyNumberFormat="1" applyFont="1" applyFill="1" applyBorder="1" applyAlignment="1" applyProtection="1">
      <alignment horizontal="justify" vertical="center" wrapText="1"/>
      <protection hidden="1"/>
    </xf>
    <xf numFmtId="16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169" fontId="19" fillId="4" borderId="1" xfId="0" applyNumberFormat="1" applyFont="1" applyFill="1" applyBorder="1" applyAlignment="1">
      <alignment horizontal="center" vertical="center"/>
    </xf>
    <xf numFmtId="49" fontId="11" fillId="4" borderId="1" xfId="5" applyNumberFormat="1" applyFont="1" applyFill="1" applyBorder="1" applyAlignment="1" applyProtection="1">
      <alignment horizontal="center" vertical="center" wrapText="1"/>
      <protection hidden="1"/>
    </xf>
    <xf numFmtId="176" fontId="11" fillId="4" borderId="1" xfId="5" applyNumberFormat="1" applyFont="1" applyFill="1" applyBorder="1" applyAlignment="1" applyProtection="1">
      <alignment horizontal="center" vertical="center"/>
      <protection hidden="1"/>
    </xf>
    <xf numFmtId="49" fontId="11" fillId="4" borderId="1" xfId="5" applyNumberFormat="1" applyFont="1" applyFill="1" applyBorder="1" applyAlignment="1" applyProtection="1">
      <alignment horizontal="center" vertical="center"/>
      <protection hidden="1"/>
    </xf>
    <xf numFmtId="167" fontId="11" fillId="4" borderId="1" xfId="5" applyNumberFormat="1" applyFont="1" applyFill="1" applyBorder="1" applyAlignment="1" applyProtection="1">
      <alignment horizontal="center" vertical="center"/>
      <protection hidden="1"/>
    </xf>
    <xf numFmtId="169" fontId="11" fillId="4" borderId="1" xfId="5" applyNumberFormat="1" applyFont="1" applyFill="1" applyBorder="1" applyAlignment="1" applyProtection="1">
      <alignment horizontal="center" vertical="center"/>
      <protection hidden="1"/>
    </xf>
    <xf numFmtId="166" fontId="11" fillId="0" borderId="1" xfId="5" applyNumberFormat="1" applyFont="1" applyFill="1" applyBorder="1" applyAlignment="1" applyProtection="1">
      <alignment horizontal="justify" vertical="center" wrapText="1"/>
      <protection hidden="1"/>
    </xf>
    <xf numFmtId="178" fontId="11" fillId="0" borderId="1" xfId="1" applyNumberFormat="1" applyFont="1" applyFill="1" applyBorder="1" applyAlignment="1" applyProtection="1">
      <alignment horizontal="center" vertical="center"/>
      <protection hidden="1"/>
    </xf>
    <xf numFmtId="178" fontId="11" fillId="8" borderId="1" xfId="1" applyNumberFormat="1" applyFont="1" applyFill="1" applyBorder="1" applyAlignment="1" applyProtection="1">
      <alignment horizontal="center" vertical="center"/>
      <protection hidden="1"/>
    </xf>
    <xf numFmtId="169" fontId="19" fillId="8" borderId="1" xfId="0" applyNumberFormat="1" applyFont="1" applyFill="1" applyBorder="1" applyAlignment="1">
      <alignment horizontal="center" vertical="center"/>
    </xf>
    <xf numFmtId="176" fontId="22" fillId="7" borderId="1" xfId="5" applyNumberFormat="1" applyFont="1" applyFill="1" applyBorder="1" applyAlignment="1" applyProtection="1">
      <alignment horizontal="center" vertical="center"/>
      <protection hidden="1"/>
    </xf>
    <xf numFmtId="169" fontId="13" fillId="7" borderId="1" xfId="9" applyNumberFormat="1" applyFont="1" applyFill="1" applyBorder="1" applyAlignment="1" applyProtection="1">
      <alignment horizontal="center" vertical="center"/>
      <protection hidden="1"/>
    </xf>
    <xf numFmtId="177" fontId="11" fillId="0" borderId="1" xfId="5" applyNumberFormat="1" applyFont="1" applyFill="1" applyBorder="1" applyAlignment="1" applyProtection="1">
      <alignment horizontal="center" vertical="center"/>
      <protection hidden="1"/>
    </xf>
    <xf numFmtId="169" fontId="21" fillId="7" borderId="1" xfId="0" applyNumberFormat="1" applyFont="1" applyFill="1" applyBorder="1" applyAlignment="1">
      <alignment horizontal="center" vertical="center"/>
    </xf>
    <xf numFmtId="179" fontId="11" fillId="0" borderId="1" xfId="5" applyNumberFormat="1" applyFont="1" applyFill="1" applyBorder="1" applyAlignment="1" applyProtection="1">
      <alignment horizontal="center" vertical="center"/>
      <protection hidden="1"/>
    </xf>
    <xf numFmtId="179" fontId="11" fillId="8" borderId="1" xfId="5" applyNumberFormat="1" applyFont="1" applyFill="1" applyBorder="1" applyAlignment="1" applyProtection="1">
      <alignment horizontal="center" vertical="center"/>
      <protection hidden="1"/>
    </xf>
    <xf numFmtId="179" fontId="11" fillId="4" borderId="1" xfId="5" applyNumberFormat="1" applyFont="1" applyFill="1" applyBorder="1" applyAlignment="1" applyProtection="1">
      <alignment horizontal="center" vertical="center"/>
      <protection hidden="1"/>
    </xf>
    <xf numFmtId="165" fontId="13" fillId="7" borderId="1" xfId="5" applyNumberFormat="1" applyFont="1" applyFill="1" applyBorder="1" applyAlignment="1" applyProtection="1">
      <alignment horizontal="justify" vertical="center" wrapText="1"/>
      <protection hidden="1"/>
    </xf>
    <xf numFmtId="178" fontId="11" fillId="0" borderId="1" xfId="12" applyNumberFormat="1" applyFont="1" applyFill="1" applyBorder="1" applyAlignment="1" applyProtection="1">
      <alignment horizontal="center" vertical="center"/>
      <protection hidden="1"/>
    </xf>
    <xf numFmtId="0" fontId="21" fillId="7" borderId="1" xfId="0" applyFont="1" applyFill="1" applyBorder="1" applyAlignment="1">
      <alignment horizontal="justify"/>
    </xf>
    <xf numFmtId="0" fontId="21" fillId="7" borderId="1" xfId="0" applyFont="1" applyFill="1" applyBorder="1" applyAlignment="1">
      <alignment horizontal="center" vertical="center"/>
    </xf>
    <xf numFmtId="49" fontId="21" fillId="7" borderId="1" xfId="0" applyNumberFormat="1" applyFont="1" applyFill="1" applyBorder="1" applyAlignment="1">
      <alignment horizontal="center" vertical="center"/>
    </xf>
    <xf numFmtId="169" fontId="11" fillId="8" borderId="1" xfId="9" applyNumberFormat="1" applyFont="1" applyFill="1" applyBorder="1" applyAlignment="1" applyProtection="1">
      <alignment horizontal="center" vertical="center"/>
      <protection hidden="1"/>
    </xf>
    <xf numFmtId="0" fontId="11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center" vertical="center"/>
      <protection hidden="1"/>
    </xf>
    <xf numFmtId="169" fontId="11" fillId="7" borderId="1" xfId="5" applyNumberFormat="1" applyFont="1" applyFill="1" applyBorder="1" applyAlignment="1" applyProtection="1">
      <alignment horizontal="center" vertical="center"/>
      <protection hidden="1"/>
    </xf>
    <xf numFmtId="49" fontId="13" fillId="8" borderId="1" xfId="5" applyNumberFormat="1" applyFont="1" applyFill="1" applyBorder="1" applyAlignment="1" applyProtection="1">
      <alignment horizontal="center" vertical="center"/>
      <protection hidden="1"/>
    </xf>
    <xf numFmtId="167" fontId="13" fillId="8" borderId="1" xfId="5" applyNumberFormat="1" applyFont="1" applyFill="1" applyBorder="1" applyAlignment="1" applyProtection="1">
      <alignment horizontal="center" vertical="center"/>
      <protection hidden="1"/>
    </xf>
    <xf numFmtId="173" fontId="7" fillId="0" borderId="0" xfId="0" applyNumberFormat="1" applyFont="1" applyFill="1" applyBorder="1"/>
    <xf numFmtId="173" fontId="7" fillId="0" borderId="6" xfId="0" applyNumberFormat="1" applyFont="1" applyFill="1" applyBorder="1"/>
    <xf numFmtId="169" fontId="11" fillId="4" borderId="0" xfId="5" applyNumberFormat="1" applyFont="1" applyFill="1" applyBorder="1" applyAlignment="1" applyProtection="1">
      <alignment horizontal="center" vertical="center"/>
      <protection hidden="1"/>
    </xf>
    <xf numFmtId="173" fontId="7" fillId="0" borderId="1" xfId="0" applyNumberFormat="1" applyFont="1" applyFill="1" applyBorder="1" applyAlignment="1">
      <alignment vertical="center" wrapText="1"/>
    </xf>
    <xf numFmtId="169" fontId="20" fillId="0" borderId="1" xfId="5" applyNumberFormat="1" applyFont="1" applyFill="1" applyBorder="1" applyAlignment="1" applyProtection="1">
      <alignment horizontal="center" vertical="center"/>
      <protection hidden="1"/>
    </xf>
    <xf numFmtId="169" fontId="19" fillId="9" borderId="1" xfId="0" applyNumberFormat="1" applyFont="1" applyFill="1" applyBorder="1" applyAlignment="1">
      <alignment horizontal="center" vertical="center"/>
    </xf>
    <xf numFmtId="169" fontId="11" fillId="9" borderId="1" xfId="5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/>
    <xf numFmtId="10" fontId="7" fillId="4" borderId="0" xfId="0" applyNumberFormat="1" applyFont="1" applyFill="1"/>
    <xf numFmtId="171" fontId="12" fillId="7" borderId="1" xfId="0" applyNumberFormat="1" applyFont="1" applyFill="1" applyBorder="1" applyAlignment="1">
      <alignment horizontal="center" vertical="center"/>
    </xf>
    <xf numFmtId="171" fontId="9" fillId="7" borderId="1" xfId="0" applyNumberFormat="1" applyFont="1" applyFill="1" applyBorder="1" applyAlignment="1">
      <alignment horizontal="center" vertical="center"/>
    </xf>
    <xf numFmtId="171" fontId="7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170" fontId="7" fillId="4" borderId="2" xfId="0" applyNumberFormat="1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center" wrapText="1"/>
    </xf>
    <xf numFmtId="170" fontId="8" fillId="4" borderId="2" xfId="0" applyNumberFormat="1" applyFont="1" applyFill="1" applyBorder="1" applyAlignment="1">
      <alignment horizontal="center" vertical="center" wrapText="1"/>
    </xf>
    <xf numFmtId="170" fontId="8" fillId="4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Users\Ved_Economist\Desktop\&#1085;&#1087;&#1072;%20&#1087;&#1086;%20&#1073;&#1102;&#1076;&#1078;&#1077;&#1090;&#1091;%202020\&#1088;&#1077;&#1096;&#1077;&#1085;&#1080;&#1077;%20&#8470;70%20&#1086;&#1090;%2025.12.2019%20&#1086;%20&#1073;&#1102;&#1076;&#1078;&#1077;&#1090;&#1077;%20&#1085;&#1072;%202020-2022\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4" workbookViewId="0">
      <selection activeCell="D8" sqref="D8"/>
    </sheetView>
  </sheetViews>
  <sheetFormatPr defaultRowHeight="12.75" x14ac:dyDescent="0.2"/>
  <cols>
    <col min="1" max="1" width="25.85546875" style="1" customWidth="1"/>
    <col min="2" max="2" width="37.7109375" style="1" customWidth="1"/>
    <col min="3" max="3" width="17.5703125" style="62" customWidth="1"/>
    <col min="4" max="4" width="13.140625" style="62" customWidth="1"/>
    <col min="5" max="5" width="16.85546875" style="62" customWidth="1"/>
    <col min="6" max="6" width="13.5703125" style="62" customWidth="1"/>
    <col min="7" max="16384" width="9.140625" style="1"/>
  </cols>
  <sheetData>
    <row r="1" spans="1:11" ht="56.25" customHeight="1" x14ac:dyDescent="0.2">
      <c r="E1" s="172" t="s">
        <v>131</v>
      </c>
      <c r="F1" s="172"/>
    </row>
    <row r="2" spans="1:11" x14ac:dyDescent="0.2">
      <c r="E2" s="10"/>
      <c r="F2" s="10"/>
    </row>
    <row r="3" spans="1:11" x14ac:dyDescent="0.2">
      <c r="C3" s="67"/>
    </row>
    <row r="4" spans="1:11" x14ac:dyDescent="0.2">
      <c r="A4" s="173" t="s">
        <v>134</v>
      </c>
      <c r="B4" s="173"/>
      <c r="C4" s="173"/>
      <c r="D4" s="173"/>
      <c r="E4" s="173"/>
      <c r="F4" s="173"/>
    </row>
    <row r="5" spans="1:11" x14ac:dyDescent="0.2">
      <c r="E5" s="2"/>
      <c r="F5" s="2" t="s">
        <v>33</v>
      </c>
    </row>
    <row r="6" spans="1:11" ht="51" x14ac:dyDescent="0.2">
      <c r="A6" s="3" t="s">
        <v>34</v>
      </c>
      <c r="B6" s="4" t="s">
        <v>35</v>
      </c>
      <c r="C6" s="7" t="s">
        <v>346</v>
      </c>
      <c r="D6" s="6" t="s">
        <v>133</v>
      </c>
      <c r="E6" s="7" t="s">
        <v>88</v>
      </c>
      <c r="F6" s="7" t="s">
        <v>89</v>
      </c>
    </row>
    <row r="7" spans="1:11" s="56" customFormat="1" ht="17.25" customHeight="1" x14ac:dyDescent="0.2">
      <c r="A7" s="57"/>
      <c r="B7" s="58" t="s">
        <v>107</v>
      </c>
      <c r="C7" s="167">
        <f>C8+C13+C16+C22</f>
        <v>21374.7</v>
      </c>
      <c r="D7" s="167">
        <f>D8+D13+D16+D22</f>
        <v>22588.29</v>
      </c>
      <c r="E7" s="168">
        <f>D7*100/C7</f>
        <v>105.67769372201715</v>
      </c>
      <c r="F7" s="168">
        <f>D7-C7</f>
        <v>1213.5900000000001</v>
      </c>
    </row>
    <row r="8" spans="1:11" s="56" customFormat="1" ht="34.5" customHeight="1" x14ac:dyDescent="0.2">
      <c r="A8" s="44" t="s">
        <v>36</v>
      </c>
      <c r="B8" s="45" t="s">
        <v>37</v>
      </c>
      <c r="C8" s="46">
        <f>C9+C10+C11+C12</f>
        <v>2093.6999999999998</v>
      </c>
      <c r="D8" s="170">
        <f>D9+D10+D11+D12</f>
        <v>2032.3000000000002</v>
      </c>
      <c r="E8" s="96">
        <f>D8*100/C8</f>
        <v>97.067392654152954</v>
      </c>
      <c r="F8" s="96">
        <f>D8-C8</f>
        <v>-61.399999999999636</v>
      </c>
    </row>
    <row r="9" spans="1:11" ht="36.75" customHeight="1" x14ac:dyDescent="0.2">
      <c r="A9" s="47" t="s">
        <v>38</v>
      </c>
      <c r="B9" s="48" t="s">
        <v>39</v>
      </c>
      <c r="C9" s="66">
        <v>965.1</v>
      </c>
      <c r="D9" s="169">
        <v>938.2</v>
      </c>
      <c r="E9" s="101">
        <f t="shared" ref="E9:E48" si="0">D9*100/C9</f>
        <v>97.212724070044558</v>
      </c>
      <c r="F9" s="82">
        <f t="shared" ref="F9:F15" si="1">D9-C9</f>
        <v>-26.899999999999977</v>
      </c>
    </row>
    <row r="10" spans="1:11" ht="36" customHeight="1" x14ac:dyDescent="0.2">
      <c r="A10" s="47" t="s">
        <v>40</v>
      </c>
      <c r="B10" s="48" t="s">
        <v>41</v>
      </c>
      <c r="C10" s="66">
        <v>4.8</v>
      </c>
      <c r="D10" s="169">
        <v>6.6</v>
      </c>
      <c r="E10" s="82">
        <f t="shared" si="0"/>
        <v>137.5</v>
      </c>
      <c r="F10" s="82">
        <f t="shared" si="1"/>
        <v>1.7999999999999998</v>
      </c>
      <c r="K10" s="60"/>
    </row>
    <row r="11" spans="1:11" ht="40.5" customHeight="1" x14ac:dyDescent="0.2">
      <c r="A11" s="47" t="s">
        <v>42</v>
      </c>
      <c r="B11" s="48" t="s">
        <v>43</v>
      </c>
      <c r="C11" s="66">
        <v>1257.2</v>
      </c>
      <c r="D11" s="169">
        <v>1247.4000000000001</v>
      </c>
      <c r="E11" s="82">
        <f t="shared" si="0"/>
        <v>99.220489977728292</v>
      </c>
      <c r="F11" s="82">
        <f t="shared" si="1"/>
        <v>-9.7999999999999545</v>
      </c>
    </row>
    <row r="12" spans="1:11" ht="46.5" customHeight="1" x14ac:dyDescent="0.2">
      <c r="A12" s="47" t="s">
        <v>44</v>
      </c>
      <c r="B12" s="48" t="s">
        <v>45</v>
      </c>
      <c r="C12" s="66">
        <v>-133.4</v>
      </c>
      <c r="D12" s="169">
        <v>-159.9</v>
      </c>
      <c r="E12" s="82">
        <f t="shared" si="0"/>
        <v>119.86506746626686</v>
      </c>
      <c r="F12" s="82">
        <f t="shared" si="1"/>
        <v>-26.5</v>
      </c>
    </row>
    <row r="13" spans="1:11" ht="16.5" customHeight="1" x14ac:dyDescent="0.2">
      <c r="A13" s="44" t="s">
        <v>46</v>
      </c>
      <c r="B13" s="49" t="s">
        <v>47</v>
      </c>
      <c r="C13" s="46">
        <f>C14</f>
        <v>18654.2</v>
      </c>
      <c r="D13" s="81">
        <f>D14</f>
        <v>19806.64</v>
      </c>
      <c r="E13" s="82">
        <f t="shared" si="0"/>
        <v>106.17791167672695</v>
      </c>
      <c r="F13" s="82">
        <f t="shared" si="1"/>
        <v>1152.4399999999987</v>
      </c>
    </row>
    <row r="14" spans="1:11" ht="24.75" customHeight="1" x14ac:dyDescent="0.2">
      <c r="A14" s="47" t="s">
        <v>48</v>
      </c>
      <c r="B14" s="50" t="s">
        <v>49</v>
      </c>
      <c r="C14" s="66">
        <f>C15</f>
        <v>18654.2</v>
      </c>
      <c r="D14" s="82">
        <f>D15</f>
        <v>19806.64</v>
      </c>
      <c r="E14" s="82">
        <f t="shared" si="0"/>
        <v>106.17791167672695</v>
      </c>
      <c r="F14" s="82">
        <f t="shared" si="1"/>
        <v>1152.4399999999987</v>
      </c>
    </row>
    <row r="15" spans="1:11" ht="28.5" customHeight="1" x14ac:dyDescent="0.2">
      <c r="A15" s="47" t="s">
        <v>50</v>
      </c>
      <c r="B15" s="50" t="s">
        <v>51</v>
      </c>
      <c r="C15" s="66">
        <v>18654.2</v>
      </c>
      <c r="D15" s="169">
        <v>19806.64</v>
      </c>
      <c r="E15" s="82">
        <f t="shared" si="0"/>
        <v>106.17791167672695</v>
      </c>
      <c r="F15" s="82">
        <f t="shared" si="1"/>
        <v>1152.4399999999987</v>
      </c>
    </row>
    <row r="16" spans="1:11" s="56" customFormat="1" ht="15" customHeight="1" x14ac:dyDescent="0.2">
      <c r="A16" s="44" t="s">
        <v>52</v>
      </c>
      <c r="B16" s="49" t="s">
        <v>53</v>
      </c>
      <c r="C16" s="46">
        <f>C17+C20+C21+C19+C18</f>
        <v>596.79999999999995</v>
      </c>
      <c r="D16" s="81">
        <f>D17+D20+D21+D19+D18</f>
        <v>727.94999999999993</v>
      </c>
      <c r="E16" s="96">
        <f t="shared" si="0"/>
        <v>121.9755361930295</v>
      </c>
      <c r="F16" s="96">
        <f>D16-C16</f>
        <v>131.14999999999998</v>
      </c>
    </row>
    <row r="17" spans="1:6" ht="24.75" customHeight="1" x14ac:dyDescent="0.2">
      <c r="A17" s="47" t="s">
        <v>54</v>
      </c>
      <c r="B17" s="50" t="s">
        <v>55</v>
      </c>
      <c r="C17" s="66">
        <v>470</v>
      </c>
      <c r="D17" s="169">
        <v>603.29999999999995</v>
      </c>
      <c r="E17" s="82">
        <f t="shared" si="0"/>
        <v>128.36170212765956</v>
      </c>
      <c r="F17" s="82">
        <f>D17-C17</f>
        <v>133.29999999999995</v>
      </c>
    </row>
    <row r="18" spans="1:6" ht="27" customHeight="1" x14ac:dyDescent="0.2">
      <c r="A18" s="51" t="s">
        <v>108</v>
      </c>
      <c r="B18" s="52" t="s">
        <v>109</v>
      </c>
      <c r="C18" s="66">
        <v>2.4</v>
      </c>
      <c r="D18" s="82">
        <v>2.35</v>
      </c>
      <c r="E18" s="82">
        <f t="shared" si="0"/>
        <v>97.916666666666671</v>
      </c>
      <c r="F18" s="82">
        <f t="shared" ref="F18:F20" si="2">D18-C18</f>
        <v>-4.9999999999999822E-2</v>
      </c>
    </row>
    <row r="19" spans="1:6" ht="25.5" customHeight="1" x14ac:dyDescent="0.2">
      <c r="A19" s="51" t="s">
        <v>110</v>
      </c>
      <c r="B19" s="52" t="s">
        <v>111</v>
      </c>
      <c r="C19" s="66">
        <v>55</v>
      </c>
      <c r="D19" s="169">
        <v>63.9</v>
      </c>
      <c r="E19" s="82">
        <f t="shared" si="0"/>
        <v>116.18181818181819</v>
      </c>
      <c r="F19" s="82">
        <f t="shared" si="2"/>
        <v>8.8999999999999986</v>
      </c>
    </row>
    <row r="20" spans="1:6" ht="24" customHeight="1" x14ac:dyDescent="0.2">
      <c r="A20" s="47" t="s">
        <v>56</v>
      </c>
      <c r="B20" s="50" t="s">
        <v>57</v>
      </c>
      <c r="C20" s="66">
        <v>37.700000000000003</v>
      </c>
      <c r="D20" s="169">
        <v>35.799999999999997</v>
      </c>
      <c r="E20" s="82">
        <f t="shared" si="0"/>
        <v>94.960212201591489</v>
      </c>
      <c r="F20" s="82">
        <f t="shared" si="2"/>
        <v>-1.9000000000000057</v>
      </c>
    </row>
    <row r="21" spans="1:6" ht="24" customHeight="1" x14ac:dyDescent="0.2">
      <c r="A21" s="47" t="s">
        <v>58</v>
      </c>
      <c r="B21" s="50" t="s">
        <v>59</v>
      </c>
      <c r="C21" s="66">
        <v>31.7</v>
      </c>
      <c r="D21" s="82">
        <v>22.6</v>
      </c>
      <c r="E21" s="82">
        <f>D21*100/C21</f>
        <v>71.293375394321771</v>
      </c>
      <c r="F21" s="82">
        <f>D21-C21</f>
        <v>-9.0999999999999979</v>
      </c>
    </row>
    <row r="22" spans="1:6" s="56" customFormat="1" ht="21" customHeight="1" x14ac:dyDescent="0.2">
      <c r="A22" s="44" t="s">
        <v>60</v>
      </c>
      <c r="B22" s="49" t="s">
        <v>61</v>
      </c>
      <c r="C22" s="46">
        <f>C23</f>
        <v>30</v>
      </c>
      <c r="D22" s="81">
        <f>D23</f>
        <v>21.4</v>
      </c>
      <c r="E22" s="96">
        <f t="shared" si="0"/>
        <v>71.333333333333329</v>
      </c>
      <c r="F22" s="96">
        <f>D22-C22</f>
        <v>-8.6000000000000014</v>
      </c>
    </row>
    <row r="23" spans="1:6" ht="20.25" customHeight="1" x14ac:dyDescent="0.2">
      <c r="A23" s="47" t="s">
        <v>62</v>
      </c>
      <c r="B23" s="50" t="s">
        <v>63</v>
      </c>
      <c r="C23" s="66">
        <v>30</v>
      </c>
      <c r="D23" s="82">
        <v>21.4</v>
      </c>
      <c r="E23" s="82">
        <f t="shared" si="0"/>
        <v>71.333333333333329</v>
      </c>
      <c r="F23" s="82">
        <f>D23-C23</f>
        <v>-8.6000000000000014</v>
      </c>
    </row>
    <row r="24" spans="1:6" s="56" customFormat="1" ht="19.5" customHeight="1" x14ac:dyDescent="0.2">
      <c r="A24" s="57"/>
      <c r="B24" s="85" t="s">
        <v>112</v>
      </c>
      <c r="C24" s="86">
        <f>C25+C31+C29+C33</f>
        <v>1601.3</v>
      </c>
      <c r="D24" s="86">
        <f>D25+D31+D29+D33</f>
        <v>1392.6999999999998</v>
      </c>
      <c r="E24" s="87">
        <f t="shared" si="0"/>
        <v>86.973084368950211</v>
      </c>
      <c r="F24" s="87">
        <f>D24-C24</f>
        <v>-208.60000000000014</v>
      </c>
    </row>
    <row r="25" spans="1:6" s="56" customFormat="1" ht="39.75" customHeight="1" x14ac:dyDescent="0.2">
      <c r="A25" s="44" t="s">
        <v>64</v>
      </c>
      <c r="B25" s="49" t="s">
        <v>65</v>
      </c>
      <c r="C25" s="46">
        <f>C26+C27+C28</f>
        <v>1561.2</v>
      </c>
      <c r="D25" s="81">
        <f>D26+D27+D28</f>
        <v>1105.5999999999999</v>
      </c>
      <c r="E25" s="54">
        <f t="shared" si="0"/>
        <v>70.817320010248508</v>
      </c>
      <c r="F25" s="54">
        <f>D25-C25</f>
        <v>-455.60000000000014</v>
      </c>
    </row>
    <row r="26" spans="1:6" ht="22.5" customHeight="1" x14ac:dyDescent="0.2">
      <c r="A26" s="47" t="s">
        <v>66</v>
      </c>
      <c r="B26" s="50" t="s">
        <v>67</v>
      </c>
      <c r="C26" s="66">
        <v>0</v>
      </c>
      <c r="D26" s="169">
        <v>0</v>
      </c>
      <c r="E26" s="61">
        <v>0</v>
      </c>
      <c r="F26" s="61">
        <f t="shared" ref="F26" si="3">C26-D26</f>
        <v>0</v>
      </c>
    </row>
    <row r="27" spans="1:6" ht="23.25" customHeight="1" x14ac:dyDescent="0.2">
      <c r="A27" s="47" t="s">
        <v>68</v>
      </c>
      <c r="B27" s="50" t="s">
        <v>69</v>
      </c>
      <c r="C27" s="66">
        <v>1274.7</v>
      </c>
      <c r="D27" s="169">
        <v>1084.3</v>
      </c>
      <c r="E27" s="61">
        <f t="shared" si="0"/>
        <v>85.063152114222945</v>
      </c>
      <c r="F27" s="61">
        <f>D27-C27</f>
        <v>-190.40000000000009</v>
      </c>
    </row>
    <row r="28" spans="1:6" ht="22.5" customHeight="1" x14ac:dyDescent="0.2">
      <c r="A28" s="47" t="s">
        <v>70</v>
      </c>
      <c r="B28" s="50" t="s">
        <v>71</v>
      </c>
      <c r="C28" s="66">
        <v>286.5</v>
      </c>
      <c r="D28" s="169">
        <v>21.3</v>
      </c>
      <c r="E28" s="61">
        <f t="shared" si="0"/>
        <v>7.4345549738219896</v>
      </c>
      <c r="F28" s="61">
        <f t="shared" ref="F28:F48" si="4">D28-C28</f>
        <v>-265.2</v>
      </c>
    </row>
    <row r="29" spans="1:6" s="56" customFormat="1" ht="24.75" customHeight="1" x14ac:dyDescent="0.2">
      <c r="A29" s="4" t="s">
        <v>113</v>
      </c>
      <c r="B29" s="53" t="s">
        <v>114</v>
      </c>
      <c r="C29" s="46">
        <f>C30</f>
        <v>11.3</v>
      </c>
      <c r="D29" s="81">
        <f>D30</f>
        <v>270.3</v>
      </c>
      <c r="E29" s="98">
        <f t="shared" si="0"/>
        <v>2392.0353982300885</v>
      </c>
      <c r="F29" s="99">
        <f t="shared" si="4"/>
        <v>259</v>
      </c>
    </row>
    <row r="30" spans="1:6" ht="25.5" customHeight="1" x14ac:dyDescent="0.2">
      <c r="A30" s="8" t="s">
        <v>115</v>
      </c>
      <c r="B30" s="52" t="s">
        <v>116</v>
      </c>
      <c r="C30" s="66">
        <v>11.3</v>
      </c>
      <c r="D30" s="169">
        <v>270.3</v>
      </c>
      <c r="E30" s="98">
        <f t="shared" si="0"/>
        <v>2392.0353982300885</v>
      </c>
      <c r="F30" s="98">
        <f t="shared" si="4"/>
        <v>259</v>
      </c>
    </row>
    <row r="31" spans="1:6" s="56" customFormat="1" ht="22.5" customHeight="1" x14ac:dyDescent="0.2">
      <c r="A31" s="44" t="s">
        <v>106</v>
      </c>
      <c r="B31" s="53" t="s">
        <v>105</v>
      </c>
      <c r="C31" s="46">
        <f>C32</f>
        <v>28.2</v>
      </c>
      <c r="D31" s="81">
        <f>D32</f>
        <v>14.1</v>
      </c>
      <c r="E31" s="54">
        <f t="shared" si="0"/>
        <v>50</v>
      </c>
      <c r="F31" s="54">
        <f t="shared" si="4"/>
        <v>-14.1</v>
      </c>
    </row>
    <row r="32" spans="1:6" ht="29.25" customHeight="1" x14ac:dyDescent="0.2">
      <c r="A32" s="47" t="s">
        <v>103</v>
      </c>
      <c r="B32" s="52" t="s">
        <v>104</v>
      </c>
      <c r="C32" s="66">
        <v>28.2</v>
      </c>
      <c r="D32" s="82">
        <v>14.1</v>
      </c>
      <c r="E32" s="61">
        <f t="shared" si="0"/>
        <v>50</v>
      </c>
      <c r="F32" s="61">
        <f t="shared" si="4"/>
        <v>-14.1</v>
      </c>
    </row>
    <row r="33" spans="1:6" ht="27" customHeight="1" x14ac:dyDescent="0.2">
      <c r="A33" s="44" t="s">
        <v>119</v>
      </c>
      <c r="B33" s="53" t="s">
        <v>122</v>
      </c>
      <c r="C33" s="46">
        <f>C34</f>
        <v>0.6</v>
      </c>
      <c r="D33" s="81">
        <f>D34</f>
        <v>2.7</v>
      </c>
      <c r="E33" s="61">
        <f t="shared" si="0"/>
        <v>450</v>
      </c>
      <c r="F33" s="61">
        <f t="shared" ref="F33:F34" si="5">D33-C33</f>
        <v>2.1</v>
      </c>
    </row>
    <row r="34" spans="1:6" ht="23.25" customHeight="1" x14ac:dyDescent="0.2">
      <c r="A34" s="84" t="s">
        <v>121</v>
      </c>
      <c r="B34" s="52" t="s">
        <v>120</v>
      </c>
      <c r="C34" s="66">
        <v>0.6</v>
      </c>
      <c r="D34" s="82">
        <v>2.7</v>
      </c>
      <c r="E34" s="61">
        <f t="shared" si="0"/>
        <v>450</v>
      </c>
      <c r="F34" s="61">
        <f t="shared" si="5"/>
        <v>2.1</v>
      </c>
    </row>
    <row r="35" spans="1:6" s="56" customFormat="1" ht="21.75" customHeight="1" x14ac:dyDescent="0.2">
      <c r="A35" s="57" t="s">
        <v>72</v>
      </c>
      <c r="B35" s="85" t="s">
        <v>73</v>
      </c>
      <c r="C35" s="86">
        <f>C36+C38+C42+C47</f>
        <v>11798.53</v>
      </c>
      <c r="D35" s="86">
        <f>D36+D38+D42+D47</f>
        <v>11798.51</v>
      </c>
      <c r="E35" s="86">
        <f>E36+E38+E42</f>
        <v>499.99999709240637</v>
      </c>
      <c r="F35" s="86">
        <f t="shared" ref="F35" si="6">F36+F38+F42</f>
        <v>-2.0000000000436557E-2</v>
      </c>
    </row>
    <row r="36" spans="1:6" ht="37.5" customHeight="1" x14ac:dyDescent="0.2">
      <c r="A36" s="47" t="s">
        <v>74</v>
      </c>
      <c r="B36" s="50" t="s">
        <v>75</v>
      </c>
      <c r="C36" s="66">
        <f>C37</f>
        <v>8223.5300000000007</v>
      </c>
      <c r="D36" s="97">
        <f>D37</f>
        <v>8223.5</v>
      </c>
      <c r="E36" s="61">
        <f t="shared" si="0"/>
        <v>99.999635193159136</v>
      </c>
      <c r="F36" s="61">
        <f t="shared" si="4"/>
        <v>-3.0000000000654836E-2</v>
      </c>
    </row>
    <row r="37" spans="1:6" ht="38.25" customHeight="1" x14ac:dyDescent="0.2">
      <c r="A37" s="47" t="s">
        <v>76</v>
      </c>
      <c r="B37" s="50" t="s">
        <v>77</v>
      </c>
      <c r="C37" s="66">
        <v>8223.5300000000007</v>
      </c>
      <c r="D37" s="169">
        <v>8223.5</v>
      </c>
      <c r="E37" s="61">
        <f t="shared" si="0"/>
        <v>99.999635193159136</v>
      </c>
      <c r="F37" s="61">
        <f t="shared" si="4"/>
        <v>-3.0000000000654836E-2</v>
      </c>
    </row>
    <row r="38" spans="1:6" s="56" customFormat="1" ht="36.75" customHeight="1" x14ac:dyDescent="0.2">
      <c r="A38" s="44" t="s">
        <v>78</v>
      </c>
      <c r="B38" s="49" t="s">
        <v>79</v>
      </c>
      <c r="C38" s="46">
        <f>C39+C41+C40</f>
        <v>494.9</v>
      </c>
      <c r="D38" s="81">
        <f>D39+D41+D40</f>
        <v>494.9</v>
      </c>
      <c r="E38" s="99">
        <f t="shared" si="0"/>
        <v>100</v>
      </c>
      <c r="F38" s="54">
        <f t="shared" si="4"/>
        <v>0</v>
      </c>
    </row>
    <row r="39" spans="1:6" ht="26.25" customHeight="1" x14ac:dyDescent="0.2">
      <c r="A39" s="47" t="s">
        <v>117</v>
      </c>
      <c r="B39" s="52" t="s">
        <v>118</v>
      </c>
      <c r="C39" s="66">
        <v>1.5</v>
      </c>
      <c r="D39" s="82">
        <v>1.5</v>
      </c>
      <c r="E39" s="61">
        <f t="shared" si="0"/>
        <v>100</v>
      </c>
      <c r="F39" s="61">
        <f t="shared" si="4"/>
        <v>0</v>
      </c>
    </row>
    <row r="40" spans="1:6" ht="30" customHeight="1" x14ac:dyDescent="0.2">
      <c r="A40" s="47" t="s">
        <v>82</v>
      </c>
      <c r="B40" s="50" t="s">
        <v>83</v>
      </c>
      <c r="C40" s="66">
        <v>466.4</v>
      </c>
      <c r="D40" s="169">
        <v>466.4</v>
      </c>
      <c r="E40" s="61">
        <f t="shared" si="0"/>
        <v>100</v>
      </c>
      <c r="F40" s="61">
        <f t="shared" si="4"/>
        <v>0</v>
      </c>
    </row>
    <row r="41" spans="1:6" ht="31.5" customHeight="1" x14ac:dyDescent="0.2">
      <c r="A41" s="47" t="s">
        <v>80</v>
      </c>
      <c r="B41" s="50" t="s">
        <v>81</v>
      </c>
      <c r="C41" s="66">
        <v>27</v>
      </c>
      <c r="D41" s="169">
        <v>27</v>
      </c>
      <c r="E41" s="61">
        <f t="shared" si="0"/>
        <v>100</v>
      </c>
      <c r="F41" s="61">
        <f t="shared" si="4"/>
        <v>0</v>
      </c>
    </row>
    <row r="42" spans="1:6" ht="33" customHeight="1" x14ac:dyDescent="0.2">
      <c r="A42" s="92" t="s">
        <v>84</v>
      </c>
      <c r="B42" s="49" t="s">
        <v>25</v>
      </c>
      <c r="C42" s="46">
        <f>C43+C45</f>
        <v>2930.1</v>
      </c>
      <c r="D42" s="81">
        <f>D43+D45</f>
        <v>2930.11</v>
      </c>
      <c r="E42" s="100">
        <f>E43+E45+E47</f>
        <v>300.00036189924725</v>
      </c>
      <c r="F42" s="46">
        <f t="shared" ref="F42" si="7">F43+F45</f>
        <v>1.0000000000218279E-2</v>
      </c>
    </row>
    <row r="43" spans="1:6" ht="31.5" customHeight="1" x14ac:dyDescent="0.2">
      <c r="A43" s="84" t="s">
        <v>130</v>
      </c>
      <c r="B43" s="49" t="s">
        <v>127</v>
      </c>
      <c r="C43" s="46">
        <f>C44</f>
        <v>166.9</v>
      </c>
      <c r="D43" s="81">
        <f>D44</f>
        <v>166.9</v>
      </c>
      <c r="E43" s="46">
        <f>E44</f>
        <v>100</v>
      </c>
      <c r="F43" s="46">
        <f>F44</f>
        <v>0</v>
      </c>
    </row>
    <row r="44" spans="1:6" ht="30.75" customHeight="1" x14ac:dyDescent="0.2">
      <c r="A44" s="84" t="s">
        <v>125</v>
      </c>
      <c r="B44" s="50" t="s">
        <v>127</v>
      </c>
      <c r="C44" s="66">
        <v>166.9</v>
      </c>
      <c r="D44" s="169">
        <v>166.9</v>
      </c>
      <c r="E44" s="61">
        <f t="shared" si="0"/>
        <v>100</v>
      </c>
      <c r="F44" s="61">
        <f t="shared" si="4"/>
        <v>0</v>
      </c>
    </row>
    <row r="45" spans="1:6" s="56" customFormat="1" ht="32.25" customHeight="1" x14ac:dyDescent="0.2">
      <c r="A45" s="47" t="s">
        <v>129</v>
      </c>
      <c r="B45" s="49" t="s">
        <v>128</v>
      </c>
      <c r="C45" s="46">
        <f>C46</f>
        <v>2763.2</v>
      </c>
      <c r="D45" s="81">
        <f>D46</f>
        <v>2763.21</v>
      </c>
      <c r="E45" s="54">
        <f t="shared" si="0"/>
        <v>100.00036189924725</v>
      </c>
      <c r="F45" s="54">
        <f t="shared" si="4"/>
        <v>1.0000000000218279E-2</v>
      </c>
    </row>
    <row r="46" spans="1:6" ht="29.25" customHeight="1" x14ac:dyDescent="0.2">
      <c r="A46" s="47" t="s">
        <v>85</v>
      </c>
      <c r="B46" s="50" t="s">
        <v>86</v>
      </c>
      <c r="C46" s="66">
        <v>2763.2</v>
      </c>
      <c r="D46" s="82">
        <v>2763.21</v>
      </c>
      <c r="E46" s="61">
        <f t="shared" si="0"/>
        <v>100.00036189924725</v>
      </c>
      <c r="F46" s="61">
        <f t="shared" si="4"/>
        <v>1.0000000000218279E-2</v>
      </c>
    </row>
    <row r="47" spans="1:6" customFormat="1" ht="38.25" customHeight="1" x14ac:dyDescent="0.25">
      <c r="A47" s="92" t="s">
        <v>137</v>
      </c>
      <c r="B47" s="93" t="s">
        <v>138</v>
      </c>
      <c r="C47" s="46">
        <v>150</v>
      </c>
      <c r="D47" s="46">
        <f>D48</f>
        <v>150</v>
      </c>
      <c r="E47" s="54">
        <f t="shared" si="0"/>
        <v>100</v>
      </c>
      <c r="F47" s="61">
        <f t="shared" si="4"/>
        <v>0</v>
      </c>
    </row>
    <row r="48" spans="1:6" customFormat="1" ht="19.5" customHeight="1" x14ac:dyDescent="0.25">
      <c r="A48" s="84" t="s">
        <v>139</v>
      </c>
      <c r="B48" s="50" t="s">
        <v>138</v>
      </c>
      <c r="C48" s="66">
        <v>150</v>
      </c>
      <c r="D48" s="66">
        <v>150</v>
      </c>
      <c r="E48" s="61">
        <f t="shared" si="0"/>
        <v>100</v>
      </c>
      <c r="F48" s="61">
        <f t="shared" si="4"/>
        <v>0</v>
      </c>
    </row>
    <row r="49" spans="1:7" x14ac:dyDescent="0.2">
      <c r="A49" s="44"/>
      <c r="B49" s="49" t="s">
        <v>87</v>
      </c>
      <c r="C49" s="46">
        <f>C35+C24+C7</f>
        <v>34774.53</v>
      </c>
      <c r="D49" s="81">
        <f>D35+D24+D7</f>
        <v>35779.5</v>
      </c>
      <c r="E49" s="54">
        <f>D49*100/C49</f>
        <v>102.8899599793297</v>
      </c>
      <c r="F49" s="171">
        <f>D49-C49</f>
        <v>1004.9700000000012</v>
      </c>
    </row>
    <row r="50" spans="1:7" x14ac:dyDescent="0.2">
      <c r="D50" s="83"/>
    </row>
    <row r="51" spans="1:7" ht="18.75" x14ac:dyDescent="0.3">
      <c r="D51" s="55"/>
      <c r="E51" s="94"/>
      <c r="F51" s="94"/>
      <c r="G51" s="95"/>
    </row>
    <row r="52" spans="1:7" x14ac:dyDescent="0.2">
      <c r="C52" s="55"/>
    </row>
    <row r="53" spans="1:7" x14ac:dyDescent="0.2">
      <c r="D53" s="55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selection activeCell="F6" sqref="F6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12" hidden="1" customWidth="1"/>
    <col min="6" max="6" width="17.28515625" style="72" customWidth="1"/>
    <col min="7" max="7" width="14.42578125" style="12" customWidth="1"/>
    <col min="8" max="8" width="12.28515625" style="12" customWidth="1"/>
    <col min="9" max="9" width="12.42578125" style="12" customWidth="1"/>
    <col min="10" max="16384" width="9.140625" style="12"/>
  </cols>
  <sheetData>
    <row r="1" spans="1:13" ht="47.25" customHeight="1" x14ac:dyDescent="0.2">
      <c r="G1" s="172" t="s">
        <v>126</v>
      </c>
      <c r="H1" s="172"/>
      <c r="I1" s="172"/>
    </row>
    <row r="3" spans="1:13" ht="45" customHeight="1" x14ac:dyDescent="0.2">
      <c r="A3" s="174" t="s">
        <v>132</v>
      </c>
      <c r="B3" s="174"/>
      <c r="C3" s="174"/>
      <c r="D3" s="174"/>
      <c r="E3" s="174"/>
      <c r="F3" s="174"/>
      <c r="G3" s="174"/>
      <c r="H3" s="174"/>
      <c r="I3" s="174"/>
    </row>
    <row r="4" spans="1:13" ht="21" customHeight="1" x14ac:dyDescent="0.2"/>
    <row r="5" spans="1:13" x14ac:dyDescent="0.2">
      <c r="H5" s="10"/>
      <c r="I5" s="10" t="s">
        <v>32</v>
      </c>
    </row>
    <row r="6" spans="1:13" ht="87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73" t="s">
        <v>347</v>
      </c>
      <c r="G6" s="6" t="s">
        <v>133</v>
      </c>
      <c r="H6" s="7" t="s">
        <v>88</v>
      </c>
      <c r="I6" s="7" t="s">
        <v>89</v>
      </c>
    </row>
    <row r="7" spans="1:13" ht="20.25" customHeight="1" x14ac:dyDescent="0.2">
      <c r="A7" s="34" t="s">
        <v>5</v>
      </c>
      <c r="B7" s="35">
        <v>1</v>
      </c>
      <c r="C7" s="35">
        <v>0</v>
      </c>
      <c r="D7" s="36">
        <f>D8+D9+D10+D11+D12</f>
        <v>18743.7</v>
      </c>
      <c r="E7" s="31"/>
      <c r="F7" s="74">
        <f>F8+F9+F10+F11+F12</f>
        <v>20686.400000000001</v>
      </c>
      <c r="G7" s="41">
        <f>G8+G9+G10+G11+G12</f>
        <v>19131.5</v>
      </c>
      <c r="H7" s="30">
        <f>G7*100/F7</f>
        <v>92.483467398870744</v>
      </c>
      <c r="I7" s="15">
        <f>G7-F7</f>
        <v>-1554.9000000000015</v>
      </c>
    </row>
    <row r="8" spans="1:13" ht="22.5" customHeight="1" x14ac:dyDescent="0.2">
      <c r="A8" s="34" t="s">
        <v>6</v>
      </c>
      <c r="B8" s="35">
        <v>1</v>
      </c>
      <c r="C8" s="35">
        <v>2</v>
      </c>
      <c r="D8" s="36">
        <f>'[1]расходы 2020'!F7</f>
        <v>2019</v>
      </c>
      <c r="E8" s="32" t="s">
        <v>26</v>
      </c>
      <c r="F8" s="75">
        <v>2388.6999999999998</v>
      </c>
      <c r="G8" s="15">
        <v>2385.1999999999998</v>
      </c>
      <c r="H8" s="68">
        <f>G8*100/F8</f>
        <v>99.853476786536604</v>
      </c>
      <c r="I8" s="69">
        <f>G8-F8</f>
        <v>-3.5</v>
      </c>
    </row>
    <row r="9" spans="1:13" ht="38.25" customHeight="1" x14ac:dyDescent="0.2">
      <c r="A9" s="34" t="s">
        <v>7</v>
      </c>
      <c r="B9" s="35">
        <v>1</v>
      </c>
      <c r="C9" s="35">
        <v>4</v>
      </c>
      <c r="D9" s="36">
        <f>'[1]расходы 2020'!F13</f>
        <v>11173</v>
      </c>
      <c r="E9" s="32"/>
      <c r="F9" s="75">
        <v>12756.7</v>
      </c>
      <c r="G9" s="15">
        <v>11995.9</v>
      </c>
      <c r="H9" s="68">
        <f t="shared" ref="H9:H34" si="0">G9*100/F9</f>
        <v>94.036075160503884</v>
      </c>
      <c r="I9" s="69">
        <f>G9-F9</f>
        <v>-760.80000000000109</v>
      </c>
    </row>
    <row r="10" spans="1:13" ht="38.25" customHeight="1" x14ac:dyDescent="0.2">
      <c r="A10" s="37" t="s">
        <v>28</v>
      </c>
      <c r="B10" s="35">
        <v>1</v>
      </c>
      <c r="C10" s="35">
        <v>6</v>
      </c>
      <c r="D10" s="36">
        <f>'[1]расходы 2020'!F19</f>
        <v>34.700000000000003</v>
      </c>
      <c r="E10" s="32"/>
      <c r="F10" s="75">
        <v>36.4</v>
      </c>
      <c r="G10" s="15">
        <v>36.4</v>
      </c>
      <c r="H10" s="68">
        <f t="shared" si="0"/>
        <v>100</v>
      </c>
      <c r="I10" s="69">
        <f t="shared" ref="I10:I34" si="1">G10-F10</f>
        <v>0</v>
      </c>
    </row>
    <row r="11" spans="1:13" ht="11.25" customHeight="1" x14ac:dyDescent="0.2">
      <c r="A11" s="34" t="s">
        <v>8</v>
      </c>
      <c r="B11" s="35">
        <v>1</v>
      </c>
      <c r="C11" s="35">
        <v>11</v>
      </c>
      <c r="D11" s="36">
        <f>'[1]расходы 2020'!F30</f>
        <v>50</v>
      </c>
      <c r="E11" s="32" t="s">
        <v>26</v>
      </c>
      <c r="F11" s="75">
        <v>50</v>
      </c>
      <c r="G11" s="15">
        <v>0</v>
      </c>
      <c r="H11" s="68">
        <v>0</v>
      </c>
      <c r="I11" s="69">
        <f t="shared" si="1"/>
        <v>-50</v>
      </c>
    </row>
    <row r="12" spans="1:13" ht="11.25" customHeight="1" x14ac:dyDescent="0.2">
      <c r="A12" s="34" t="s">
        <v>9</v>
      </c>
      <c r="B12" s="35">
        <v>1</v>
      </c>
      <c r="C12" s="35">
        <v>13</v>
      </c>
      <c r="D12" s="36">
        <f>'[1]расходы 2020'!F36</f>
        <v>5467</v>
      </c>
      <c r="E12" s="32" t="s">
        <v>26</v>
      </c>
      <c r="F12" s="75">
        <v>5454.6</v>
      </c>
      <c r="G12" s="77">
        <v>4714</v>
      </c>
      <c r="H12" s="68">
        <f t="shared" si="0"/>
        <v>86.422469108642247</v>
      </c>
      <c r="I12" s="69">
        <f t="shared" si="1"/>
        <v>-740.60000000000036</v>
      </c>
    </row>
    <row r="13" spans="1:13" ht="13.5" customHeight="1" x14ac:dyDescent="0.2">
      <c r="A13" s="34" t="s">
        <v>10</v>
      </c>
      <c r="B13" s="35">
        <v>2</v>
      </c>
      <c r="C13" s="35">
        <v>0</v>
      </c>
      <c r="D13" s="36">
        <f>D14</f>
        <v>438</v>
      </c>
      <c r="E13" s="32" t="s">
        <v>26</v>
      </c>
      <c r="F13" s="75">
        <f>F14</f>
        <v>466.4</v>
      </c>
      <c r="G13" s="75">
        <f>G14</f>
        <v>466.4</v>
      </c>
      <c r="H13" s="68">
        <f t="shared" si="0"/>
        <v>100</v>
      </c>
      <c r="I13" s="69">
        <f t="shared" si="1"/>
        <v>0</v>
      </c>
    </row>
    <row r="14" spans="1:13" ht="11.25" customHeight="1" x14ac:dyDescent="0.2">
      <c r="A14" s="34" t="s">
        <v>11</v>
      </c>
      <c r="B14" s="35">
        <v>2</v>
      </c>
      <c r="C14" s="35">
        <v>3</v>
      </c>
      <c r="D14" s="36">
        <f>'[1]расходы 2020'!F75</f>
        <v>438</v>
      </c>
      <c r="E14" s="32" t="s">
        <v>26</v>
      </c>
      <c r="F14" s="75">
        <v>466.4</v>
      </c>
      <c r="G14" s="77">
        <v>466.4</v>
      </c>
      <c r="H14" s="68">
        <f t="shared" si="0"/>
        <v>100</v>
      </c>
      <c r="I14" s="69">
        <f t="shared" si="1"/>
        <v>0</v>
      </c>
    </row>
    <row r="15" spans="1:13" ht="16.5" customHeight="1" x14ac:dyDescent="0.2">
      <c r="A15" s="34" t="s">
        <v>12</v>
      </c>
      <c r="B15" s="35">
        <v>3</v>
      </c>
      <c r="C15" s="35">
        <v>0</v>
      </c>
      <c r="D15" s="36">
        <f>D16+D17+D18</f>
        <v>39.9</v>
      </c>
      <c r="E15" s="32" t="s">
        <v>26</v>
      </c>
      <c r="F15" s="75">
        <f>F16+F17+F18</f>
        <v>60.25</v>
      </c>
      <c r="G15" s="75">
        <f>G16+G17+G18</f>
        <v>60.25</v>
      </c>
      <c r="H15" s="68">
        <f t="shared" si="0"/>
        <v>100</v>
      </c>
      <c r="I15" s="69">
        <f t="shared" si="1"/>
        <v>0</v>
      </c>
      <c r="L15" s="19"/>
      <c r="M15" s="19"/>
    </row>
    <row r="16" spans="1:13" ht="11.25" customHeight="1" x14ac:dyDescent="0.2">
      <c r="A16" s="34" t="s">
        <v>13</v>
      </c>
      <c r="B16" s="35">
        <v>3</v>
      </c>
      <c r="C16" s="35">
        <v>4</v>
      </c>
      <c r="D16" s="36">
        <f>'[1]расходы 2020'!F84</f>
        <v>8</v>
      </c>
      <c r="E16" s="32" t="s">
        <v>26</v>
      </c>
      <c r="F16" s="75">
        <v>27</v>
      </c>
      <c r="G16" s="77">
        <v>27</v>
      </c>
      <c r="H16" s="68">
        <f t="shared" si="0"/>
        <v>100</v>
      </c>
      <c r="I16" s="69">
        <f t="shared" si="1"/>
        <v>0</v>
      </c>
    </row>
    <row r="17" spans="1:9" ht="24.75" customHeight="1" x14ac:dyDescent="0.2">
      <c r="A17" s="34" t="s">
        <v>20</v>
      </c>
      <c r="B17" s="35">
        <v>3</v>
      </c>
      <c r="C17" s="35">
        <v>9</v>
      </c>
      <c r="D17" s="36">
        <f>'[1]расходы 2020'!F91</f>
        <v>2</v>
      </c>
      <c r="E17" s="32"/>
      <c r="F17" s="75">
        <v>2</v>
      </c>
      <c r="G17" s="77">
        <v>2</v>
      </c>
      <c r="H17" s="68">
        <f t="shared" si="0"/>
        <v>100</v>
      </c>
      <c r="I17" s="69">
        <f t="shared" si="1"/>
        <v>0</v>
      </c>
    </row>
    <row r="18" spans="1:9" ht="24" customHeight="1" x14ac:dyDescent="0.2">
      <c r="A18" s="37" t="s">
        <v>27</v>
      </c>
      <c r="B18" s="35">
        <v>3</v>
      </c>
      <c r="C18" s="35">
        <v>14</v>
      </c>
      <c r="D18" s="36">
        <f>'[1]расходы 2020'!F103</f>
        <v>29.9</v>
      </c>
      <c r="E18" s="32"/>
      <c r="F18" s="75">
        <v>31.25</v>
      </c>
      <c r="G18" s="77">
        <v>31.25</v>
      </c>
      <c r="H18" s="68">
        <f t="shared" si="0"/>
        <v>100</v>
      </c>
      <c r="I18" s="69">
        <f t="shared" si="1"/>
        <v>0</v>
      </c>
    </row>
    <row r="19" spans="1:9" ht="14.25" customHeight="1" x14ac:dyDescent="0.2">
      <c r="A19" s="34" t="s">
        <v>14</v>
      </c>
      <c r="B19" s="63">
        <v>4</v>
      </c>
      <c r="C19" s="63">
        <v>0</v>
      </c>
      <c r="D19" s="64">
        <f>D21+D22+D23</f>
        <v>2503.1999999999998</v>
      </c>
      <c r="E19" s="65" t="s">
        <v>26</v>
      </c>
      <c r="F19" s="76">
        <f>F21+F22+F23+F20</f>
        <v>5252.7000000000007</v>
      </c>
      <c r="G19" s="76">
        <f>G21+G22+G23+G20</f>
        <v>848.9</v>
      </c>
      <c r="H19" s="68">
        <f t="shared" si="0"/>
        <v>16.161212328897516</v>
      </c>
      <c r="I19" s="69">
        <f t="shared" si="1"/>
        <v>-4403.8000000000011</v>
      </c>
    </row>
    <row r="20" spans="1:9" s="62" customFormat="1" ht="14.25" customHeight="1" x14ac:dyDescent="0.2">
      <c r="A20" s="34" t="s">
        <v>124</v>
      </c>
      <c r="B20" s="63">
        <v>4</v>
      </c>
      <c r="C20" s="63">
        <v>1</v>
      </c>
      <c r="D20" s="64"/>
      <c r="E20" s="65"/>
      <c r="F20" s="88">
        <v>221.3</v>
      </c>
      <c r="G20" s="76">
        <v>188</v>
      </c>
      <c r="H20" s="68">
        <f t="shared" si="0"/>
        <v>84.952553095345678</v>
      </c>
      <c r="I20" s="69">
        <f t="shared" si="1"/>
        <v>-33.300000000000011</v>
      </c>
    </row>
    <row r="21" spans="1:9" ht="11.25" customHeight="1" x14ac:dyDescent="0.2">
      <c r="A21" s="34" t="s">
        <v>30</v>
      </c>
      <c r="B21" s="35">
        <v>4</v>
      </c>
      <c r="C21" s="35">
        <v>9</v>
      </c>
      <c r="D21" s="36">
        <f>'[1]расходы 2020'!F114</f>
        <v>2043.8</v>
      </c>
      <c r="E21" s="32"/>
      <c r="F21" s="75">
        <v>4351.6000000000004</v>
      </c>
      <c r="G21" s="75">
        <v>0</v>
      </c>
      <c r="H21" s="68">
        <f t="shared" si="0"/>
        <v>0</v>
      </c>
      <c r="I21" s="69">
        <f t="shared" si="1"/>
        <v>-4351.6000000000004</v>
      </c>
    </row>
    <row r="22" spans="1:9" ht="11.25" customHeight="1" x14ac:dyDescent="0.2">
      <c r="A22" s="34" t="s">
        <v>15</v>
      </c>
      <c r="B22" s="35">
        <v>4</v>
      </c>
      <c r="C22" s="35">
        <v>10</v>
      </c>
      <c r="D22" s="36">
        <f>'[1]расходы 2020'!F121</f>
        <v>452.7</v>
      </c>
      <c r="E22" s="32" t="s">
        <v>26</v>
      </c>
      <c r="F22" s="75">
        <v>672.5</v>
      </c>
      <c r="G22" s="75">
        <v>653.6</v>
      </c>
      <c r="H22" s="68">
        <f t="shared" si="0"/>
        <v>97.189591078066911</v>
      </c>
      <c r="I22" s="69">
        <f t="shared" si="1"/>
        <v>-18.899999999999977</v>
      </c>
    </row>
    <row r="23" spans="1:9" x14ac:dyDescent="0.2">
      <c r="A23" s="34" t="s">
        <v>31</v>
      </c>
      <c r="B23" s="35">
        <v>4</v>
      </c>
      <c r="C23" s="35">
        <v>12</v>
      </c>
      <c r="D23" s="36">
        <f>'[1]расходы 2020'!F127</f>
        <v>6.7</v>
      </c>
      <c r="E23" s="32"/>
      <c r="F23" s="75">
        <v>7.3</v>
      </c>
      <c r="G23" s="75">
        <v>7.3</v>
      </c>
      <c r="H23" s="68">
        <f t="shared" si="0"/>
        <v>100</v>
      </c>
      <c r="I23" s="69">
        <f t="shared" si="1"/>
        <v>0</v>
      </c>
    </row>
    <row r="24" spans="1:9" ht="17.25" customHeight="1" x14ac:dyDescent="0.2">
      <c r="A24" s="34" t="s">
        <v>16</v>
      </c>
      <c r="B24" s="35">
        <v>5</v>
      </c>
      <c r="C24" s="35">
        <v>0</v>
      </c>
      <c r="D24" s="36">
        <f>D25+D26+D27</f>
        <v>6624.3</v>
      </c>
      <c r="E24" s="32" t="s">
        <v>26</v>
      </c>
      <c r="F24" s="75">
        <f>F25+F26+F27+F28</f>
        <v>6154.5</v>
      </c>
      <c r="G24" s="75">
        <f>G25+G26+G27</f>
        <v>3584.2999999999997</v>
      </c>
      <c r="H24" s="68">
        <f t="shared" si="0"/>
        <v>58.238687139491432</v>
      </c>
      <c r="I24" s="69">
        <f t="shared" si="1"/>
        <v>-2570.2000000000003</v>
      </c>
    </row>
    <row r="25" spans="1:9" ht="11.25" customHeight="1" x14ac:dyDescent="0.2">
      <c r="A25" s="34" t="s">
        <v>24</v>
      </c>
      <c r="B25" s="35">
        <v>5</v>
      </c>
      <c r="C25" s="35">
        <v>1</v>
      </c>
      <c r="D25" s="36">
        <f>'[1]расходы 2020'!F134</f>
        <v>239.7</v>
      </c>
      <c r="E25" s="32" t="s">
        <v>26</v>
      </c>
      <c r="F25" s="75">
        <v>238.6</v>
      </c>
      <c r="G25" s="75">
        <v>232.7</v>
      </c>
      <c r="H25" s="68">
        <f>G25*100/F25</f>
        <v>97.527242246437552</v>
      </c>
      <c r="I25" s="69">
        <f>G25-F25</f>
        <v>-5.9000000000000057</v>
      </c>
    </row>
    <row r="26" spans="1:9" ht="11.25" customHeight="1" x14ac:dyDescent="0.2">
      <c r="A26" s="34" t="s">
        <v>21</v>
      </c>
      <c r="B26" s="35">
        <v>5</v>
      </c>
      <c r="C26" s="35">
        <v>2</v>
      </c>
      <c r="D26" s="36">
        <f>'[1]расходы 2020'!F141</f>
        <v>5840.6</v>
      </c>
      <c r="E26" s="32" t="s">
        <v>26</v>
      </c>
      <c r="F26" s="75">
        <v>3180.5</v>
      </c>
      <c r="G26" s="75">
        <v>2999.5</v>
      </c>
      <c r="H26" s="68">
        <f t="shared" si="0"/>
        <v>94.309070900801757</v>
      </c>
      <c r="I26" s="69">
        <f t="shared" si="1"/>
        <v>-181</v>
      </c>
    </row>
    <row r="27" spans="1:9" ht="11.25" customHeight="1" x14ac:dyDescent="0.2">
      <c r="A27" s="34" t="s">
        <v>17</v>
      </c>
      <c r="B27" s="35">
        <v>5</v>
      </c>
      <c r="C27" s="35">
        <v>3</v>
      </c>
      <c r="D27" s="36">
        <f>'[1]расходы 2020'!F159</f>
        <v>544</v>
      </c>
      <c r="E27" s="32" t="s">
        <v>26</v>
      </c>
      <c r="F27" s="75">
        <v>2735.4</v>
      </c>
      <c r="G27" s="75">
        <v>352.1</v>
      </c>
      <c r="H27" s="68">
        <f t="shared" si="0"/>
        <v>12.871974848285442</v>
      </c>
      <c r="I27" s="69">
        <f t="shared" si="1"/>
        <v>-2383.3000000000002</v>
      </c>
    </row>
    <row r="28" spans="1:9" s="62" customFormat="1" ht="11.25" customHeight="1" x14ac:dyDescent="0.2">
      <c r="A28" s="34" t="s">
        <v>123</v>
      </c>
      <c r="B28" s="35">
        <v>5</v>
      </c>
      <c r="C28" s="35">
        <v>5</v>
      </c>
      <c r="D28" s="36"/>
      <c r="E28" s="32"/>
      <c r="F28" s="75">
        <v>0</v>
      </c>
      <c r="G28" s="75">
        <v>0</v>
      </c>
      <c r="H28" s="68">
        <v>0</v>
      </c>
      <c r="I28" s="69">
        <f t="shared" si="1"/>
        <v>0</v>
      </c>
    </row>
    <row r="29" spans="1:9" ht="14.25" customHeight="1" x14ac:dyDescent="0.2">
      <c r="A29" s="34" t="str">
        <f>'[1]расходы 2020'!A165</f>
        <v>ОХРАНА ОКРУЖАЮЩЕЙ СРЕДЫ</v>
      </c>
      <c r="B29" s="35">
        <f>'[1]расходы 2020'!B165</f>
        <v>6</v>
      </c>
      <c r="C29" s="35">
        <v>0</v>
      </c>
      <c r="D29" s="36">
        <f>D30</f>
        <v>298</v>
      </c>
      <c r="E29" s="32" t="s">
        <v>26</v>
      </c>
      <c r="F29" s="75">
        <f>F30</f>
        <v>210.1</v>
      </c>
      <c r="G29" s="75">
        <f>G30</f>
        <v>210.1</v>
      </c>
      <c r="H29" s="68">
        <f t="shared" si="0"/>
        <v>100</v>
      </c>
      <c r="I29" s="69">
        <f t="shared" si="1"/>
        <v>0</v>
      </c>
    </row>
    <row r="30" spans="1:9" ht="11.25" customHeight="1" x14ac:dyDescent="0.2">
      <c r="A30" s="34" t="str">
        <f>'[1]расходы 2020'!A166</f>
        <v>Другие вопросы в области охраны окружающей среды</v>
      </c>
      <c r="B30" s="35">
        <v>6</v>
      </c>
      <c r="C30" s="35">
        <f>'[1]расходы 2020'!C166</f>
        <v>5</v>
      </c>
      <c r="D30" s="36">
        <f>'[1]расходы 2020'!F166</f>
        <v>298</v>
      </c>
      <c r="E30" s="32" t="s">
        <v>26</v>
      </c>
      <c r="F30" s="75">
        <v>210.1</v>
      </c>
      <c r="G30" s="75">
        <v>210.1</v>
      </c>
      <c r="H30" s="68">
        <f t="shared" si="0"/>
        <v>100</v>
      </c>
      <c r="I30" s="69">
        <f t="shared" si="1"/>
        <v>0</v>
      </c>
    </row>
    <row r="31" spans="1:9" ht="16.5" customHeight="1" x14ac:dyDescent="0.2">
      <c r="A31" s="34" t="s">
        <v>22</v>
      </c>
      <c r="B31" s="35">
        <v>8</v>
      </c>
      <c r="C31" s="35">
        <v>0</v>
      </c>
      <c r="D31" s="36">
        <f>D32</f>
        <v>1253.8</v>
      </c>
      <c r="E31" s="32" t="s">
        <v>26</v>
      </c>
      <c r="F31" s="75">
        <f>F32</f>
        <v>1422.5</v>
      </c>
      <c r="G31" s="75">
        <f>G32</f>
        <v>1232.5</v>
      </c>
      <c r="H31" s="68">
        <f t="shared" si="0"/>
        <v>86.643233743409496</v>
      </c>
      <c r="I31" s="69">
        <f t="shared" si="1"/>
        <v>-190</v>
      </c>
    </row>
    <row r="32" spans="1:9" ht="13.5" customHeight="1" x14ac:dyDescent="0.2">
      <c r="A32" s="34" t="s">
        <v>18</v>
      </c>
      <c r="B32" s="35">
        <v>8</v>
      </c>
      <c r="C32" s="35">
        <v>1</v>
      </c>
      <c r="D32" s="36">
        <f>'[1]расходы 2020'!F177</f>
        <v>1253.8</v>
      </c>
      <c r="E32" s="32" t="s">
        <v>26</v>
      </c>
      <c r="F32" s="75">
        <v>1422.5</v>
      </c>
      <c r="G32" s="75">
        <v>1232.5</v>
      </c>
      <c r="H32" s="68">
        <f t="shared" si="0"/>
        <v>86.643233743409496</v>
      </c>
      <c r="I32" s="69">
        <f t="shared" si="1"/>
        <v>-190</v>
      </c>
    </row>
    <row r="33" spans="1:12" ht="11.25" customHeight="1" x14ac:dyDescent="0.2">
      <c r="A33" s="34" t="s">
        <v>23</v>
      </c>
      <c r="B33" s="35">
        <v>11</v>
      </c>
      <c r="C33" s="35">
        <v>0</v>
      </c>
      <c r="D33" s="36">
        <f>D34</f>
        <v>6973.6</v>
      </c>
      <c r="E33" s="33"/>
      <c r="F33" s="77">
        <f>F34</f>
        <v>6928.4</v>
      </c>
      <c r="G33" s="77">
        <f>G34</f>
        <v>5791.2</v>
      </c>
      <c r="H33" s="68">
        <f t="shared" si="0"/>
        <v>83.58639801397149</v>
      </c>
      <c r="I33" s="69">
        <f t="shared" si="1"/>
        <v>-1137.1999999999998</v>
      </c>
      <c r="L33" s="29"/>
    </row>
    <row r="34" spans="1:12" x14ac:dyDescent="0.2">
      <c r="A34" s="38" t="s">
        <v>19</v>
      </c>
      <c r="B34" s="39">
        <v>11</v>
      </c>
      <c r="C34" s="39">
        <v>1</v>
      </c>
      <c r="D34" s="40">
        <f>'[1]расходы 2020'!F198</f>
        <v>6973.6</v>
      </c>
      <c r="F34" s="78">
        <v>6928.4</v>
      </c>
      <c r="G34" s="78">
        <v>5791.2</v>
      </c>
      <c r="H34" s="70">
        <f t="shared" si="0"/>
        <v>83.58639801397149</v>
      </c>
      <c r="I34" s="69">
        <f t="shared" si="1"/>
        <v>-1137.1999999999998</v>
      </c>
    </row>
    <row r="35" spans="1:12" s="43" customFormat="1" x14ac:dyDescent="0.2">
      <c r="A35" s="42" t="s">
        <v>29</v>
      </c>
      <c r="B35" s="16"/>
      <c r="C35" s="16"/>
      <c r="D35" s="17"/>
      <c r="E35" s="18"/>
      <c r="F35" s="89">
        <f>F7+F13+F15+F19+F24+F29+F31+F33</f>
        <v>41181.250000000007</v>
      </c>
      <c r="G35" s="89">
        <f>G7+G13+G15+G19+G24+G29+G31+G33</f>
        <v>31325.15</v>
      </c>
      <c r="H35" s="71">
        <f t="shared" ref="H35" si="2">G35*100/F35</f>
        <v>76.066535134314748</v>
      </c>
      <c r="I35" s="91">
        <f>G35-F35</f>
        <v>-9856.1000000000058</v>
      </c>
    </row>
    <row r="36" spans="1:12" s="19" customFormat="1" x14ac:dyDescent="0.2">
      <c r="A36" s="9"/>
      <c r="B36" s="10"/>
      <c r="C36" s="10"/>
      <c r="D36" s="11"/>
      <c r="E36" s="12"/>
      <c r="F36" s="79"/>
      <c r="G36" s="12"/>
      <c r="H36" s="12"/>
    </row>
    <row r="39" spans="1:12" x14ac:dyDescent="0.2">
      <c r="F39" s="80"/>
      <c r="G39" s="59"/>
    </row>
  </sheetData>
  <autoFilter ref="A6:F35"/>
  <mergeCells count="2">
    <mergeCell ref="A3:I3"/>
    <mergeCell ref="G1:I1"/>
  </mergeCells>
  <pageMargins left="0" right="0" top="0" bottom="0" header="0" footer="0"/>
  <pageSetup paperSize="9" scale="8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3"/>
  <sheetViews>
    <sheetView topLeftCell="A178" zoomScaleNormal="100" workbookViewId="0">
      <selection activeCell="G9" sqref="G9"/>
    </sheetView>
  </sheetViews>
  <sheetFormatPr defaultRowHeight="12.75" x14ac:dyDescent="0.2"/>
  <cols>
    <col min="1" max="1" width="50.42578125" style="9" customWidth="1"/>
    <col min="2" max="2" width="7.28515625" style="10" customWidth="1"/>
    <col min="3" max="3" width="5.28515625" style="10" customWidth="1"/>
    <col min="4" max="4" width="4.7109375" style="11" customWidth="1"/>
    <col min="5" max="5" width="11.42578125" style="62" customWidth="1"/>
    <col min="6" max="6" width="5.5703125" style="72" customWidth="1"/>
    <col min="7" max="7" width="14.42578125" style="62" customWidth="1"/>
    <col min="8" max="8" width="12.28515625" style="62" customWidth="1"/>
    <col min="9" max="9" width="12.42578125" style="62" customWidth="1"/>
    <col min="10" max="10" width="12.140625" style="62" customWidth="1"/>
    <col min="11" max="16384" width="9.140625" style="62"/>
  </cols>
  <sheetData>
    <row r="1" spans="1:11" ht="47.25" customHeight="1" x14ac:dyDescent="0.2">
      <c r="G1" s="172" t="s">
        <v>343</v>
      </c>
      <c r="H1" s="172"/>
      <c r="I1" s="172"/>
    </row>
    <row r="2" spans="1:11" x14ac:dyDescent="0.2">
      <c r="A2" s="102"/>
      <c r="B2" s="102"/>
      <c r="C2" s="103"/>
      <c r="D2" s="103"/>
      <c r="E2" s="104"/>
      <c r="F2" s="105"/>
      <c r="G2" s="103"/>
      <c r="H2" s="105"/>
      <c r="I2" s="105"/>
    </row>
    <row r="3" spans="1:11" ht="12.75" customHeight="1" x14ac:dyDescent="0.2">
      <c r="A3" s="175" t="s">
        <v>312</v>
      </c>
      <c r="B3" s="175"/>
      <c r="C3" s="175"/>
      <c r="D3" s="175"/>
      <c r="E3" s="175"/>
      <c r="F3" s="175"/>
      <c r="G3" s="175"/>
      <c r="H3" s="105"/>
      <c r="I3" s="105"/>
      <c r="J3" s="160"/>
    </row>
    <row r="4" spans="1:11" x14ac:dyDescent="0.2">
      <c r="A4" s="102"/>
      <c r="B4" s="102"/>
      <c r="C4" s="103"/>
      <c r="D4" s="103"/>
      <c r="E4" s="104"/>
      <c r="F4" s="105"/>
      <c r="G4" s="103"/>
      <c r="H4" s="105"/>
      <c r="I4" s="105"/>
      <c r="J4" s="158"/>
    </row>
    <row r="5" spans="1:11" x14ac:dyDescent="0.2">
      <c r="A5" s="102"/>
      <c r="B5" s="102"/>
      <c r="C5" s="103"/>
      <c r="D5" s="103"/>
      <c r="E5" s="104"/>
      <c r="F5" s="105"/>
      <c r="G5" s="103" t="s">
        <v>141</v>
      </c>
      <c r="H5" s="105"/>
      <c r="I5" s="105"/>
      <c r="J5" s="159"/>
    </row>
    <row r="6" spans="1:11" ht="51" x14ac:dyDescent="0.2">
      <c r="A6" s="106" t="s">
        <v>0</v>
      </c>
      <c r="B6" s="106" t="s">
        <v>142</v>
      </c>
      <c r="C6" s="106" t="s">
        <v>1</v>
      </c>
      <c r="D6" s="106" t="s">
        <v>2</v>
      </c>
      <c r="E6" s="107" t="s">
        <v>3</v>
      </c>
      <c r="F6" s="106" t="s">
        <v>4</v>
      </c>
      <c r="G6" s="7" t="s">
        <v>348</v>
      </c>
      <c r="H6" s="5" t="s">
        <v>133</v>
      </c>
      <c r="I6" s="5" t="s">
        <v>88</v>
      </c>
      <c r="J6" s="161" t="s">
        <v>89</v>
      </c>
    </row>
    <row r="7" spans="1:11" x14ac:dyDescent="0.2">
      <c r="A7" s="108" t="s">
        <v>5</v>
      </c>
      <c r="B7" s="109">
        <v>650</v>
      </c>
      <c r="C7" s="110">
        <v>1</v>
      </c>
      <c r="D7" s="110">
        <v>0</v>
      </c>
      <c r="E7" s="111" t="s">
        <v>26</v>
      </c>
      <c r="F7" s="112" t="s">
        <v>26</v>
      </c>
      <c r="G7" s="113">
        <f>G8+G21+G34+G45+G51</f>
        <v>20686.400000000001</v>
      </c>
      <c r="H7" s="113">
        <f>H8+H21+H34+H45+H51</f>
        <v>19131.48</v>
      </c>
      <c r="I7" s="155">
        <f t="shared" ref="I7:I8" si="0">H7*100/G7</f>
        <v>92.483370716992795</v>
      </c>
      <c r="J7" s="155">
        <f>H7-G7</f>
        <v>-1554.9200000000019</v>
      </c>
    </row>
    <row r="8" spans="1:11" ht="22.5" x14ac:dyDescent="0.2">
      <c r="A8" s="114" t="s">
        <v>6</v>
      </c>
      <c r="B8" s="115">
        <v>650</v>
      </c>
      <c r="C8" s="116">
        <v>1</v>
      </c>
      <c r="D8" s="116">
        <v>2</v>
      </c>
      <c r="E8" s="117" t="s">
        <v>26</v>
      </c>
      <c r="F8" s="118" t="s">
        <v>26</v>
      </c>
      <c r="G8" s="119">
        <f t="shared" ref="G8:H12" si="1">G9</f>
        <v>2388.7000000000003</v>
      </c>
      <c r="H8" s="119">
        <f t="shared" si="1"/>
        <v>2385.2000000000003</v>
      </c>
      <c r="I8" s="119">
        <f t="shared" si="0"/>
        <v>99.853476786536618</v>
      </c>
      <c r="J8" s="119">
        <f>H8-G8</f>
        <v>-3.5</v>
      </c>
    </row>
    <row r="9" spans="1:11" ht="33.75" x14ac:dyDescent="0.2">
      <c r="A9" s="120" t="s">
        <v>313</v>
      </c>
      <c r="B9" s="121">
        <v>650</v>
      </c>
      <c r="C9" s="122">
        <v>1</v>
      </c>
      <c r="D9" s="122">
        <v>2</v>
      </c>
      <c r="E9" s="123" t="s">
        <v>143</v>
      </c>
      <c r="F9" s="124" t="s">
        <v>26</v>
      </c>
      <c r="G9" s="162">
        <f>G10</f>
        <v>2388.7000000000003</v>
      </c>
      <c r="H9" s="125">
        <f t="shared" si="1"/>
        <v>2385.2000000000003</v>
      </c>
      <c r="I9" s="135">
        <f>H9*100/G9</f>
        <v>99.853476786536618</v>
      </c>
      <c r="J9" s="135">
        <f>H9-G9</f>
        <v>-3.5</v>
      </c>
    </row>
    <row r="10" spans="1:11" ht="33.75" x14ac:dyDescent="0.2">
      <c r="A10" s="120" t="s">
        <v>144</v>
      </c>
      <c r="B10" s="121">
        <v>650</v>
      </c>
      <c r="C10" s="122">
        <v>1</v>
      </c>
      <c r="D10" s="122">
        <v>2</v>
      </c>
      <c r="E10" s="123" t="s">
        <v>145</v>
      </c>
      <c r="F10" s="124"/>
      <c r="G10" s="125">
        <f>G11+G17</f>
        <v>2388.7000000000003</v>
      </c>
      <c r="H10" s="125">
        <f>H11+H17</f>
        <v>2385.2000000000003</v>
      </c>
      <c r="I10" s="135">
        <f t="shared" ref="I10:I73" si="2">H10*100/G10</f>
        <v>99.853476786536618</v>
      </c>
      <c r="J10" s="135">
        <f t="shared" ref="J10:J20" si="3">H10-G10</f>
        <v>-3.5</v>
      </c>
    </row>
    <row r="11" spans="1:11" x14ac:dyDescent="0.2">
      <c r="A11" s="120" t="s">
        <v>146</v>
      </c>
      <c r="B11" s="121">
        <v>650</v>
      </c>
      <c r="C11" s="122">
        <v>1</v>
      </c>
      <c r="D11" s="122">
        <v>2</v>
      </c>
      <c r="E11" s="123" t="s">
        <v>147</v>
      </c>
      <c r="F11" s="124" t="s">
        <v>26</v>
      </c>
      <c r="G11" s="125">
        <f t="shared" si="1"/>
        <v>2382.7000000000003</v>
      </c>
      <c r="H11" s="125">
        <f t="shared" si="1"/>
        <v>2379.2000000000003</v>
      </c>
      <c r="I11" s="135">
        <f t="shared" si="2"/>
        <v>99.853107818860963</v>
      </c>
      <c r="J11" s="135">
        <f t="shared" si="3"/>
        <v>-3.5</v>
      </c>
    </row>
    <row r="12" spans="1:11" ht="45" x14ac:dyDescent="0.2">
      <c r="A12" s="126" t="s">
        <v>148</v>
      </c>
      <c r="B12" s="121">
        <v>650</v>
      </c>
      <c r="C12" s="122">
        <v>1</v>
      </c>
      <c r="D12" s="122">
        <v>2</v>
      </c>
      <c r="E12" s="123" t="s">
        <v>147</v>
      </c>
      <c r="F12" s="124" t="s">
        <v>149</v>
      </c>
      <c r="G12" s="125">
        <f t="shared" si="1"/>
        <v>2382.7000000000003</v>
      </c>
      <c r="H12" s="125">
        <f t="shared" si="1"/>
        <v>2379.2000000000003</v>
      </c>
      <c r="I12" s="135">
        <f t="shared" si="2"/>
        <v>99.853107818860963</v>
      </c>
      <c r="J12" s="135">
        <f t="shared" si="3"/>
        <v>-3.5</v>
      </c>
      <c r="K12" s="166"/>
    </row>
    <row r="13" spans="1:11" ht="22.5" x14ac:dyDescent="0.2">
      <c r="A13" s="126" t="s">
        <v>150</v>
      </c>
      <c r="B13" s="121">
        <v>650</v>
      </c>
      <c r="C13" s="122">
        <v>1</v>
      </c>
      <c r="D13" s="122">
        <v>2</v>
      </c>
      <c r="E13" s="123" t="s">
        <v>147</v>
      </c>
      <c r="F13" s="124" t="s">
        <v>151</v>
      </c>
      <c r="G13" s="125">
        <f>G14+G16+G15</f>
        <v>2382.7000000000003</v>
      </c>
      <c r="H13" s="125">
        <f>H14+H16+H15</f>
        <v>2379.2000000000003</v>
      </c>
      <c r="I13" s="135">
        <f t="shared" si="2"/>
        <v>99.853107818860963</v>
      </c>
      <c r="J13" s="135">
        <f t="shared" si="3"/>
        <v>-3.5</v>
      </c>
    </row>
    <row r="14" spans="1:11" x14ac:dyDescent="0.2">
      <c r="A14" s="126" t="s">
        <v>152</v>
      </c>
      <c r="B14" s="121">
        <v>650</v>
      </c>
      <c r="C14" s="122">
        <v>1</v>
      </c>
      <c r="D14" s="122">
        <v>2</v>
      </c>
      <c r="E14" s="123" t="s">
        <v>147</v>
      </c>
      <c r="F14" s="124">
        <v>121</v>
      </c>
      <c r="G14" s="125">
        <v>1908.4</v>
      </c>
      <c r="H14" s="125">
        <v>1908.4</v>
      </c>
      <c r="I14" s="135">
        <f t="shared" si="2"/>
        <v>100</v>
      </c>
      <c r="J14" s="135">
        <f t="shared" si="3"/>
        <v>0</v>
      </c>
    </row>
    <row r="15" spans="1:11" ht="22.5" x14ac:dyDescent="0.2">
      <c r="A15" s="126" t="s">
        <v>153</v>
      </c>
      <c r="B15" s="121" t="s">
        <v>154</v>
      </c>
      <c r="C15" s="122">
        <v>1</v>
      </c>
      <c r="D15" s="122">
        <v>2</v>
      </c>
      <c r="E15" s="123" t="s">
        <v>147</v>
      </c>
      <c r="F15" s="124">
        <v>122</v>
      </c>
      <c r="G15" s="125">
        <v>0</v>
      </c>
      <c r="H15" s="125">
        <v>0</v>
      </c>
      <c r="I15" s="135">
        <v>0</v>
      </c>
      <c r="J15" s="135">
        <f t="shared" si="3"/>
        <v>0</v>
      </c>
    </row>
    <row r="16" spans="1:11" ht="33.75" x14ac:dyDescent="0.2">
      <c r="A16" s="126" t="s">
        <v>155</v>
      </c>
      <c r="B16" s="121">
        <v>650</v>
      </c>
      <c r="C16" s="122">
        <v>1</v>
      </c>
      <c r="D16" s="122">
        <v>2</v>
      </c>
      <c r="E16" s="123" t="s">
        <v>147</v>
      </c>
      <c r="F16" s="124">
        <v>129</v>
      </c>
      <c r="G16" s="125">
        <v>474.3</v>
      </c>
      <c r="H16" s="125">
        <v>470.8</v>
      </c>
      <c r="I16" s="135">
        <f t="shared" si="2"/>
        <v>99.262070419565674</v>
      </c>
      <c r="J16" s="135">
        <f>H16-G16</f>
        <v>-3.5</v>
      </c>
    </row>
    <row r="17" spans="1:11" ht="22.5" x14ac:dyDescent="0.2">
      <c r="A17" s="126" t="s">
        <v>314</v>
      </c>
      <c r="B17" s="121">
        <v>650</v>
      </c>
      <c r="C17" s="122">
        <v>1</v>
      </c>
      <c r="D17" s="122">
        <v>2</v>
      </c>
      <c r="E17" s="123" t="s">
        <v>315</v>
      </c>
      <c r="F17" s="124"/>
      <c r="G17" s="125">
        <f>G18</f>
        <v>6</v>
      </c>
      <c r="H17" s="125">
        <f>H18</f>
        <v>6</v>
      </c>
      <c r="I17" s="135">
        <f t="shared" si="2"/>
        <v>100</v>
      </c>
      <c r="J17" s="135">
        <f t="shared" si="3"/>
        <v>0</v>
      </c>
    </row>
    <row r="18" spans="1:11" ht="45" x14ac:dyDescent="0.2">
      <c r="A18" s="126" t="s">
        <v>316</v>
      </c>
      <c r="B18" s="121">
        <v>650</v>
      </c>
      <c r="C18" s="122">
        <v>1</v>
      </c>
      <c r="D18" s="122">
        <v>2</v>
      </c>
      <c r="E18" s="123" t="s">
        <v>315</v>
      </c>
      <c r="F18" s="124">
        <v>120</v>
      </c>
      <c r="G18" s="125">
        <f>G19+G20</f>
        <v>6</v>
      </c>
      <c r="H18" s="125">
        <f>H19+H20</f>
        <v>6</v>
      </c>
      <c r="I18" s="135">
        <f t="shared" si="2"/>
        <v>100</v>
      </c>
      <c r="J18" s="135">
        <f t="shared" si="3"/>
        <v>0</v>
      </c>
    </row>
    <row r="19" spans="1:11" x14ac:dyDescent="0.2">
      <c r="A19" s="126" t="s">
        <v>152</v>
      </c>
      <c r="B19" s="121">
        <v>650</v>
      </c>
      <c r="C19" s="122">
        <v>1</v>
      </c>
      <c r="D19" s="122">
        <v>2</v>
      </c>
      <c r="E19" s="123" t="s">
        <v>315</v>
      </c>
      <c r="F19" s="124">
        <v>121</v>
      </c>
      <c r="G19" s="125">
        <v>4.5999999999999996</v>
      </c>
      <c r="H19" s="125">
        <v>4.5999999999999996</v>
      </c>
      <c r="I19" s="135">
        <f t="shared" si="2"/>
        <v>100</v>
      </c>
      <c r="J19" s="135">
        <f t="shared" si="3"/>
        <v>0</v>
      </c>
    </row>
    <row r="20" spans="1:11" ht="33.75" x14ac:dyDescent="0.2">
      <c r="A20" s="126" t="s">
        <v>155</v>
      </c>
      <c r="B20" s="121">
        <v>650</v>
      </c>
      <c r="C20" s="122">
        <v>1</v>
      </c>
      <c r="D20" s="122">
        <v>2</v>
      </c>
      <c r="E20" s="123" t="s">
        <v>315</v>
      </c>
      <c r="F20" s="124">
        <v>129</v>
      </c>
      <c r="G20" s="125">
        <v>1.4</v>
      </c>
      <c r="H20" s="125">
        <v>1.4</v>
      </c>
      <c r="I20" s="135">
        <f t="shared" si="2"/>
        <v>100</v>
      </c>
      <c r="J20" s="135">
        <f t="shared" si="3"/>
        <v>0</v>
      </c>
    </row>
    <row r="21" spans="1:11" ht="33.75" x14ac:dyDescent="0.2">
      <c r="A21" s="127" t="s">
        <v>7</v>
      </c>
      <c r="B21" s="115">
        <v>650</v>
      </c>
      <c r="C21" s="116">
        <v>1</v>
      </c>
      <c r="D21" s="116">
        <v>4</v>
      </c>
      <c r="E21" s="117"/>
      <c r="F21" s="118"/>
      <c r="G21" s="119">
        <f t="shared" ref="G21:H23" si="4">G22</f>
        <v>12756.7</v>
      </c>
      <c r="H21" s="119">
        <f t="shared" si="4"/>
        <v>11995.9</v>
      </c>
      <c r="I21" s="119">
        <f t="shared" si="2"/>
        <v>94.036075160503884</v>
      </c>
      <c r="J21" s="119">
        <f>H21-G21</f>
        <v>-760.80000000000109</v>
      </c>
    </row>
    <row r="22" spans="1:11" ht="33.75" x14ac:dyDescent="0.2">
      <c r="A22" s="120" t="s">
        <v>313</v>
      </c>
      <c r="B22" s="121">
        <v>650</v>
      </c>
      <c r="C22" s="122">
        <v>1</v>
      </c>
      <c r="D22" s="122">
        <v>4</v>
      </c>
      <c r="E22" s="123" t="s">
        <v>143</v>
      </c>
      <c r="F22" s="124" t="s">
        <v>26</v>
      </c>
      <c r="G22" s="125">
        <f t="shared" si="4"/>
        <v>12756.7</v>
      </c>
      <c r="H22" s="125">
        <f t="shared" si="4"/>
        <v>11995.9</v>
      </c>
      <c r="I22" s="135">
        <f t="shared" si="2"/>
        <v>94.036075160503884</v>
      </c>
      <c r="J22" s="135">
        <f t="shared" ref="J22:J85" si="5">H22-G22</f>
        <v>-760.80000000000109</v>
      </c>
    </row>
    <row r="23" spans="1:11" ht="33.75" x14ac:dyDescent="0.2">
      <c r="A23" s="120" t="s">
        <v>144</v>
      </c>
      <c r="B23" s="121">
        <v>650</v>
      </c>
      <c r="C23" s="122">
        <v>1</v>
      </c>
      <c r="D23" s="122">
        <v>4</v>
      </c>
      <c r="E23" s="123" t="s">
        <v>145</v>
      </c>
      <c r="F23" s="124"/>
      <c r="G23" s="125">
        <f t="shared" si="4"/>
        <v>12756.7</v>
      </c>
      <c r="H23" s="135">
        <f t="shared" si="4"/>
        <v>11995.9</v>
      </c>
      <c r="I23" s="135">
        <f t="shared" si="2"/>
        <v>94.036075160503884</v>
      </c>
      <c r="J23" s="135">
        <f t="shared" si="5"/>
        <v>-760.80000000000109</v>
      </c>
      <c r="K23" s="83"/>
    </row>
    <row r="24" spans="1:11" x14ac:dyDescent="0.2">
      <c r="A24" s="120" t="s">
        <v>156</v>
      </c>
      <c r="B24" s="121">
        <v>650</v>
      </c>
      <c r="C24" s="122">
        <v>1</v>
      </c>
      <c r="D24" s="122">
        <v>4</v>
      </c>
      <c r="E24" s="123" t="s">
        <v>157</v>
      </c>
      <c r="F24" s="124" t="s">
        <v>26</v>
      </c>
      <c r="G24" s="125">
        <f>G25+G30</f>
        <v>12756.7</v>
      </c>
      <c r="H24" s="135">
        <f>H25+H30</f>
        <v>11995.9</v>
      </c>
      <c r="I24" s="135">
        <f t="shared" si="2"/>
        <v>94.036075160503884</v>
      </c>
      <c r="J24" s="135">
        <f t="shared" si="5"/>
        <v>-760.80000000000109</v>
      </c>
    </row>
    <row r="25" spans="1:11" ht="45" x14ac:dyDescent="0.2">
      <c r="A25" s="126" t="s">
        <v>148</v>
      </c>
      <c r="B25" s="121">
        <v>650</v>
      </c>
      <c r="C25" s="122">
        <v>1</v>
      </c>
      <c r="D25" s="122">
        <v>4</v>
      </c>
      <c r="E25" s="123" t="s">
        <v>157</v>
      </c>
      <c r="F25" s="124" t="s">
        <v>149</v>
      </c>
      <c r="G25" s="125">
        <f>G26</f>
        <v>12750.2</v>
      </c>
      <c r="H25" s="135">
        <f>H26</f>
        <v>11989.4</v>
      </c>
      <c r="I25" s="135">
        <f t="shared" si="2"/>
        <v>94.033034775925074</v>
      </c>
      <c r="J25" s="135">
        <f t="shared" si="5"/>
        <v>-760.80000000000109</v>
      </c>
    </row>
    <row r="26" spans="1:11" ht="22.5" x14ac:dyDescent="0.2">
      <c r="A26" s="126" t="s">
        <v>150</v>
      </c>
      <c r="B26" s="121">
        <v>650</v>
      </c>
      <c r="C26" s="122">
        <v>1</v>
      </c>
      <c r="D26" s="122">
        <v>4</v>
      </c>
      <c r="E26" s="123" t="s">
        <v>157</v>
      </c>
      <c r="F26" s="124" t="s">
        <v>151</v>
      </c>
      <c r="G26" s="128">
        <f>G27+G28+G29</f>
        <v>12750.2</v>
      </c>
      <c r="H26" s="125">
        <f>H27+H28+H29</f>
        <v>11989.4</v>
      </c>
      <c r="I26" s="135">
        <f t="shared" si="2"/>
        <v>94.033034775925074</v>
      </c>
      <c r="J26" s="135">
        <f t="shared" si="5"/>
        <v>-760.80000000000109</v>
      </c>
    </row>
    <row r="27" spans="1:11" x14ac:dyDescent="0.2">
      <c r="A27" s="126" t="s">
        <v>152</v>
      </c>
      <c r="B27" s="121">
        <v>650</v>
      </c>
      <c r="C27" s="122">
        <v>1</v>
      </c>
      <c r="D27" s="122">
        <v>4</v>
      </c>
      <c r="E27" s="123" t="s">
        <v>157</v>
      </c>
      <c r="F27" s="124">
        <v>121</v>
      </c>
      <c r="G27" s="128">
        <v>9174.6</v>
      </c>
      <c r="H27" s="125">
        <v>9165.4</v>
      </c>
      <c r="I27" s="135">
        <f t="shared" si="2"/>
        <v>99.899723148693127</v>
      </c>
      <c r="J27" s="135">
        <f t="shared" si="5"/>
        <v>-9.2000000000007276</v>
      </c>
    </row>
    <row r="28" spans="1:11" ht="22.5" x14ac:dyDescent="0.2">
      <c r="A28" s="126" t="s">
        <v>153</v>
      </c>
      <c r="B28" s="121">
        <v>650</v>
      </c>
      <c r="C28" s="122">
        <v>1</v>
      </c>
      <c r="D28" s="122">
        <v>4</v>
      </c>
      <c r="E28" s="123" t="s">
        <v>157</v>
      </c>
      <c r="F28" s="124">
        <v>122</v>
      </c>
      <c r="G28" s="128">
        <v>627.79999999999995</v>
      </c>
      <c r="H28" s="125">
        <v>301</v>
      </c>
      <c r="I28" s="135">
        <f t="shared" si="2"/>
        <v>47.945205479452056</v>
      </c>
      <c r="J28" s="135">
        <f t="shared" si="5"/>
        <v>-326.79999999999995</v>
      </c>
    </row>
    <row r="29" spans="1:11" ht="33.75" x14ac:dyDescent="0.2">
      <c r="A29" s="126" t="s">
        <v>155</v>
      </c>
      <c r="B29" s="121">
        <v>650</v>
      </c>
      <c r="C29" s="122">
        <v>1</v>
      </c>
      <c r="D29" s="122">
        <v>4</v>
      </c>
      <c r="E29" s="123" t="s">
        <v>157</v>
      </c>
      <c r="F29" s="124">
        <v>129</v>
      </c>
      <c r="G29" s="128">
        <v>2947.8</v>
      </c>
      <c r="H29" s="125">
        <v>2523</v>
      </c>
      <c r="I29" s="135">
        <f t="shared" si="2"/>
        <v>85.589253002238948</v>
      </c>
      <c r="J29" s="135">
        <f t="shared" si="5"/>
        <v>-424.80000000000018</v>
      </c>
    </row>
    <row r="30" spans="1:11" ht="22.5" x14ac:dyDescent="0.2">
      <c r="A30" s="126" t="s">
        <v>317</v>
      </c>
      <c r="B30" s="121">
        <v>650</v>
      </c>
      <c r="C30" s="122">
        <v>1</v>
      </c>
      <c r="D30" s="122">
        <v>4</v>
      </c>
      <c r="E30" s="123" t="s">
        <v>157</v>
      </c>
      <c r="F30" s="124"/>
      <c r="G30" s="128">
        <f>G31</f>
        <v>6.5</v>
      </c>
      <c r="H30" s="125">
        <f>H31</f>
        <v>6.5</v>
      </c>
      <c r="I30" s="135">
        <f t="shared" si="2"/>
        <v>100</v>
      </c>
      <c r="J30" s="135">
        <f t="shared" si="5"/>
        <v>0</v>
      </c>
    </row>
    <row r="31" spans="1:11" x14ac:dyDescent="0.2">
      <c r="A31" s="126" t="s">
        <v>318</v>
      </c>
      <c r="B31" s="121">
        <v>650</v>
      </c>
      <c r="C31" s="122">
        <v>1</v>
      </c>
      <c r="D31" s="122">
        <v>4</v>
      </c>
      <c r="E31" s="123" t="s">
        <v>157</v>
      </c>
      <c r="F31" s="124">
        <v>300</v>
      </c>
      <c r="G31" s="128">
        <f>G32+G33</f>
        <v>6.5</v>
      </c>
      <c r="H31" s="125">
        <f>H32</f>
        <v>6.5</v>
      </c>
      <c r="I31" s="135">
        <f t="shared" si="2"/>
        <v>100</v>
      </c>
      <c r="J31" s="135">
        <f t="shared" si="5"/>
        <v>0</v>
      </c>
    </row>
    <row r="32" spans="1:11" ht="22.5" x14ac:dyDescent="0.2">
      <c r="A32" s="126" t="s">
        <v>319</v>
      </c>
      <c r="B32" s="121">
        <v>650</v>
      </c>
      <c r="C32" s="122">
        <v>1</v>
      </c>
      <c r="D32" s="122">
        <v>4</v>
      </c>
      <c r="E32" s="123" t="s">
        <v>157</v>
      </c>
      <c r="F32" s="124">
        <v>320</v>
      </c>
      <c r="G32" s="128">
        <v>0</v>
      </c>
      <c r="H32" s="125">
        <f>H33</f>
        <v>6.5</v>
      </c>
      <c r="I32" s="135">
        <v>0</v>
      </c>
      <c r="J32" s="135">
        <f t="shared" si="5"/>
        <v>6.5</v>
      </c>
    </row>
    <row r="33" spans="1:10" ht="22.5" x14ac:dyDescent="0.2">
      <c r="A33" s="126" t="s">
        <v>320</v>
      </c>
      <c r="B33" s="121">
        <v>650</v>
      </c>
      <c r="C33" s="122">
        <v>1</v>
      </c>
      <c r="D33" s="122">
        <v>4</v>
      </c>
      <c r="E33" s="123" t="s">
        <v>157</v>
      </c>
      <c r="F33" s="124">
        <v>321</v>
      </c>
      <c r="G33" s="128">
        <v>6.5</v>
      </c>
      <c r="H33" s="125">
        <v>6.5</v>
      </c>
      <c r="I33" s="135">
        <f t="shared" si="2"/>
        <v>100</v>
      </c>
      <c r="J33" s="135">
        <f t="shared" si="5"/>
        <v>0</v>
      </c>
    </row>
    <row r="34" spans="1:10" ht="33.75" x14ac:dyDescent="0.2">
      <c r="A34" s="127" t="s">
        <v>28</v>
      </c>
      <c r="B34" s="115">
        <v>650</v>
      </c>
      <c r="C34" s="116">
        <v>1</v>
      </c>
      <c r="D34" s="116">
        <v>6</v>
      </c>
      <c r="E34" s="117"/>
      <c r="F34" s="118"/>
      <c r="G34" s="119">
        <f>G40+G35</f>
        <v>36.400000000000006</v>
      </c>
      <c r="H34" s="119">
        <f>H40+H35</f>
        <v>36.400000000000006</v>
      </c>
      <c r="I34" s="119">
        <f t="shared" si="2"/>
        <v>100</v>
      </c>
      <c r="J34" s="119">
        <f t="shared" si="5"/>
        <v>0</v>
      </c>
    </row>
    <row r="35" spans="1:10" x14ac:dyDescent="0.2">
      <c r="A35" s="120" t="s">
        <v>158</v>
      </c>
      <c r="B35" s="121">
        <v>650</v>
      </c>
      <c r="C35" s="122">
        <v>1</v>
      </c>
      <c r="D35" s="122">
        <v>6</v>
      </c>
      <c r="E35" s="123" t="s">
        <v>159</v>
      </c>
      <c r="F35" s="124"/>
      <c r="G35" s="125">
        <f>G36</f>
        <v>16.600000000000001</v>
      </c>
      <c r="H35" s="125">
        <f t="shared" ref="H35:H37" si="6">H36</f>
        <v>16.600000000000001</v>
      </c>
      <c r="I35" s="135">
        <f t="shared" si="2"/>
        <v>100</v>
      </c>
      <c r="J35" s="135">
        <f t="shared" si="5"/>
        <v>0</v>
      </c>
    </row>
    <row r="36" spans="1:10" ht="33.75" x14ac:dyDescent="0.2">
      <c r="A36" s="120" t="s">
        <v>160</v>
      </c>
      <c r="B36" s="121">
        <v>650</v>
      </c>
      <c r="C36" s="122">
        <v>1</v>
      </c>
      <c r="D36" s="122">
        <v>6</v>
      </c>
      <c r="E36" s="123" t="s">
        <v>161</v>
      </c>
      <c r="F36" s="124"/>
      <c r="G36" s="125">
        <f>G37</f>
        <v>16.600000000000001</v>
      </c>
      <c r="H36" s="125">
        <f t="shared" si="6"/>
        <v>16.600000000000001</v>
      </c>
      <c r="I36" s="135">
        <f t="shared" si="2"/>
        <v>100</v>
      </c>
      <c r="J36" s="135">
        <f t="shared" si="5"/>
        <v>0</v>
      </c>
    </row>
    <row r="37" spans="1:10" ht="56.25" x14ac:dyDescent="0.2">
      <c r="A37" s="126" t="s">
        <v>162</v>
      </c>
      <c r="B37" s="121">
        <v>650</v>
      </c>
      <c r="C37" s="122">
        <v>1</v>
      </c>
      <c r="D37" s="122">
        <v>6</v>
      </c>
      <c r="E37" s="123" t="s">
        <v>163</v>
      </c>
      <c r="F37" s="124"/>
      <c r="G37" s="125">
        <f>G38</f>
        <v>16.600000000000001</v>
      </c>
      <c r="H37" s="125">
        <f t="shared" si="6"/>
        <v>16.600000000000001</v>
      </c>
      <c r="I37" s="135">
        <f t="shared" si="2"/>
        <v>100</v>
      </c>
      <c r="J37" s="135">
        <f t="shared" si="5"/>
        <v>0</v>
      </c>
    </row>
    <row r="38" spans="1:10" x14ac:dyDescent="0.2">
      <c r="A38" s="126" t="s">
        <v>164</v>
      </c>
      <c r="B38" s="121">
        <v>650</v>
      </c>
      <c r="C38" s="122">
        <v>1</v>
      </c>
      <c r="D38" s="122">
        <v>6</v>
      </c>
      <c r="E38" s="123" t="s">
        <v>163</v>
      </c>
      <c r="F38" s="124">
        <v>500</v>
      </c>
      <c r="G38" s="125">
        <f>G39</f>
        <v>16.600000000000001</v>
      </c>
      <c r="H38" s="125">
        <f>H39</f>
        <v>16.600000000000001</v>
      </c>
      <c r="I38" s="135">
        <f t="shared" si="2"/>
        <v>100</v>
      </c>
      <c r="J38" s="135">
        <f t="shared" si="5"/>
        <v>0</v>
      </c>
    </row>
    <row r="39" spans="1:10" x14ac:dyDescent="0.2">
      <c r="A39" s="126" t="s">
        <v>25</v>
      </c>
      <c r="B39" s="121">
        <v>650</v>
      </c>
      <c r="C39" s="122">
        <v>1</v>
      </c>
      <c r="D39" s="122">
        <v>6</v>
      </c>
      <c r="E39" s="123" t="s">
        <v>163</v>
      </c>
      <c r="F39" s="124">
        <v>540</v>
      </c>
      <c r="G39" s="125">
        <v>16.600000000000001</v>
      </c>
      <c r="H39" s="125">
        <v>16.600000000000001</v>
      </c>
      <c r="I39" s="135">
        <f t="shared" si="2"/>
        <v>100</v>
      </c>
      <c r="J39" s="135">
        <f t="shared" si="5"/>
        <v>0</v>
      </c>
    </row>
    <row r="40" spans="1:10" ht="33.75" x14ac:dyDescent="0.2">
      <c r="A40" s="120" t="s">
        <v>313</v>
      </c>
      <c r="B40" s="121">
        <v>650</v>
      </c>
      <c r="C40" s="122">
        <v>1</v>
      </c>
      <c r="D40" s="122">
        <v>6</v>
      </c>
      <c r="E40" s="123" t="s">
        <v>143</v>
      </c>
      <c r="F40" s="124"/>
      <c r="G40" s="125">
        <f>G41</f>
        <v>19.8</v>
      </c>
      <c r="H40" s="125">
        <f t="shared" ref="H40:H41" si="7">H41</f>
        <v>19.8</v>
      </c>
      <c r="I40" s="135">
        <f t="shared" si="2"/>
        <v>100</v>
      </c>
      <c r="J40" s="135">
        <f t="shared" si="5"/>
        <v>0</v>
      </c>
    </row>
    <row r="41" spans="1:10" ht="33.75" x14ac:dyDescent="0.2">
      <c r="A41" s="120" t="s">
        <v>144</v>
      </c>
      <c r="B41" s="121">
        <v>650</v>
      </c>
      <c r="C41" s="122">
        <v>1</v>
      </c>
      <c r="D41" s="122">
        <v>6</v>
      </c>
      <c r="E41" s="123" t="s">
        <v>145</v>
      </c>
      <c r="F41" s="124"/>
      <c r="G41" s="125">
        <f>G42</f>
        <v>19.8</v>
      </c>
      <c r="H41" s="125">
        <f t="shared" si="7"/>
        <v>19.8</v>
      </c>
      <c r="I41" s="135">
        <f t="shared" si="2"/>
        <v>100</v>
      </c>
      <c r="J41" s="135">
        <f t="shared" si="5"/>
        <v>0</v>
      </c>
    </row>
    <row r="42" spans="1:10" ht="56.25" x14ac:dyDescent="0.2">
      <c r="A42" s="126" t="s">
        <v>162</v>
      </c>
      <c r="B42" s="121">
        <v>650</v>
      </c>
      <c r="C42" s="122">
        <v>1</v>
      </c>
      <c r="D42" s="122">
        <v>6</v>
      </c>
      <c r="E42" s="123" t="s">
        <v>165</v>
      </c>
      <c r="F42" s="124"/>
      <c r="G42" s="125">
        <f>G43</f>
        <v>19.8</v>
      </c>
      <c r="H42" s="125">
        <f>H43</f>
        <v>19.8</v>
      </c>
      <c r="I42" s="135">
        <f>H42*100/G42</f>
        <v>100</v>
      </c>
      <c r="J42" s="135">
        <f t="shared" si="5"/>
        <v>0</v>
      </c>
    </row>
    <row r="43" spans="1:10" x14ac:dyDescent="0.2">
      <c r="A43" s="126" t="s">
        <v>164</v>
      </c>
      <c r="B43" s="121">
        <v>650</v>
      </c>
      <c r="C43" s="122">
        <v>1</v>
      </c>
      <c r="D43" s="122">
        <v>6</v>
      </c>
      <c r="E43" s="123" t="s">
        <v>165</v>
      </c>
      <c r="F43" s="124">
        <v>500</v>
      </c>
      <c r="G43" s="125">
        <f>G44</f>
        <v>19.8</v>
      </c>
      <c r="H43" s="125">
        <f>H44</f>
        <v>19.8</v>
      </c>
      <c r="I43" s="135">
        <f t="shared" si="2"/>
        <v>100</v>
      </c>
      <c r="J43" s="135">
        <f t="shared" si="5"/>
        <v>0</v>
      </c>
    </row>
    <row r="44" spans="1:10" x14ac:dyDescent="0.2">
      <c r="A44" s="126" t="s">
        <v>25</v>
      </c>
      <c r="B44" s="121">
        <v>650</v>
      </c>
      <c r="C44" s="122">
        <v>1</v>
      </c>
      <c r="D44" s="122">
        <v>6</v>
      </c>
      <c r="E44" s="123" t="s">
        <v>165</v>
      </c>
      <c r="F44" s="124">
        <v>540</v>
      </c>
      <c r="G44" s="125">
        <v>19.8</v>
      </c>
      <c r="H44" s="125">
        <v>19.8</v>
      </c>
      <c r="I44" s="135">
        <f>H44*100/G44</f>
        <v>100</v>
      </c>
      <c r="J44" s="135">
        <f t="shared" si="5"/>
        <v>0</v>
      </c>
    </row>
    <row r="45" spans="1:10" x14ac:dyDescent="0.2">
      <c r="A45" s="114" t="s">
        <v>8</v>
      </c>
      <c r="B45" s="115">
        <v>650</v>
      </c>
      <c r="C45" s="116">
        <v>1</v>
      </c>
      <c r="D45" s="116">
        <v>11</v>
      </c>
      <c r="E45" s="117"/>
      <c r="F45" s="118" t="s">
        <v>26</v>
      </c>
      <c r="G45" s="119">
        <f>G46</f>
        <v>50</v>
      </c>
      <c r="H45" s="119">
        <f>H46</f>
        <v>0</v>
      </c>
      <c r="I45" s="119">
        <f t="shared" ref="I45:I48" si="8">I46</f>
        <v>0</v>
      </c>
      <c r="J45" s="119">
        <f t="shared" si="5"/>
        <v>-50</v>
      </c>
    </row>
    <row r="46" spans="1:10" x14ac:dyDescent="0.2">
      <c r="A46" s="120" t="s">
        <v>158</v>
      </c>
      <c r="B46" s="121">
        <v>650</v>
      </c>
      <c r="C46" s="122">
        <v>1</v>
      </c>
      <c r="D46" s="122">
        <v>11</v>
      </c>
      <c r="E46" s="123" t="s">
        <v>159</v>
      </c>
      <c r="F46" s="124" t="s">
        <v>26</v>
      </c>
      <c r="G46" s="125">
        <f>G47</f>
        <v>50</v>
      </c>
      <c r="H46" s="125">
        <f t="shared" ref="H46:H48" si="9">H47</f>
        <v>0</v>
      </c>
      <c r="I46" s="135">
        <f t="shared" si="8"/>
        <v>0</v>
      </c>
      <c r="J46" s="135">
        <f t="shared" si="5"/>
        <v>-50</v>
      </c>
    </row>
    <row r="47" spans="1:10" ht="33.75" x14ac:dyDescent="0.2">
      <c r="A47" s="120" t="s">
        <v>166</v>
      </c>
      <c r="B47" s="121">
        <v>650</v>
      </c>
      <c r="C47" s="122">
        <v>1</v>
      </c>
      <c r="D47" s="122">
        <v>11</v>
      </c>
      <c r="E47" s="123" t="s">
        <v>167</v>
      </c>
      <c r="F47" s="124" t="s">
        <v>26</v>
      </c>
      <c r="G47" s="125">
        <f>G48</f>
        <v>50</v>
      </c>
      <c r="H47" s="125">
        <f t="shared" si="9"/>
        <v>0</v>
      </c>
      <c r="I47" s="135">
        <f t="shared" si="8"/>
        <v>0</v>
      </c>
      <c r="J47" s="135">
        <f t="shared" si="5"/>
        <v>-50</v>
      </c>
    </row>
    <row r="48" spans="1:10" x14ac:dyDescent="0.2">
      <c r="A48" s="120" t="s">
        <v>168</v>
      </c>
      <c r="B48" s="121">
        <v>650</v>
      </c>
      <c r="C48" s="122">
        <v>1</v>
      </c>
      <c r="D48" s="122">
        <v>11</v>
      </c>
      <c r="E48" s="123" t="s">
        <v>169</v>
      </c>
      <c r="F48" s="124"/>
      <c r="G48" s="128">
        <f>G49</f>
        <v>50</v>
      </c>
      <c r="H48" s="125">
        <f t="shared" si="9"/>
        <v>0</v>
      </c>
      <c r="I48" s="135">
        <f t="shared" si="8"/>
        <v>0</v>
      </c>
      <c r="J48" s="135">
        <f t="shared" si="5"/>
        <v>-50</v>
      </c>
    </row>
    <row r="49" spans="1:10" x14ac:dyDescent="0.2">
      <c r="A49" s="126" t="s">
        <v>170</v>
      </c>
      <c r="B49" s="121">
        <v>650</v>
      </c>
      <c r="C49" s="122">
        <v>1</v>
      </c>
      <c r="D49" s="122">
        <v>11</v>
      </c>
      <c r="E49" s="123" t="s">
        <v>169</v>
      </c>
      <c r="F49" s="124" t="s">
        <v>171</v>
      </c>
      <c r="G49" s="125">
        <f>G50</f>
        <v>50</v>
      </c>
      <c r="H49" s="125">
        <f>H50</f>
        <v>0</v>
      </c>
      <c r="I49" s="135">
        <f>I50</f>
        <v>0</v>
      </c>
      <c r="J49" s="135">
        <f t="shared" si="5"/>
        <v>-50</v>
      </c>
    </row>
    <row r="50" spans="1:10" x14ac:dyDescent="0.2">
      <c r="A50" s="126" t="s">
        <v>172</v>
      </c>
      <c r="B50" s="121">
        <v>650</v>
      </c>
      <c r="C50" s="122">
        <v>1</v>
      </c>
      <c r="D50" s="122">
        <v>11</v>
      </c>
      <c r="E50" s="123" t="s">
        <v>169</v>
      </c>
      <c r="F50" s="124" t="s">
        <v>173</v>
      </c>
      <c r="G50" s="128">
        <v>50</v>
      </c>
      <c r="H50" s="125">
        <v>0</v>
      </c>
      <c r="I50" s="135">
        <v>0</v>
      </c>
      <c r="J50" s="135">
        <f t="shared" si="5"/>
        <v>-50</v>
      </c>
    </row>
    <row r="51" spans="1:10" x14ac:dyDescent="0.2">
      <c r="A51" s="114" t="s">
        <v>9</v>
      </c>
      <c r="B51" s="115">
        <v>650</v>
      </c>
      <c r="C51" s="116">
        <v>1</v>
      </c>
      <c r="D51" s="116">
        <v>13</v>
      </c>
      <c r="E51" s="117" t="s">
        <v>26</v>
      </c>
      <c r="F51" s="118" t="s">
        <v>26</v>
      </c>
      <c r="G51" s="119">
        <f>G52+G85+G99</f>
        <v>5454.6</v>
      </c>
      <c r="H51" s="119">
        <f>H52+H85+H99</f>
        <v>4713.9800000000005</v>
      </c>
      <c r="I51" s="119">
        <f t="shared" si="2"/>
        <v>86.42210244564221</v>
      </c>
      <c r="J51" s="119">
        <f t="shared" si="5"/>
        <v>-740.61999999999989</v>
      </c>
    </row>
    <row r="52" spans="1:10" ht="33.75" x14ac:dyDescent="0.2">
      <c r="A52" s="120" t="s">
        <v>313</v>
      </c>
      <c r="B52" s="121">
        <v>650</v>
      </c>
      <c r="C52" s="122">
        <v>1</v>
      </c>
      <c r="D52" s="122">
        <v>13</v>
      </c>
      <c r="E52" s="123" t="s">
        <v>143</v>
      </c>
      <c r="F52" s="124" t="s">
        <v>26</v>
      </c>
      <c r="G52" s="125">
        <f>G53+G78</f>
        <v>3498.3</v>
      </c>
      <c r="H52" s="125">
        <f>H53+H78</f>
        <v>3071.0300000000007</v>
      </c>
      <c r="I52" s="135">
        <f t="shared" si="2"/>
        <v>87.786353371637659</v>
      </c>
      <c r="J52" s="135">
        <f t="shared" si="5"/>
        <v>-427.26999999999953</v>
      </c>
    </row>
    <row r="53" spans="1:10" ht="33.75" x14ac:dyDescent="0.2">
      <c r="A53" s="120" t="s">
        <v>174</v>
      </c>
      <c r="B53" s="121">
        <v>650</v>
      </c>
      <c r="C53" s="122">
        <v>1</v>
      </c>
      <c r="D53" s="122">
        <v>13</v>
      </c>
      <c r="E53" s="123" t="s">
        <v>145</v>
      </c>
      <c r="F53" s="124" t="s">
        <v>26</v>
      </c>
      <c r="G53" s="125">
        <f>G54+G68</f>
        <v>3244.5</v>
      </c>
      <c r="H53" s="125">
        <f>H54+H68</f>
        <v>2819.2300000000005</v>
      </c>
      <c r="I53" s="135">
        <f t="shared" si="2"/>
        <v>86.892587455694269</v>
      </c>
      <c r="J53" s="135">
        <f t="shared" si="5"/>
        <v>-425.26999999999953</v>
      </c>
    </row>
    <row r="54" spans="1:10" ht="22.5" x14ac:dyDescent="0.2">
      <c r="A54" s="129" t="s">
        <v>175</v>
      </c>
      <c r="B54" s="121">
        <v>650</v>
      </c>
      <c r="C54" s="122">
        <v>1</v>
      </c>
      <c r="D54" s="122">
        <v>13</v>
      </c>
      <c r="E54" s="123" t="s">
        <v>176</v>
      </c>
      <c r="F54" s="124"/>
      <c r="G54" s="128">
        <f>G55+G60+G64</f>
        <v>3132</v>
      </c>
      <c r="H54" s="128">
        <f>H55+H60+H64</f>
        <v>2719.9300000000003</v>
      </c>
      <c r="I54" s="135">
        <f t="shared" si="2"/>
        <v>86.843231162196673</v>
      </c>
      <c r="J54" s="135">
        <f t="shared" si="5"/>
        <v>-412.06999999999971</v>
      </c>
    </row>
    <row r="55" spans="1:10" ht="45" x14ac:dyDescent="0.2">
      <c r="A55" s="126" t="s">
        <v>148</v>
      </c>
      <c r="B55" s="121">
        <v>650</v>
      </c>
      <c r="C55" s="122">
        <v>1</v>
      </c>
      <c r="D55" s="122">
        <v>13</v>
      </c>
      <c r="E55" s="123" t="s">
        <v>176</v>
      </c>
      <c r="F55" s="124" t="s">
        <v>149</v>
      </c>
      <c r="G55" s="128">
        <f>G56</f>
        <v>2433.5</v>
      </c>
      <c r="H55" s="128">
        <f>H56</f>
        <v>2338.13</v>
      </c>
      <c r="I55" s="135">
        <f t="shared" si="2"/>
        <v>96.080953359358944</v>
      </c>
      <c r="J55" s="135">
        <f t="shared" si="5"/>
        <v>-95.369999999999891</v>
      </c>
    </row>
    <row r="56" spans="1:10" x14ac:dyDescent="0.2">
      <c r="A56" s="126" t="s">
        <v>177</v>
      </c>
      <c r="B56" s="121">
        <v>650</v>
      </c>
      <c r="C56" s="122">
        <v>1</v>
      </c>
      <c r="D56" s="122">
        <v>13</v>
      </c>
      <c r="E56" s="123" t="s">
        <v>176</v>
      </c>
      <c r="F56" s="124" t="s">
        <v>178</v>
      </c>
      <c r="G56" s="128">
        <f>G57+G58+G59</f>
        <v>2433.5</v>
      </c>
      <c r="H56" s="128">
        <f>H57+H58+H59</f>
        <v>2338.13</v>
      </c>
      <c r="I56" s="135">
        <f t="shared" si="2"/>
        <v>96.080953359358944</v>
      </c>
      <c r="J56" s="135">
        <f t="shared" si="5"/>
        <v>-95.369999999999891</v>
      </c>
    </row>
    <row r="57" spans="1:10" x14ac:dyDescent="0.2">
      <c r="A57" s="126" t="s">
        <v>179</v>
      </c>
      <c r="B57" s="121">
        <v>650</v>
      </c>
      <c r="C57" s="122">
        <v>1</v>
      </c>
      <c r="D57" s="122">
        <v>13</v>
      </c>
      <c r="E57" s="123" t="s">
        <v>176</v>
      </c>
      <c r="F57" s="124">
        <v>111</v>
      </c>
      <c r="G57" s="130">
        <v>1854</v>
      </c>
      <c r="H57" s="125">
        <v>1824</v>
      </c>
      <c r="I57" s="135">
        <f t="shared" si="2"/>
        <v>98.381877022653725</v>
      </c>
      <c r="J57" s="135">
        <f t="shared" si="5"/>
        <v>-30</v>
      </c>
    </row>
    <row r="58" spans="1:10" ht="22.5" x14ac:dyDescent="0.2">
      <c r="A58" s="126" t="s">
        <v>180</v>
      </c>
      <c r="B58" s="121">
        <v>650</v>
      </c>
      <c r="C58" s="122">
        <v>1</v>
      </c>
      <c r="D58" s="122">
        <v>13</v>
      </c>
      <c r="E58" s="123" t="s">
        <v>176</v>
      </c>
      <c r="F58" s="124">
        <v>112</v>
      </c>
      <c r="G58" s="128">
        <v>80.5</v>
      </c>
      <c r="H58" s="125">
        <v>38.5</v>
      </c>
      <c r="I58" s="135">
        <v>5</v>
      </c>
      <c r="J58" s="135">
        <f t="shared" si="5"/>
        <v>-42</v>
      </c>
    </row>
    <row r="59" spans="1:10" ht="33.75" x14ac:dyDescent="0.2">
      <c r="A59" s="126" t="s">
        <v>182</v>
      </c>
      <c r="B59" s="121">
        <v>650</v>
      </c>
      <c r="C59" s="122">
        <v>1</v>
      </c>
      <c r="D59" s="122">
        <v>13</v>
      </c>
      <c r="E59" s="123" t="s">
        <v>176</v>
      </c>
      <c r="F59" s="124">
        <v>119</v>
      </c>
      <c r="G59" s="125">
        <v>499</v>
      </c>
      <c r="H59" s="125">
        <v>475.63</v>
      </c>
      <c r="I59" s="135">
        <f t="shared" si="2"/>
        <v>95.31663326653306</v>
      </c>
      <c r="J59" s="135">
        <f t="shared" si="5"/>
        <v>-23.370000000000005</v>
      </c>
    </row>
    <row r="60" spans="1:10" ht="22.5" x14ac:dyDescent="0.2">
      <c r="A60" s="126" t="s">
        <v>183</v>
      </c>
      <c r="B60" s="121">
        <v>650</v>
      </c>
      <c r="C60" s="122">
        <v>1</v>
      </c>
      <c r="D60" s="122">
        <v>13</v>
      </c>
      <c r="E60" s="123" t="s">
        <v>176</v>
      </c>
      <c r="F60" s="124" t="s">
        <v>184</v>
      </c>
      <c r="G60" s="125">
        <f>G61</f>
        <v>674.5</v>
      </c>
      <c r="H60" s="125">
        <f>H61</f>
        <v>381.8</v>
      </c>
      <c r="I60" s="135">
        <f t="shared" si="2"/>
        <v>56.604892512972569</v>
      </c>
      <c r="J60" s="135">
        <f t="shared" si="5"/>
        <v>-292.7</v>
      </c>
    </row>
    <row r="61" spans="1:10" ht="22.5" x14ac:dyDescent="0.2">
      <c r="A61" s="126" t="s">
        <v>185</v>
      </c>
      <c r="B61" s="121">
        <v>650</v>
      </c>
      <c r="C61" s="122">
        <v>1</v>
      </c>
      <c r="D61" s="122">
        <v>13</v>
      </c>
      <c r="E61" s="123" t="s">
        <v>176</v>
      </c>
      <c r="F61" s="124" t="s">
        <v>186</v>
      </c>
      <c r="G61" s="135">
        <f>G62+G63</f>
        <v>674.5</v>
      </c>
      <c r="H61" s="135">
        <f>H62+H63</f>
        <v>381.8</v>
      </c>
      <c r="I61" s="135">
        <f t="shared" si="2"/>
        <v>56.604892512972569</v>
      </c>
      <c r="J61" s="135">
        <f t="shared" si="5"/>
        <v>-292.7</v>
      </c>
    </row>
    <row r="62" spans="1:10" ht="22.5" x14ac:dyDescent="0.2">
      <c r="A62" s="126" t="s">
        <v>187</v>
      </c>
      <c r="B62" s="121">
        <v>650</v>
      </c>
      <c r="C62" s="122">
        <v>1</v>
      </c>
      <c r="D62" s="122">
        <v>13</v>
      </c>
      <c r="E62" s="123" t="s">
        <v>176</v>
      </c>
      <c r="F62" s="124">
        <v>244</v>
      </c>
      <c r="G62" s="128">
        <v>634</v>
      </c>
      <c r="H62" s="135">
        <v>343</v>
      </c>
      <c r="I62" s="135">
        <f t="shared" si="2"/>
        <v>54.100946372239747</v>
      </c>
      <c r="J62" s="135">
        <f t="shared" si="5"/>
        <v>-291</v>
      </c>
    </row>
    <row r="63" spans="1:10" x14ac:dyDescent="0.2">
      <c r="A63" s="126" t="s">
        <v>321</v>
      </c>
      <c r="B63" s="121">
        <v>650</v>
      </c>
      <c r="C63" s="122">
        <v>1</v>
      </c>
      <c r="D63" s="122">
        <v>13</v>
      </c>
      <c r="E63" s="123" t="s">
        <v>176</v>
      </c>
      <c r="F63" s="124">
        <v>247</v>
      </c>
      <c r="G63" s="128">
        <v>40.5</v>
      </c>
      <c r="H63" s="135">
        <v>38.799999999999997</v>
      </c>
      <c r="I63" s="135">
        <f t="shared" si="2"/>
        <v>95.802469135802454</v>
      </c>
      <c r="J63" s="135">
        <f t="shared" si="5"/>
        <v>-1.7000000000000028</v>
      </c>
    </row>
    <row r="64" spans="1:10" x14ac:dyDescent="0.2">
      <c r="A64" s="126" t="s">
        <v>170</v>
      </c>
      <c r="B64" s="121">
        <v>650</v>
      </c>
      <c r="C64" s="122">
        <v>1</v>
      </c>
      <c r="D64" s="122">
        <v>13</v>
      </c>
      <c r="E64" s="123" t="s">
        <v>176</v>
      </c>
      <c r="F64" s="124" t="s">
        <v>171</v>
      </c>
      <c r="G64" s="125">
        <f>G65</f>
        <v>24</v>
      </c>
      <c r="H64" s="125">
        <f>H65</f>
        <v>0</v>
      </c>
      <c r="I64" s="135">
        <f t="shared" si="2"/>
        <v>0</v>
      </c>
      <c r="J64" s="135">
        <f t="shared" si="5"/>
        <v>-24</v>
      </c>
    </row>
    <row r="65" spans="1:10" x14ac:dyDescent="0.2">
      <c r="A65" s="126" t="s">
        <v>188</v>
      </c>
      <c r="B65" s="121">
        <v>650</v>
      </c>
      <c r="C65" s="122">
        <v>1</v>
      </c>
      <c r="D65" s="122">
        <v>13</v>
      </c>
      <c r="E65" s="123" t="s">
        <v>176</v>
      </c>
      <c r="F65" s="124" t="s">
        <v>189</v>
      </c>
      <c r="G65" s="125">
        <f>G66+G67</f>
        <v>24</v>
      </c>
      <c r="H65" s="135">
        <f>H66+H67</f>
        <v>0</v>
      </c>
      <c r="I65" s="135">
        <f t="shared" si="2"/>
        <v>0</v>
      </c>
      <c r="J65" s="135">
        <f t="shared" si="5"/>
        <v>-24</v>
      </c>
    </row>
    <row r="66" spans="1:10" x14ac:dyDescent="0.2">
      <c r="A66" s="126" t="s">
        <v>190</v>
      </c>
      <c r="B66" s="121" t="s">
        <v>154</v>
      </c>
      <c r="C66" s="122">
        <v>1</v>
      </c>
      <c r="D66" s="122">
        <v>13</v>
      </c>
      <c r="E66" s="123" t="s">
        <v>176</v>
      </c>
      <c r="F66" s="124">
        <v>851</v>
      </c>
      <c r="G66" s="128">
        <v>21.5</v>
      </c>
      <c r="H66" s="135">
        <v>0</v>
      </c>
      <c r="I66" s="135">
        <f t="shared" si="2"/>
        <v>0</v>
      </c>
      <c r="J66" s="135">
        <f t="shared" si="5"/>
        <v>-21.5</v>
      </c>
    </row>
    <row r="67" spans="1:10" x14ac:dyDescent="0.2">
      <c r="A67" s="126" t="s">
        <v>191</v>
      </c>
      <c r="B67" s="153">
        <v>650</v>
      </c>
      <c r="C67" s="122">
        <v>1</v>
      </c>
      <c r="D67" s="122">
        <v>13</v>
      </c>
      <c r="E67" s="154">
        <v>7700100590</v>
      </c>
      <c r="F67" s="124">
        <v>853</v>
      </c>
      <c r="G67" s="128">
        <v>2.5</v>
      </c>
      <c r="H67" s="135">
        <v>0</v>
      </c>
      <c r="I67" s="135">
        <f t="shared" si="2"/>
        <v>0</v>
      </c>
      <c r="J67" s="135">
        <f t="shared" si="5"/>
        <v>-2.5</v>
      </c>
    </row>
    <row r="68" spans="1:10" x14ac:dyDescent="0.2">
      <c r="A68" s="126" t="s">
        <v>192</v>
      </c>
      <c r="B68" s="153">
        <v>650</v>
      </c>
      <c r="C68" s="122">
        <v>1</v>
      </c>
      <c r="D68" s="122">
        <v>13</v>
      </c>
      <c r="E68" s="154">
        <v>7700102400</v>
      </c>
      <c r="F68" s="124"/>
      <c r="G68" s="128">
        <f>G72+G69</f>
        <v>112.5</v>
      </c>
      <c r="H68" s="130">
        <f>H72+H69</f>
        <v>99.3</v>
      </c>
      <c r="I68" s="135">
        <f t="shared" si="2"/>
        <v>88.266666666666666</v>
      </c>
      <c r="J68" s="135">
        <f t="shared" si="5"/>
        <v>-13.200000000000003</v>
      </c>
    </row>
    <row r="69" spans="1:10" ht="22.5" x14ac:dyDescent="0.2">
      <c r="A69" s="126" t="s">
        <v>317</v>
      </c>
      <c r="B69" s="153">
        <v>650</v>
      </c>
      <c r="C69" s="122">
        <v>1</v>
      </c>
      <c r="D69" s="122">
        <v>13</v>
      </c>
      <c r="E69" s="154">
        <v>7700102400</v>
      </c>
      <c r="F69" s="124">
        <v>200</v>
      </c>
      <c r="G69" s="128">
        <f t="shared" ref="G69:H70" si="10">G70</f>
        <v>12.5</v>
      </c>
      <c r="H69" s="130">
        <f t="shared" si="10"/>
        <v>1.1000000000000001</v>
      </c>
      <c r="I69" s="135">
        <f t="shared" si="2"/>
        <v>8.8000000000000007</v>
      </c>
      <c r="J69" s="135">
        <f t="shared" si="5"/>
        <v>-11.4</v>
      </c>
    </row>
    <row r="70" spans="1:10" x14ac:dyDescent="0.2">
      <c r="A70" s="126" t="s">
        <v>322</v>
      </c>
      <c r="B70" s="153">
        <v>650</v>
      </c>
      <c r="C70" s="122">
        <v>1</v>
      </c>
      <c r="D70" s="122">
        <v>13</v>
      </c>
      <c r="E70" s="154">
        <v>7700102400</v>
      </c>
      <c r="F70" s="124">
        <v>240</v>
      </c>
      <c r="G70" s="128">
        <f t="shared" si="10"/>
        <v>12.5</v>
      </c>
      <c r="H70" s="130">
        <f t="shared" si="10"/>
        <v>1.1000000000000001</v>
      </c>
      <c r="I70" s="135">
        <f t="shared" si="2"/>
        <v>8.8000000000000007</v>
      </c>
      <c r="J70" s="135">
        <f t="shared" si="5"/>
        <v>-11.4</v>
      </c>
    </row>
    <row r="71" spans="1:10" ht="22.5" x14ac:dyDescent="0.2">
      <c r="A71" s="126" t="s">
        <v>323</v>
      </c>
      <c r="B71" s="121" t="s">
        <v>154</v>
      </c>
      <c r="C71" s="122">
        <v>1</v>
      </c>
      <c r="D71" s="122">
        <v>13</v>
      </c>
      <c r="E71" s="123" t="s">
        <v>193</v>
      </c>
      <c r="F71" s="124">
        <v>244</v>
      </c>
      <c r="G71" s="128">
        <v>12.5</v>
      </c>
      <c r="H71" s="135">
        <v>1.1000000000000001</v>
      </c>
      <c r="I71" s="135">
        <f t="shared" si="2"/>
        <v>8.8000000000000007</v>
      </c>
      <c r="J71" s="135">
        <f t="shared" si="5"/>
        <v>-11.4</v>
      </c>
    </row>
    <row r="72" spans="1:10" x14ac:dyDescent="0.2">
      <c r="A72" s="126" t="s">
        <v>170</v>
      </c>
      <c r="B72" s="121" t="s">
        <v>154</v>
      </c>
      <c r="C72" s="122">
        <v>1</v>
      </c>
      <c r="D72" s="122">
        <v>13</v>
      </c>
      <c r="E72" s="123" t="s">
        <v>193</v>
      </c>
      <c r="F72" s="124">
        <v>800</v>
      </c>
      <c r="G72" s="128">
        <f>G75+G73</f>
        <v>100</v>
      </c>
      <c r="H72" s="130">
        <f>H75+H73</f>
        <v>98.2</v>
      </c>
      <c r="I72" s="135">
        <f t="shared" si="2"/>
        <v>98.2</v>
      </c>
      <c r="J72" s="135">
        <f t="shared" si="5"/>
        <v>-1.7999999999999972</v>
      </c>
    </row>
    <row r="73" spans="1:10" x14ac:dyDescent="0.2">
      <c r="A73" s="37" t="s">
        <v>324</v>
      </c>
      <c r="B73" s="121" t="s">
        <v>154</v>
      </c>
      <c r="C73" s="122">
        <v>1</v>
      </c>
      <c r="D73" s="122">
        <v>13</v>
      </c>
      <c r="E73" s="123" t="s">
        <v>193</v>
      </c>
      <c r="F73" s="124">
        <v>830</v>
      </c>
      <c r="G73" s="128">
        <f>G74</f>
        <v>97.5</v>
      </c>
      <c r="H73" s="125">
        <f>H74</f>
        <v>97.5</v>
      </c>
      <c r="I73" s="135">
        <f t="shared" si="2"/>
        <v>100</v>
      </c>
      <c r="J73" s="135">
        <f t="shared" si="5"/>
        <v>0</v>
      </c>
    </row>
    <row r="74" spans="1:10" ht="67.5" x14ac:dyDescent="0.2">
      <c r="A74" s="37" t="s">
        <v>342</v>
      </c>
      <c r="B74" s="121" t="s">
        <v>154</v>
      </c>
      <c r="C74" s="122">
        <v>1</v>
      </c>
      <c r="D74" s="122">
        <v>13</v>
      </c>
      <c r="E74" s="123" t="s">
        <v>193</v>
      </c>
      <c r="F74" s="124">
        <v>831</v>
      </c>
      <c r="G74" s="128">
        <v>97.5</v>
      </c>
      <c r="H74" s="135">
        <v>97.5</v>
      </c>
      <c r="I74" s="135">
        <f t="shared" ref="I74:I137" si="11">H74*100/G74</f>
        <v>100</v>
      </c>
      <c r="J74" s="135">
        <f t="shared" si="5"/>
        <v>0</v>
      </c>
    </row>
    <row r="75" spans="1:10" x14ac:dyDescent="0.2">
      <c r="A75" s="126" t="s">
        <v>188</v>
      </c>
      <c r="B75" s="121">
        <v>650</v>
      </c>
      <c r="C75" s="122">
        <v>1</v>
      </c>
      <c r="D75" s="122">
        <v>13</v>
      </c>
      <c r="E75" s="123" t="s">
        <v>193</v>
      </c>
      <c r="F75" s="124" t="s">
        <v>189</v>
      </c>
      <c r="G75" s="128">
        <f>G76+G77</f>
        <v>2.5</v>
      </c>
      <c r="H75" s="125">
        <f>H76+H77</f>
        <v>0.7</v>
      </c>
      <c r="I75" s="135">
        <f t="shared" si="11"/>
        <v>28</v>
      </c>
      <c r="J75" s="135">
        <f t="shared" si="5"/>
        <v>-1.8</v>
      </c>
    </row>
    <row r="76" spans="1:10" x14ac:dyDescent="0.2">
      <c r="A76" s="126" t="s">
        <v>190</v>
      </c>
      <c r="B76" s="121" t="s">
        <v>154</v>
      </c>
      <c r="C76" s="122">
        <v>1</v>
      </c>
      <c r="D76" s="122">
        <v>13</v>
      </c>
      <c r="E76" s="123" t="s">
        <v>193</v>
      </c>
      <c r="F76" s="124">
        <v>851</v>
      </c>
      <c r="G76" s="128">
        <v>0</v>
      </c>
      <c r="H76" s="125">
        <v>0</v>
      </c>
      <c r="I76" s="135">
        <v>0</v>
      </c>
      <c r="J76" s="135">
        <f t="shared" si="5"/>
        <v>0</v>
      </c>
    </row>
    <row r="77" spans="1:10" x14ac:dyDescent="0.2">
      <c r="A77" s="126" t="s">
        <v>191</v>
      </c>
      <c r="B77" s="121" t="s">
        <v>194</v>
      </c>
      <c r="C77" s="122">
        <v>1</v>
      </c>
      <c r="D77" s="122">
        <v>13</v>
      </c>
      <c r="E77" s="123" t="s">
        <v>193</v>
      </c>
      <c r="F77" s="124">
        <v>853</v>
      </c>
      <c r="G77" s="128">
        <v>2.5</v>
      </c>
      <c r="H77" s="125">
        <v>0.7</v>
      </c>
      <c r="I77" s="135">
        <f t="shared" si="11"/>
        <v>28</v>
      </c>
      <c r="J77" s="135">
        <f t="shared" si="5"/>
        <v>-1.8</v>
      </c>
    </row>
    <row r="78" spans="1:10" ht="33.75" x14ac:dyDescent="0.2">
      <c r="A78" s="126" t="s">
        <v>195</v>
      </c>
      <c r="B78" s="121">
        <v>650</v>
      </c>
      <c r="C78" s="122">
        <v>1</v>
      </c>
      <c r="D78" s="122">
        <v>13</v>
      </c>
      <c r="E78" s="123" t="s">
        <v>196</v>
      </c>
      <c r="F78" s="124"/>
      <c r="G78" s="128">
        <f>G79+G82</f>
        <v>253.8</v>
      </c>
      <c r="H78" s="128">
        <f>H79+H82</f>
        <v>251.8</v>
      </c>
      <c r="I78" s="135">
        <f t="shared" si="11"/>
        <v>99.21197793538218</v>
      </c>
      <c r="J78" s="135">
        <f t="shared" si="5"/>
        <v>-2</v>
      </c>
    </row>
    <row r="79" spans="1:10" x14ac:dyDescent="0.2">
      <c r="A79" s="126" t="s">
        <v>192</v>
      </c>
      <c r="B79" s="121">
        <v>650</v>
      </c>
      <c r="C79" s="122">
        <v>1</v>
      </c>
      <c r="D79" s="122">
        <v>13</v>
      </c>
      <c r="E79" s="123" t="s">
        <v>197</v>
      </c>
      <c r="F79" s="124">
        <v>200</v>
      </c>
      <c r="G79" s="128">
        <f>G80</f>
        <v>238.8</v>
      </c>
      <c r="H79" s="135">
        <f>H80</f>
        <v>236.8</v>
      </c>
      <c r="I79" s="135">
        <f t="shared" si="11"/>
        <v>99.162479061976541</v>
      </c>
      <c r="J79" s="135">
        <f t="shared" si="5"/>
        <v>-2</v>
      </c>
    </row>
    <row r="80" spans="1:10" ht="22.5" x14ac:dyDescent="0.2">
      <c r="A80" s="126" t="s">
        <v>185</v>
      </c>
      <c r="B80" s="121">
        <v>650</v>
      </c>
      <c r="C80" s="122">
        <v>1</v>
      </c>
      <c r="D80" s="122">
        <v>13</v>
      </c>
      <c r="E80" s="123" t="s">
        <v>197</v>
      </c>
      <c r="F80" s="124">
        <v>240</v>
      </c>
      <c r="G80" s="128">
        <f>G81</f>
        <v>238.8</v>
      </c>
      <c r="H80" s="135">
        <f>H81</f>
        <v>236.8</v>
      </c>
      <c r="I80" s="135">
        <f t="shared" si="11"/>
        <v>99.162479061976541</v>
      </c>
      <c r="J80" s="135">
        <f t="shared" si="5"/>
        <v>-2</v>
      </c>
    </row>
    <row r="81" spans="1:10" ht="22.5" x14ac:dyDescent="0.2">
      <c r="A81" s="126" t="s">
        <v>187</v>
      </c>
      <c r="B81" s="121">
        <v>650</v>
      </c>
      <c r="C81" s="122">
        <v>1</v>
      </c>
      <c r="D81" s="122">
        <v>13</v>
      </c>
      <c r="E81" s="123" t="s">
        <v>197</v>
      </c>
      <c r="F81" s="124">
        <v>244</v>
      </c>
      <c r="G81" s="128">
        <v>238.8</v>
      </c>
      <c r="H81" s="135">
        <v>236.8</v>
      </c>
      <c r="I81" s="135">
        <f t="shared" si="11"/>
        <v>99.162479061976541</v>
      </c>
      <c r="J81" s="135">
        <f t="shared" si="5"/>
        <v>-2</v>
      </c>
    </row>
    <row r="82" spans="1:10" x14ac:dyDescent="0.2">
      <c r="A82" s="126" t="s">
        <v>170</v>
      </c>
      <c r="B82" s="121">
        <v>650</v>
      </c>
      <c r="C82" s="122">
        <v>1</v>
      </c>
      <c r="D82" s="122">
        <v>13</v>
      </c>
      <c r="E82" s="123" t="s">
        <v>197</v>
      </c>
      <c r="F82" s="124">
        <v>800</v>
      </c>
      <c r="G82" s="128">
        <f>G83</f>
        <v>15</v>
      </c>
      <c r="H82" s="135">
        <f>H83</f>
        <v>15</v>
      </c>
      <c r="I82" s="135">
        <f t="shared" si="11"/>
        <v>100</v>
      </c>
      <c r="J82" s="135">
        <f t="shared" si="5"/>
        <v>0</v>
      </c>
    </row>
    <row r="83" spans="1:10" x14ac:dyDescent="0.2">
      <c r="A83" s="126" t="s">
        <v>188</v>
      </c>
      <c r="B83" s="121">
        <v>650</v>
      </c>
      <c r="C83" s="122">
        <v>1</v>
      </c>
      <c r="D83" s="122">
        <v>13</v>
      </c>
      <c r="E83" s="123" t="s">
        <v>197</v>
      </c>
      <c r="F83" s="124">
        <v>850</v>
      </c>
      <c r="G83" s="128">
        <f>G84</f>
        <v>15</v>
      </c>
      <c r="H83" s="135">
        <f>H84</f>
        <v>15</v>
      </c>
      <c r="I83" s="135">
        <f t="shared" si="11"/>
        <v>100</v>
      </c>
      <c r="J83" s="135">
        <f t="shared" si="5"/>
        <v>0</v>
      </c>
    </row>
    <row r="84" spans="1:10" x14ac:dyDescent="0.2">
      <c r="A84" s="126" t="s">
        <v>191</v>
      </c>
      <c r="B84" s="121">
        <v>650</v>
      </c>
      <c r="C84" s="122">
        <v>1</v>
      </c>
      <c r="D84" s="122">
        <v>13</v>
      </c>
      <c r="E84" s="123" t="s">
        <v>197</v>
      </c>
      <c r="F84" s="124">
        <v>853</v>
      </c>
      <c r="G84" s="128">
        <v>15</v>
      </c>
      <c r="H84" s="135">
        <v>15</v>
      </c>
      <c r="I84" s="135">
        <f t="shared" si="11"/>
        <v>100</v>
      </c>
      <c r="J84" s="135">
        <f t="shared" si="5"/>
        <v>0</v>
      </c>
    </row>
    <row r="85" spans="1:10" ht="33.75" x14ac:dyDescent="0.2">
      <c r="A85" s="126" t="s">
        <v>270</v>
      </c>
      <c r="B85" s="121">
        <v>650</v>
      </c>
      <c r="C85" s="122">
        <v>1</v>
      </c>
      <c r="D85" s="122">
        <v>13</v>
      </c>
      <c r="E85" s="123" t="s">
        <v>198</v>
      </c>
      <c r="F85" s="124"/>
      <c r="G85" s="125">
        <f>G86+G96</f>
        <v>1954.3</v>
      </c>
      <c r="H85" s="125">
        <f>H86+H96</f>
        <v>1640.9499999999998</v>
      </c>
      <c r="I85" s="135">
        <f t="shared" si="11"/>
        <v>83.966125978611259</v>
      </c>
      <c r="J85" s="135">
        <f t="shared" si="5"/>
        <v>-313.35000000000014</v>
      </c>
    </row>
    <row r="86" spans="1:10" ht="33.75" x14ac:dyDescent="0.2">
      <c r="A86" s="126" t="s">
        <v>199</v>
      </c>
      <c r="B86" s="121">
        <v>650</v>
      </c>
      <c r="C86" s="122">
        <v>1</v>
      </c>
      <c r="D86" s="122">
        <v>13</v>
      </c>
      <c r="E86" s="123" t="s">
        <v>200</v>
      </c>
      <c r="F86" s="124"/>
      <c r="G86" s="125">
        <f>G87</f>
        <v>1897.2</v>
      </c>
      <c r="H86" s="135">
        <f t="shared" ref="H86" si="12">H87</f>
        <v>1640.9499999999998</v>
      </c>
      <c r="I86" s="135">
        <f t="shared" si="11"/>
        <v>86.493253215264588</v>
      </c>
      <c r="J86" s="135">
        <f t="shared" ref="J86:J149" si="13">H86-G86</f>
        <v>-256.25000000000023</v>
      </c>
    </row>
    <row r="87" spans="1:10" ht="22.5" x14ac:dyDescent="0.2">
      <c r="A87" s="126" t="s">
        <v>201</v>
      </c>
      <c r="B87" s="121">
        <v>650</v>
      </c>
      <c r="C87" s="122">
        <v>1</v>
      </c>
      <c r="D87" s="122">
        <v>13</v>
      </c>
      <c r="E87" s="123" t="s">
        <v>202</v>
      </c>
      <c r="F87" s="124"/>
      <c r="G87" s="125">
        <f>G88+G93</f>
        <v>1897.2</v>
      </c>
      <c r="H87" s="125">
        <f>H88+H93</f>
        <v>1640.9499999999998</v>
      </c>
      <c r="I87" s="135">
        <f t="shared" si="11"/>
        <v>86.493253215264588</v>
      </c>
      <c r="J87" s="135">
        <f t="shared" si="13"/>
        <v>-256.25000000000023</v>
      </c>
    </row>
    <row r="88" spans="1:10" ht="22.5" x14ac:dyDescent="0.2">
      <c r="A88" s="126" t="s">
        <v>183</v>
      </c>
      <c r="B88" s="121">
        <v>650</v>
      </c>
      <c r="C88" s="122">
        <v>1</v>
      </c>
      <c r="D88" s="122">
        <v>13</v>
      </c>
      <c r="E88" s="123" t="s">
        <v>202</v>
      </c>
      <c r="F88" s="124" t="s">
        <v>184</v>
      </c>
      <c r="G88" s="125">
        <f>G89</f>
        <v>1864.9</v>
      </c>
      <c r="H88" s="135">
        <f>H89</f>
        <v>1608.6999999999998</v>
      </c>
      <c r="I88" s="135">
        <f t="shared" si="11"/>
        <v>86.261997962357214</v>
      </c>
      <c r="J88" s="135">
        <f t="shared" si="13"/>
        <v>-256.20000000000027</v>
      </c>
    </row>
    <row r="89" spans="1:10" ht="22.5" x14ac:dyDescent="0.2">
      <c r="A89" s="126" t="s">
        <v>185</v>
      </c>
      <c r="B89" s="121">
        <v>650</v>
      </c>
      <c r="C89" s="122">
        <v>1</v>
      </c>
      <c r="D89" s="122">
        <v>13</v>
      </c>
      <c r="E89" s="123" t="s">
        <v>202</v>
      </c>
      <c r="F89" s="124" t="s">
        <v>186</v>
      </c>
      <c r="G89" s="125">
        <f>G91+G92+G90</f>
        <v>1864.9</v>
      </c>
      <c r="H89" s="125">
        <f>H91+H92+H90</f>
        <v>1608.6999999999998</v>
      </c>
      <c r="I89" s="135">
        <f t="shared" si="11"/>
        <v>86.261997962357214</v>
      </c>
      <c r="J89" s="135">
        <f t="shared" si="13"/>
        <v>-256.20000000000027</v>
      </c>
    </row>
    <row r="90" spans="1:10" ht="22.5" x14ac:dyDescent="0.2">
      <c r="A90" s="126" t="s">
        <v>266</v>
      </c>
      <c r="B90" s="121">
        <v>650</v>
      </c>
      <c r="C90" s="122">
        <v>1</v>
      </c>
      <c r="D90" s="122">
        <v>13</v>
      </c>
      <c r="E90" s="123" t="s">
        <v>202</v>
      </c>
      <c r="F90" s="124">
        <v>243</v>
      </c>
      <c r="G90" s="125">
        <v>500</v>
      </c>
      <c r="H90" s="135">
        <v>498.9</v>
      </c>
      <c r="I90" s="135">
        <f t="shared" si="11"/>
        <v>99.78</v>
      </c>
      <c r="J90" s="135">
        <f t="shared" si="13"/>
        <v>-1.1000000000000227</v>
      </c>
    </row>
    <row r="91" spans="1:10" ht="22.5" x14ac:dyDescent="0.2">
      <c r="A91" s="126" t="s">
        <v>187</v>
      </c>
      <c r="B91" s="121">
        <v>650</v>
      </c>
      <c r="C91" s="122">
        <v>1</v>
      </c>
      <c r="D91" s="122">
        <v>13</v>
      </c>
      <c r="E91" s="123" t="s">
        <v>202</v>
      </c>
      <c r="F91" s="124">
        <v>244</v>
      </c>
      <c r="G91" s="128">
        <v>693.8</v>
      </c>
      <c r="H91" s="135">
        <v>624.5</v>
      </c>
      <c r="I91" s="135">
        <f t="shared" si="11"/>
        <v>90.011530700490056</v>
      </c>
      <c r="J91" s="135">
        <f t="shared" si="13"/>
        <v>-69.299999999999955</v>
      </c>
    </row>
    <row r="92" spans="1:10" x14ac:dyDescent="0.2">
      <c r="A92" s="126" t="s">
        <v>321</v>
      </c>
      <c r="B92" s="121">
        <v>650</v>
      </c>
      <c r="C92" s="122">
        <v>1</v>
      </c>
      <c r="D92" s="122">
        <v>13</v>
      </c>
      <c r="E92" s="123" t="s">
        <v>202</v>
      </c>
      <c r="F92" s="124">
        <v>247</v>
      </c>
      <c r="G92" s="128">
        <v>671.1</v>
      </c>
      <c r="H92" s="135">
        <v>485.3</v>
      </c>
      <c r="I92" s="135">
        <f t="shared" si="11"/>
        <v>72.314111160780811</v>
      </c>
      <c r="J92" s="135">
        <f t="shared" si="13"/>
        <v>-185.8</v>
      </c>
    </row>
    <row r="93" spans="1:10" x14ac:dyDescent="0.2">
      <c r="A93" s="126" t="s">
        <v>170</v>
      </c>
      <c r="B93" s="121">
        <v>650</v>
      </c>
      <c r="C93" s="122">
        <v>1</v>
      </c>
      <c r="D93" s="122">
        <v>13</v>
      </c>
      <c r="E93" s="123" t="s">
        <v>202</v>
      </c>
      <c r="F93" s="124">
        <v>800</v>
      </c>
      <c r="G93" s="128">
        <f>G94</f>
        <v>32.299999999999997</v>
      </c>
      <c r="H93" s="130">
        <f>H94</f>
        <v>32.25</v>
      </c>
      <c r="I93" s="135">
        <f t="shared" si="11"/>
        <v>99.845201238390104</v>
      </c>
      <c r="J93" s="135">
        <f t="shared" si="13"/>
        <v>-4.9999999999997158E-2</v>
      </c>
    </row>
    <row r="94" spans="1:10" x14ac:dyDescent="0.2">
      <c r="A94" s="126" t="s">
        <v>188</v>
      </c>
      <c r="B94" s="121">
        <v>650</v>
      </c>
      <c r="C94" s="122">
        <v>1</v>
      </c>
      <c r="D94" s="122">
        <v>13</v>
      </c>
      <c r="E94" s="123" t="s">
        <v>202</v>
      </c>
      <c r="F94" s="124">
        <v>850</v>
      </c>
      <c r="G94" s="128">
        <f>G95</f>
        <v>32.299999999999997</v>
      </c>
      <c r="H94" s="130">
        <f t="shared" ref="H94" si="14">H95</f>
        <v>32.25</v>
      </c>
      <c r="I94" s="135">
        <f t="shared" si="11"/>
        <v>99.845201238390104</v>
      </c>
      <c r="J94" s="135">
        <f t="shared" si="13"/>
        <v>-4.9999999999997158E-2</v>
      </c>
    </row>
    <row r="95" spans="1:10" x14ac:dyDescent="0.2">
      <c r="A95" s="126" t="s">
        <v>191</v>
      </c>
      <c r="B95" s="121">
        <v>650</v>
      </c>
      <c r="C95" s="122">
        <v>1</v>
      </c>
      <c r="D95" s="122">
        <v>13</v>
      </c>
      <c r="E95" s="123" t="s">
        <v>202</v>
      </c>
      <c r="F95" s="124">
        <v>852</v>
      </c>
      <c r="G95" s="128">
        <v>32.299999999999997</v>
      </c>
      <c r="H95" s="135">
        <v>32.25</v>
      </c>
      <c r="I95" s="135">
        <f t="shared" si="11"/>
        <v>99.845201238390104</v>
      </c>
      <c r="J95" s="135">
        <f t="shared" si="13"/>
        <v>-4.9999999999997158E-2</v>
      </c>
    </row>
    <row r="96" spans="1:10" ht="22.5" x14ac:dyDescent="0.2">
      <c r="A96" s="126" t="s">
        <v>201</v>
      </c>
      <c r="B96" s="121" t="s">
        <v>154</v>
      </c>
      <c r="C96" s="122">
        <v>1</v>
      </c>
      <c r="D96" s="122">
        <v>13</v>
      </c>
      <c r="E96" s="123" t="s">
        <v>203</v>
      </c>
      <c r="F96" s="124"/>
      <c r="G96" s="128">
        <f>G97</f>
        <v>57.1</v>
      </c>
      <c r="H96" s="135">
        <f>H97</f>
        <v>0</v>
      </c>
      <c r="I96" s="135">
        <f t="shared" si="11"/>
        <v>0</v>
      </c>
      <c r="J96" s="135">
        <f t="shared" si="13"/>
        <v>-57.1</v>
      </c>
    </row>
    <row r="97" spans="1:10" ht="22.5" x14ac:dyDescent="0.2">
      <c r="A97" s="126" t="s">
        <v>185</v>
      </c>
      <c r="B97" s="121" t="s">
        <v>154</v>
      </c>
      <c r="C97" s="122">
        <v>1</v>
      </c>
      <c r="D97" s="122">
        <v>13</v>
      </c>
      <c r="E97" s="123" t="s">
        <v>204</v>
      </c>
      <c r="F97" s="124">
        <v>240</v>
      </c>
      <c r="G97" s="128">
        <f>G98</f>
        <v>57.1</v>
      </c>
      <c r="H97" s="135">
        <f>H98</f>
        <v>0</v>
      </c>
      <c r="I97" s="135">
        <f t="shared" si="11"/>
        <v>0</v>
      </c>
      <c r="J97" s="135">
        <f t="shared" si="13"/>
        <v>-57.1</v>
      </c>
    </row>
    <row r="98" spans="1:10" ht="22.5" x14ac:dyDescent="0.2">
      <c r="A98" s="126" t="s">
        <v>187</v>
      </c>
      <c r="B98" s="121" t="s">
        <v>154</v>
      </c>
      <c r="C98" s="122">
        <v>1</v>
      </c>
      <c r="D98" s="122">
        <v>13</v>
      </c>
      <c r="E98" s="123" t="s">
        <v>204</v>
      </c>
      <c r="F98" s="124">
        <v>244</v>
      </c>
      <c r="G98" s="128">
        <v>57.1</v>
      </c>
      <c r="H98" s="135">
        <v>0</v>
      </c>
      <c r="I98" s="135">
        <f t="shared" si="11"/>
        <v>0</v>
      </c>
      <c r="J98" s="135">
        <f t="shared" si="13"/>
        <v>-57.1</v>
      </c>
    </row>
    <row r="99" spans="1:10" ht="33.75" x14ac:dyDescent="0.2">
      <c r="A99" s="126" t="s">
        <v>205</v>
      </c>
      <c r="B99" s="121">
        <v>650</v>
      </c>
      <c r="C99" s="122">
        <v>1</v>
      </c>
      <c r="D99" s="122">
        <v>13</v>
      </c>
      <c r="E99" s="123" t="s">
        <v>206</v>
      </c>
      <c r="F99" s="124"/>
      <c r="G99" s="125">
        <f>G100+G106</f>
        <v>2</v>
      </c>
      <c r="H99" s="125">
        <f t="shared" ref="H99:H103" si="15">H100</f>
        <v>2</v>
      </c>
      <c r="I99" s="135">
        <f t="shared" si="11"/>
        <v>100</v>
      </c>
      <c r="J99" s="135">
        <f t="shared" si="13"/>
        <v>0</v>
      </c>
    </row>
    <row r="100" spans="1:10" ht="22.5" x14ac:dyDescent="0.2">
      <c r="A100" s="126" t="s">
        <v>207</v>
      </c>
      <c r="B100" s="121">
        <v>650</v>
      </c>
      <c r="C100" s="122">
        <v>1</v>
      </c>
      <c r="D100" s="122">
        <v>13</v>
      </c>
      <c r="E100" s="123" t="s">
        <v>208</v>
      </c>
      <c r="F100" s="124"/>
      <c r="G100" s="125">
        <f>G101</f>
        <v>2</v>
      </c>
      <c r="H100" s="125">
        <f t="shared" si="15"/>
        <v>2</v>
      </c>
      <c r="I100" s="135">
        <f t="shared" si="11"/>
        <v>100</v>
      </c>
      <c r="J100" s="135">
        <f t="shared" si="13"/>
        <v>0</v>
      </c>
    </row>
    <row r="101" spans="1:10" ht="33.75" x14ac:dyDescent="0.2">
      <c r="A101" s="126" t="s">
        <v>209</v>
      </c>
      <c r="B101" s="121">
        <v>650</v>
      </c>
      <c r="C101" s="122">
        <v>1</v>
      </c>
      <c r="D101" s="122">
        <v>13</v>
      </c>
      <c r="E101" s="123" t="s">
        <v>210</v>
      </c>
      <c r="F101" s="124"/>
      <c r="G101" s="125">
        <f>G102</f>
        <v>2</v>
      </c>
      <c r="H101" s="125">
        <f t="shared" si="15"/>
        <v>2</v>
      </c>
      <c r="I101" s="135">
        <f t="shared" si="11"/>
        <v>100</v>
      </c>
      <c r="J101" s="135">
        <f t="shared" si="13"/>
        <v>0</v>
      </c>
    </row>
    <row r="102" spans="1:10" ht="22.5" x14ac:dyDescent="0.2">
      <c r="A102" s="126" t="s">
        <v>201</v>
      </c>
      <c r="B102" s="121">
        <v>650</v>
      </c>
      <c r="C102" s="122">
        <v>1</v>
      </c>
      <c r="D102" s="122">
        <v>13</v>
      </c>
      <c r="E102" s="123" t="s">
        <v>211</v>
      </c>
      <c r="F102" s="124"/>
      <c r="G102" s="125">
        <f>G103</f>
        <v>2</v>
      </c>
      <c r="H102" s="125">
        <f t="shared" si="15"/>
        <v>2</v>
      </c>
      <c r="I102" s="135">
        <f t="shared" si="11"/>
        <v>100</v>
      </c>
      <c r="J102" s="135">
        <f t="shared" si="13"/>
        <v>0</v>
      </c>
    </row>
    <row r="103" spans="1:10" ht="22.5" x14ac:dyDescent="0.2">
      <c r="A103" s="126" t="s">
        <v>183</v>
      </c>
      <c r="B103" s="121">
        <v>650</v>
      </c>
      <c r="C103" s="122">
        <v>1</v>
      </c>
      <c r="D103" s="122">
        <v>13</v>
      </c>
      <c r="E103" s="123" t="s">
        <v>211</v>
      </c>
      <c r="F103" s="124">
        <v>200</v>
      </c>
      <c r="G103" s="125">
        <f>G104</f>
        <v>2</v>
      </c>
      <c r="H103" s="125">
        <f t="shared" si="15"/>
        <v>2</v>
      </c>
      <c r="I103" s="135">
        <f t="shared" si="11"/>
        <v>100</v>
      </c>
      <c r="J103" s="135">
        <f t="shared" si="13"/>
        <v>0</v>
      </c>
    </row>
    <row r="104" spans="1:10" ht="22.5" x14ac:dyDescent="0.2">
      <c r="A104" s="126" t="s">
        <v>185</v>
      </c>
      <c r="B104" s="121">
        <v>650</v>
      </c>
      <c r="C104" s="122">
        <v>1</v>
      </c>
      <c r="D104" s="122">
        <v>13</v>
      </c>
      <c r="E104" s="123" t="s">
        <v>211</v>
      </c>
      <c r="F104" s="124">
        <v>240</v>
      </c>
      <c r="G104" s="125">
        <f>G105</f>
        <v>2</v>
      </c>
      <c r="H104" s="125">
        <f>H105</f>
        <v>2</v>
      </c>
      <c r="I104" s="135">
        <f t="shared" si="11"/>
        <v>100</v>
      </c>
      <c r="J104" s="135">
        <f t="shared" si="13"/>
        <v>0</v>
      </c>
    </row>
    <row r="105" spans="1:10" ht="22.5" x14ac:dyDescent="0.2">
      <c r="A105" s="126" t="s">
        <v>187</v>
      </c>
      <c r="B105" s="121">
        <v>650</v>
      </c>
      <c r="C105" s="122">
        <v>1</v>
      </c>
      <c r="D105" s="122">
        <v>13</v>
      </c>
      <c r="E105" s="123" t="s">
        <v>211</v>
      </c>
      <c r="F105" s="124">
        <v>244</v>
      </c>
      <c r="G105" s="125">
        <v>2</v>
      </c>
      <c r="H105" s="125">
        <v>2</v>
      </c>
      <c r="I105" s="135">
        <f t="shared" si="11"/>
        <v>100</v>
      </c>
      <c r="J105" s="135">
        <f t="shared" si="13"/>
        <v>0</v>
      </c>
    </row>
    <row r="106" spans="1:10" x14ac:dyDescent="0.2">
      <c r="A106" s="126" t="s">
        <v>212</v>
      </c>
      <c r="B106" s="121">
        <v>650</v>
      </c>
      <c r="C106" s="122">
        <v>1</v>
      </c>
      <c r="D106" s="122">
        <v>13</v>
      </c>
      <c r="E106" s="123" t="s">
        <v>213</v>
      </c>
      <c r="F106" s="124"/>
      <c r="G106" s="125">
        <f t="shared" ref="G106:H108" si="16">G107</f>
        <v>0</v>
      </c>
      <c r="H106" s="125">
        <f t="shared" si="16"/>
        <v>0</v>
      </c>
      <c r="I106" s="135">
        <v>0</v>
      </c>
      <c r="J106" s="135">
        <f t="shared" si="13"/>
        <v>0</v>
      </c>
    </row>
    <row r="107" spans="1:10" ht="45" x14ac:dyDescent="0.2">
      <c r="A107" s="126" t="s">
        <v>214</v>
      </c>
      <c r="B107" s="121">
        <v>650</v>
      </c>
      <c r="C107" s="122">
        <v>1</v>
      </c>
      <c r="D107" s="122">
        <v>13</v>
      </c>
      <c r="E107" s="123" t="s">
        <v>215</v>
      </c>
      <c r="F107" s="124"/>
      <c r="G107" s="125">
        <f t="shared" si="16"/>
        <v>0</v>
      </c>
      <c r="H107" s="125">
        <f t="shared" si="16"/>
        <v>0</v>
      </c>
      <c r="I107" s="135">
        <f t="shared" ref="I107:I109" si="17">I108</f>
        <v>0</v>
      </c>
      <c r="J107" s="135">
        <f t="shared" si="13"/>
        <v>0</v>
      </c>
    </row>
    <row r="108" spans="1:10" ht="22.5" x14ac:dyDescent="0.2">
      <c r="A108" s="126" t="s">
        <v>201</v>
      </c>
      <c r="B108" s="121">
        <v>650</v>
      </c>
      <c r="C108" s="122">
        <v>1</v>
      </c>
      <c r="D108" s="122">
        <v>13</v>
      </c>
      <c r="E108" s="123" t="s">
        <v>216</v>
      </c>
      <c r="F108" s="124"/>
      <c r="G108" s="125">
        <f t="shared" si="16"/>
        <v>0</v>
      </c>
      <c r="H108" s="125">
        <f t="shared" si="16"/>
        <v>0</v>
      </c>
      <c r="I108" s="135">
        <f t="shared" si="17"/>
        <v>0</v>
      </c>
      <c r="J108" s="135">
        <f t="shared" si="13"/>
        <v>0</v>
      </c>
    </row>
    <row r="109" spans="1:10" ht="22.5" x14ac:dyDescent="0.2">
      <c r="A109" s="126" t="s">
        <v>183</v>
      </c>
      <c r="B109" s="121">
        <v>650</v>
      </c>
      <c r="C109" s="122">
        <v>1</v>
      </c>
      <c r="D109" s="122">
        <v>13</v>
      </c>
      <c r="E109" s="123" t="s">
        <v>216</v>
      </c>
      <c r="F109" s="124">
        <v>200</v>
      </c>
      <c r="G109" s="125">
        <f>G110</f>
        <v>0</v>
      </c>
      <c r="H109" s="125">
        <f t="shared" ref="H109:H110" si="18">H110</f>
        <v>0</v>
      </c>
      <c r="I109" s="135">
        <f t="shared" si="17"/>
        <v>0</v>
      </c>
      <c r="J109" s="135">
        <f t="shared" si="13"/>
        <v>0</v>
      </c>
    </row>
    <row r="110" spans="1:10" ht="22.5" x14ac:dyDescent="0.2">
      <c r="A110" s="126" t="s">
        <v>185</v>
      </c>
      <c r="B110" s="121">
        <v>650</v>
      </c>
      <c r="C110" s="122">
        <v>1</v>
      </c>
      <c r="D110" s="122">
        <v>13</v>
      </c>
      <c r="E110" s="123" t="s">
        <v>216</v>
      </c>
      <c r="F110" s="124">
        <v>240</v>
      </c>
      <c r="G110" s="125">
        <f>G111</f>
        <v>0</v>
      </c>
      <c r="H110" s="125">
        <f t="shared" si="18"/>
        <v>0</v>
      </c>
      <c r="I110" s="135">
        <f>I111</f>
        <v>0</v>
      </c>
      <c r="J110" s="135">
        <f t="shared" si="13"/>
        <v>0</v>
      </c>
    </row>
    <row r="111" spans="1:10" ht="22.5" x14ac:dyDescent="0.2">
      <c r="A111" s="126" t="s">
        <v>187</v>
      </c>
      <c r="B111" s="121">
        <v>650</v>
      </c>
      <c r="C111" s="122">
        <v>1</v>
      </c>
      <c r="D111" s="122">
        <v>13</v>
      </c>
      <c r="E111" s="123" t="s">
        <v>216</v>
      </c>
      <c r="F111" s="124">
        <v>244</v>
      </c>
      <c r="G111" s="128">
        <v>0</v>
      </c>
      <c r="H111" s="125">
        <v>0</v>
      </c>
      <c r="I111" s="135">
        <v>0</v>
      </c>
      <c r="J111" s="135">
        <f t="shared" si="13"/>
        <v>0</v>
      </c>
    </row>
    <row r="112" spans="1:10" x14ac:dyDescent="0.2">
      <c r="A112" s="108" t="s">
        <v>10</v>
      </c>
      <c r="B112" s="109">
        <v>650</v>
      </c>
      <c r="C112" s="110">
        <v>2</v>
      </c>
      <c r="D112" s="110">
        <v>0</v>
      </c>
      <c r="E112" s="111" t="s">
        <v>26</v>
      </c>
      <c r="F112" s="112" t="s">
        <v>26</v>
      </c>
      <c r="G112" s="113">
        <f t="shared" ref="G112:H115" si="19">G113</f>
        <v>466.40000000000003</v>
      </c>
      <c r="H112" s="113">
        <f t="shared" si="19"/>
        <v>466.40000000000003</v>
      </c>
      <c r="I112" s="155">
        <f t="shared" si="11"/>
        <v>99.999999999999986</v>
      </c>
      <c r="J112" s="155">
        <f t="shared" si="13"/>
        <v>0</v>
      </c>
    </row>
    <row r="113" spans="1:10" x14ac:dyDescent="0.2">
      <c r="A113" s="114" t="s">
        <v>11</v>
      </c>
      <c r="B113" s="115">
        <v>650</v>
      </c>
      <c r="C113" s="116">
        <v>2</v>
      </c>
      <c r="D113" s="116">
        <v>3</v>
      </c>
      <c r="E113" s="117" t="s">
        <v>26</v>
      </c>
      <c r="F113" s="118" t="s">
        <v>26</v>
      </c>
      <c r="G113" s="119">
        <f t="shared" si="19"/>
        <v>466.40000000000003</v>
      </c>
      <c r="H113" s="119">
        <f t="shared" si="19"/>
        <v>466.40000000000003</v>
      </c>
      <c r="I113" s="119">
        <f t="shared" si="11"/>
        <v>99.999999999999986</v>
      </c>
      <c r="J113" s="119">
        <f t="shared" si="13"/>
        <v>0</v>
      </c>
    </row>
    <row r="114" spans="1:10" x14ac:dyDescent="0.2">
      <c r="A114" s="120" t="s">
        <v>158</v>
      </c>
      <c r="B114" s="121">
        <v>650</v>
      </c>
      <c r="C114" s="122">
        <v>2</v>
      </c>
      <c r="D114" s="122">
        <v>3</v>
      </c>
      <c r="E114" s="123">
        <v>5000000000</v>
      </c>
      <c r="F114" s="124" t="s">
        <v>26</v>
      </c>
      <c r="G114" s="125">
        <f t="shared" si="19"/>
        <v>466.40000000000003</v>
      </c>
      <c r="H114" s="125">
        <f t="shared" si="19"/>
        <v>466.40000000000003</v>
      </c>
      <c r="I114" s="135">
        <f t="shared" si="11"/>
        <v>99.999999999999986</v>
      </c>
      <c r="J114" s="135">
        <f t="shared" si="13"/>
        <v>0</v>
      </c>
    </row>
    <row r="115" spans="1:10" ht="33.75" x14ac:dyDescent="0.2">
      <c r="A115" s="120" t="s">
        <v>166</v>
      </c>
      <c r="B115" s="121">
        <v>650</v>
      </c>
      <c r="C115" s="122">
        <v>2</v>
      </c>
      <c r="D115" s="122">
        <v>3</v>
      </c>
      <c r="E115" s="123">
        <v>5000100000</v>
      </c>
      <c r="F115" s="124"/>
      <c r="G115" s="125">
        <f t="shared" si="19"/>
        <v>466.40000000000003</v>
      </c>
      <c r="H115" s="125">
        <f t="shared" si="19"/>
        <v>466.40000000000003</v>
      </c>
      <c r="I115" s="135">
        <f t="shared" si="11"/>
        <v>99.999999999999986</v>
      </c>
      <c r="J115" s="135">
        <f t="shared" si="13"/>
        <v>0</v>
      </c>
    </row>
    <row r="116" spans="1:10" ht="22.5" x14ac:dyDescent="0.2">
      <c r="A116" s="120" t="s">
        <v>217</v>
      </c>
      <c r="B116" s="121">
        <v>650</v>
      </c>
      <c r="C116" s="122">
        <v>2</v>
      </c>
      <c r="D116" s="122">
        <v>3</v>
      </c>
      <c r="E116" s="123" t="s">
        <v>218</v>
      </c>
      <c r="F116" s="124" t="s">
        <v>26</v>
      </c>
      <c r="G116" s="125">
        <f>G117+G121</f>
        <v>466.40000000000003</v>
      </c>
      <c r="H116" s="125">
        <f>H117+H121</f>
        <v>466.40000000000003</v>
      </c>
      <c r="I116" s="135">
        <f t="shared" si="11"/>
        <v>99.999999999999986</v>
      </c>
      <c r="J116" s="135">
        <f t="shared" si="13"/>
        <v>0</v>
      </c>
    </row>
    <row r="117" spans="1:10" ht="45" x14ac:dyDescent="0.2">
      <c r="A117" s="126" t="s">
        <v>148</v>
      </c>
      <c r="B117" s="121">
        <v>650</v>
      </c>
      <c r="C117" s="122">
        <v>2</v>
      </c>
      <c r="D117" s="122">
        <v>3</v>
      </c>
      <c r="E117" s="123">
        <v>5000151180</v>
      </c>
      <c r="F117" s="124" t="s">
        <v>149</v>
      </c>
      <c r="G117" s="125">
        <f>G118</f>
        <v>378.1</v>
      </c>
      <c r="H117" s="125">
        <f>H118</f>
        <v>378.1</v>
      </c>
      <c r="I117" s="135">
        <f t="shared" si="11"/>
        <v>100</v>
      </c>
      <c r="J117" s="135">
        <f t="shared" si="13"/>
        <v>0</v>
      </c>
    </row>
    <row r="118" spans="1:10" ht="22.5" x14ac:dyDescent="0.2">
      <c r="A118" s="126" t="s">
        <v>150</v>
      </c>
      <c r="B118" s="121">
        <v>650</v>
      </c>
      <c r="C118" s="122">
        <v>2</v>
      </c>
      <c r="D118" s="122">
        <v>3</v>
      </c>
      <c r="E118" s="123">
        <v>5000151180</v>
      </c>
      <c r="F118" s="124" t="s">
        <v>151</v>
      </c>
      <c r="G118" s="128">
        <f>G119+G120</f>
        <v>378.1</v>
      </c>
      <c r="H118" s="128">
        <f>H119+H120</f>
        <v>378.1</v>
      </c>
      <c r="I118" s="135">
        <f t="shared" si="11"/>
        <v>100</v>
      </c>
      <c r="J118" s="135">
        <f t="shared" si="13"/>
        <v>0</v>
      </c>
    </row>
    <row r="119" spans="1:10" x14ac:dyDescent="0.2">
      <c r="A119" s="126" t="s">
        <v>152</v>
      </c>
      <c r="B119" s="121">
        <v>650</v>
      </c>
      <c r="C119" s="122">
        <v>2</v>
      </c>
      <c r="D119" s="122">
        <v>3</v>
      </c>
      <c r="E119" s="123">
        <v>5000151180</v>
      </c>
      <c r="F119" s="124">
        <v>121</v>
      </c>
      <c r="G119" s="128">
        <v>297</v>
      </c>
      <c r="H119" s="135">
        <v>297</v>
      </c>
      <c r="I119" s="135">
        <f t="shared" si="11"/>
        <v>100</v>
      </c>
      <c r="J119" s="135">
        <f t="shared" si="13"/>
        <v>0</v>
      </c>
    </row>
    <row r="120" spans="1:10" ht="33.75" x14ac:dyDescent="0.2">
      <c r="A120" s="126" t="s">
        <v>155</v>
      </c>
      <c r="B120" s="121">
        <v>650</v>
      </c>
      <c r="C120" s="122">
        <v>2</v>
      </c>
      <c r="D120" s="122">
        <v>3</v>
      </c>
      <c r="E120" s="123">
        <v>5000151180</v>
      </c>
      <c r="F120" s="124">
        <v>129</v>
      </c>
      <c r="G120" s="128">
        <v>81.099999999999994</v>
      </c>
      <c r="H120" s="125">
        <v>81.099999999999994</v>
      </c>
      <c r="I120" s="135">
        <f t="shared" si="11"/>
        <v>100</v>
      </c>
      <c r="J120" s="135">
        <f t="shared" si="13"/>
        <v>0</v>
      </c>
    </row>
    <row r="121" spans="1:10" ht="22.5" x14ac:dyDescent="0.2">
      <c r="A121" s="126" t="s">
        <v>183</v>
      </c>
      <c r="B121" s="121">
        <v>650</v>
      </c>
      <c r="C121" s="122">
        <v>2</v>
      </c>
      <c r="D121" s="122">
        <v>3</v>
      </c>
      <c r="E121" s="123">
        <v>5000151180</v>
      </c>
      <c r="F121" s="124">
        <v>200</v>
      </c>
      <c r="G121" s="125">
        <f>G122</f>
        <v>88.3</v>
      </c>
      <c r="H121" s="125">
        <f>H122</f>
        <v>88.3</v>
      </c>
      <c r="I121" s="135">
        <f t="shared" si="11"/>
        <v>100</v>
      </c>
      <c r="J121" s="135">
        <f t="shared" si="13"/>
        <v>0</v>
      </c>
    </row>
    <row r="122" spans="1:10" ht="22.5" x14ac:dyDescent="0.2">
      <c r="A122" s="126" t="s">
        <v>185</v>
      </c>
      <c r="B122" s="121">
        <v>650</v>
      </c>
      <c r="C122" s="122">
        <v>2</v>
      </c>
      <c r="D122" s="122">
        <v>3</v>
      </c>
      <c r="E122" s="123">
        <v>5000151180</v>
      </c>
      <c r="F122" s="124">
        <v>240</v>
      </c>
      <c r="G122" s="125">
        <f>G123</f>
        <v>88.3</v>
      </c>
      <c r="H122" s="125">
        <f>H123</f>
        <v>88.3</v>
      </c>
      <c r="I122" s="135">
        <f t="shared" si="11"/>
        <v>100</v>
      </c>
      <c r="J122" s="135">
        <f t="shared" si="13"/>
        <v>0</v>
      </c>
    </row>
    <row r="123" spans="1:10" ht="22.5" x14ac:dyDescent="0.2">
      <c r="A123" s="126" t="s">
        <v>187</v>
      </c>
      <c r="B123" s="121">
        <v>650</v>
      </c>
      <c r="C123" s="122">
        <v>2</v>
      </c>
      <c r="D123" s="122">
        <v>3</v>
      </c>
      <c r="E123" s="123">
        <v>5000151180</v>
      </c>
      <c r="F123" s="124">
        <v>244</v>
      </c>
      <c r="G123" s="128">
        <v>88.3</v>
      </c>
      <c r="H123" s="125">
        <v>88.3</v>
      </c>
      <c r="I123" s="135">
        <f t="shared" si="11"/>
        <v>100</v>
      </c>
      <c r="J123" s="135">
        <f t="shared" si="13"/>
        <v>0</v>
      </c>
    </row>
    <row r="124" spans="1:10" ht="22.5" x14ac:dyDescent="0.2">
      <c r="A124" s="108" t="s">
        <v>12</v>
      </c>
      <c r="B124" s="109">
        <v>650</v>
      </c>
      <c r="C124" s="110">
        <v>3</v>
      </c>
      <c r="D124" s="110">
        <v>0</v>
      </c>
      <c r="E124" s="111" t="s">
        <v>26</v>
      </c>
      <c r="F124" s="112" t="s">
        <v>26</v>
      </c>
      <c r="G124" s="113">
        <f>G125+G133+G147</f>
        <v>60.3</v>
      </c>
      <c r="H124" s="113">
        <f>H125+H133+H147</f>
        <v>60.3</v>
      </c>
      <c r="I124" s="155">
        <f t="shared" si="11"/>
        <v>100</v>
      </c>
      <c r="J124" s="155">
        <f>H124-G124</f>
        <v>0</v>
      </c>
    </row>
    <row r="125" spans="1:10" x14ac:dyDescent="0.2">
      <c r="A125" s="114" t="s">
        <v>13</v>
      </c>
      <c r="B125" s="115">
        <v>650</v>
      </c>
      <c r="C125" s="116">
        <v>3</v>
      </c>
      <c r="D125" s="116">
        <v>4</v>
      </c>
      <c r="E125" s="117" t="s">
        <v>26</v>
      </c>
      <c r="F125" s="118" t="s">
        <v>26</v>
      </c>
      <c r="G125" s="119">
        <f t="shared" ref="G125:H131" si="20">G126</f>
        <v>27</v>
      </c>
      <c r="H125" s="119">
        <f t="shared" si="20"/>
        <v>27</v>
      </c>
      <c r="I125" s="119">
        <f t="shared" si="11"/>
        <v>100</v>
      </c>
      <c r="J125" s="119">
        <f t="shared" si="13"/>
        <v>0</v>
      </c>
    </row>
    <row r="126" spans="1:10" ht="33.75" x14ac:dyDescent="0.2">
      <c r="A126" s="126" t="s">
        <v>205</v>
      </c>
      <c r="B126" s="121">
        <v>650</v>
      </c>
      <c r="C126" s="122">
        <v>3</v>
      </c>
      <c r="D126" s="122">
        <v>4</v>
      </c>
      <c r="E126" s="123" t="s">
        <v>206</v>
      </c>
      <c r="F126" s="124"/>
      <c r="G126" s="125">
        <f t="shared" si="20"/>
        <v>27</v>
      </c>
      <c r="H126" s="125">
        <f t="shared" si="20"/>
        <v>27</v>
      </c>
      <c r="I126" s="135">
        <f t="shared" si="11"/>
        <v>100</v>
      </c>
      <c r="J126" s="135">
        <f t="shared" si="13"/>
        <v>0</v>
      </c>
    </row>
    <row r="127" spans="1:10" x14ac:dyDescent="0.2">
      <c r="A127" s="136" t="s">
        <v>219</v>
      </c>
      <c r="B127" s="121">
        <v>650</v>
      </c>
      <c r="C127" s="122">
        <v>3</v>
      </c>
      <c r="D127" s="122">
        <v>4</v>
      </c>
      <c r="E127" s="123" t="s">
        <v>220</v>
      </c>
      <c r="F127" s="124"/>
      <c r="G127" s="125">
        <f t="shared" si="20"/>
        <v>27</v>
      </c>
      <c r="H127" s="125">
        <f t="shared" si="20"/>
        <v>27</v>
      </c>
      <c r="I127" s="135">
        <f t="shared" si="11"/>
        <v>100</v>
      </c>
      <c r="J127" s="135">
        <f t="shared" si="13"/>
        <v>0</v>
      </c>
    </row>
    <row r="128" spans="1:10" ht="33.75" x14ac:dyDescent="0.2">
      <c r="A128" s="126" t="s">
        <v>221</v>
      </c>
      <c r="B128" s="121">
        <v>650</v>
      </c>
      <c r="C128" s="122">
        <v>3</v>
      </c>
      <c r="D128" s="122">
        <v>4</v>
      </c>
      <c r="E128" s="123" t="s">
        <v>222</v>
      </c>
      <c r="F128" s="124"/>
      <c r="G128" s="125">
        <f t="shared" si="20"/>
        <v>27</v>
      </c>
      <c r="H128" s="125">
        <f t="shared" si="20"/>
        <v>27</v>
      </c>
      <c r="I128" s="135">
        <f t="shared" si="11"/>
        <v>100</v>
      </c>
      <c r="J128" s="135">
        <f t="shared" si="13"/>
        <v>0</v>
      </c>
    </row>
    <row r="129" spans="1:10" ht="90" x14ac:dyDescent="0.2">
      <c r="A129" s="126" t="s">
        <v>223</v>
      </c>
      <c r="B129" s="121">
        <v>650</v>
      </c>
      <c r="C129" s="122">
        <v>3</v>
      </c>
      <c r="D129" s="122">
        <v>4</v>
      </c>
      <c r="E129" s="137" t="s">
        <v>224</v>
      </c>
      <c r="F129" s="124"/>
      <c r="G129" s="125">
        <f t="shared" si="20"/>
        <v>27</v>
      </c>
      <c r="H129" s="125">
        <f t="shared" si="20"/>
        <v>27</v>
      </c>
      <c r="I129" s="135">
        <f t="shared" si="11"/>
        <v>100</v>
      </c>
      <c r="J129" s="135">
        <f t="shared" si="13"/>
        <v>0</v>
      </c>
    </row>
    <row r="130" spans="1:10" ht="22.5" x14ac:dyDescent="0.2">
      <c r="A130" s="126" t="s">
        <v>183</v>
      </c>
      <c r="B130" s="121">
        <v>650</v>
      </c>
      <c r="C130" s="122">
        <v>3</v>
      </c>
      <c r="D130" s="122">
        <v>4</v>
      </c>
      <c r="E130" s="137" t="s">
        <v>224</v>
      </c>
      <c r="F130" s="124">
        <v>200</v>
      </c>
      <c r="G130" s="125">
        <f t="shared" si="20"/>
        <v>27</v>
      </c>
      <c r="H130" s="125">
        <f t="shared" si="20"/>
        <v>27</v>
      </c>
      <c r="I130" s="135">
        <f t="shared" si="11"/>
        <v>100</v>
      </c>
      <c r="J130" s="135">
        <f t="shared" si="13"/>
        <v>0</v>
      </c>
    </row>
    <row r="131" spans="1:10" ht="22.5" x14ac:dyDescent="0.2">
      <c r="A131" s="126" t="s">
        <v>185</v>
      </c>
      <c r="B131" s="121">
        <v>650</v>
      </c>
      <c r="C131" s="122">
        <v>3</v>
      </c>
      <c r="D131" s="122">
        <v>4</v>
      </c>
      <c r="E131" s="137" t="s">
        <v>224</v>
      </c>
      <c r="F131" s="124">
        <v>240</v>
      </c>
      <c r="G131" s="125">
        <f t="shared" si="20"/>
        <v>27</v>
      </c>
      <c r="H131" s="125">
        <f t="shared" si="20"/>
        <v>27</v>
      </c>
      <c r="I131" s="135">
        <f t="shared" si="11"/>
        <v>100</v>
      </c>
      <c r="J131" s="135">
        <f t="shared" si="13"/>
        <v>0</v>
      </c>
    </row>
    <row r="132" spans="1:10" ht="22.5" x14ac:dyDescent="0.2">
      <c r="A132" s="126" t="s">
        <v>187</v>
      </c>
      <c r="B132" s="121">
        <v>650</v>
      </c>
      <c r="C132" s="122">
        <v>3</v>
      </c>
      <c r="D132" s="122">
        <v>4</v>
      </c>
      <c r="E132" s="137" t="s">
        <v>224</v>
      </c>
      <c r="F132" s="124">
        <v>244</v>
      </c>
      <c r="G132" s="128">
        <v>27</v>
      </c>
      <c r="H132" s="125">
        <v>27</v>
      </c>
      <c r="I132" s="135">
        <f t="shared" si="11"/>
        <v>100</v>
      </c>
      <c r="J132" s="135">
        <f t="shared" si="13"/>
        <v>0</v>
      </c>
    </row>
    <row r="133" spans="1:10" x14ac:dyDescent="0.2">
      <c r="A133" s="127" t="s">
        <v>225</v>
      </c>
      <c r="B133" s="115">
        <v>650</v>
      </c>
      <c r="C133" s="116">
        <v>3</v>
      </c>
      <c r="D133" s="116">
        <v>9</v>
      </c>
      <c r="E133" s="138"/>
      <c r="F133" s="118"/>
      <c r="G133" s="119">
        <f>G134</f>
        <v>2</v>
      </c>
      <c r="H133" s="119">
        <f>H134</f>
        <v>2</v>
      </c>
      <c r="I133" s="119">
        <f t="shared" si="11"/>
        <v>100</v>
      </c>
      <c r="J133" s="119">
        <f t="shared" si="13"/>
        <v>0</v>
      </c>
    </row>
    <row r="134" spans="1:10" ht="33.75" x14ac:dyDescent="0.2">
      <c r="A134" s="126" t="s">
        <v>325</v>
      </c>
      <c r="B134" s="121">
        <v>650</v>
      </c>
      <c r="C134" s="122">
        <v>3</v>
      </c>
      <c r="D134" s="122">
        <v>9</v>
      </c>
      <c r="E134" s="137">
        <v>7500000000</v>
      </c>
      <c r="F134" s="124"/>
      <c r="G134" s="125">
        <f>G135+G141</f>
        <v>2</v>
      </c>
      <c r="H134" s="125">
        <f>H135+H141</f>
        <v>2</v>
      </c>
      <c r="I134" s="135">
        <f t="shared" si="11"/>
        <v>100</v>
      </c>
      <c r="J134" s="135">
        <f t="shared" si="13"/>
        <v>0</v>
      </c>
    </row>
    <row r="135" spans="1:10" ht="33.75" x14ac:dyDescent="0.2">
      <c r="A135" s="126" t="s">
        <v>226</v>
      </c>
      <c r="B135" s="121">
        <v>650</v>
      </c>
      <c r="C135" s="122">
        <v>3</v>
      </c>
      <c r="D135" s="122">
        <v>9</v>
      </c>
      <c r="E135" s="137">
        <v>7510000000</v>
      </c>
      <c r="F135" s="124"/>
      <c r="G135" s="125">
        <f>G136</f>
        <v>1</v>
      </c>
      <c r="H135" s="125">
        <f t="shared" ref="H135:H138" si="21">H136</f>
        <v>1</v>
      </c>
      <c r="I135" s="135">
        <f t="shared" si="11"/>
        <v>100</v>
      </c>
      <c r="J135" s="135">
        <f t="shared" si="13"/>
        <v>0</v>
      </c>
    </row>
    <row r="136" spans="1:10" ht="33.75" x14ac:dyDescent="0.2">
      <c r="A136" s="126" t="s">
        <v>227</v>
      </c>
      <c r="B136" s="121">
        <v>650</v>
      </c>
      <c r="C136" s="122">
        <v>3</v>
      </c>
      <c r="D136" s="122">
        <v>9</v>
      </c>
      <c r="E136" s="137">
        <v>7510100000</v>
      </c>
      <c r="F136" s="124"/>
      <c r="G136" s="125">
        <f>G137</f>
        <v>1</v>
      </c>
      <c r="H136" s="125">
        <f t="shared" si="21"/>
        <v>1</v>
      </c>
      <c r="I136" s="135">
        <f t="shared" si="11"/>
        <v>100</v>
      </c>
      <c r="J136" s="135">
        <f t="shared" si="13"/>
        <v>0</v>
      </c>
    </row>
    <row r="137" spans="1:10" ht="22.5" x14ac:dyDescent="0.2">
      <c r="A137" s="126" t="s">
        <v>201</v>
      </c>
      <c r="B137" s="121">
        <v>650</v>
      </c>
      <c r="C137" s="122">
        <v>3</v>
      </c>
      <c r="D137" s="122">
        <v>9</v>
      </c>
      <c r="E137" s="137">
        <v>7510199990</v>
      </c>
      <c r="F137" s="124"/>
      <c r="G137" s="125">
        <f>G138</f>
        <v>1</v>
      </c>
      <c r="H137" s="125">
        <f t="shared" si="21"/>
        <v>1</v>
      </c>
      <c r="I137" s="135">
        <f t="shared" si="11"/>
        <v>100</v>
      </c>
      <c r="J137" s="135">
        <f t="shared" si="13"/>
        <v>0</v>
      </c>
    </row>
    <row r="138" spans="1:10" ht="22.5" x14ac:dyDescent="0.2">
      <c r="A138" s="126" t="s">
        <v>183</v>
      </c>
      <c r="B138" s="121">
        <v>650</v>
      </c>
      <c r="C138" s="122">
        <v>3</v>
      </c>
      <c r="D138" s="122">
        <v>9</v>
      </c>
      <c r="E138" s="137">
        <v>7510199990</v>
      </c>
      <c r="F138" s="124">
        <v>200</v>
      </c>
      <c r="G138" s="125">
        <f>G139</f>
        <v>1</v>
      </c>
      <c r="H138" s="125">
        <f t="shared" si="21"/>
        <v>1</v>
      </c>
      <c r="I138" s="135">
        <f t="shared" ref="I138:I201" si="22">H138*100/G138</f>
        <v>100</v>
      </c>
      <c r="J138" s="135">
        <f t="shared" si="13"/>
        <v>0</v>
      </c>
    </row>
    <row r="139" spans="1:10" ht="22.5" x14ac:dyDescent="0.2">
      <c r="A139" s="126" t="s">
        <v>185</v>
      </c>
      <c r="B139" s="121">
        <v>650</v>
      </c>
      <c r="C139" s="122">
        <v>3</v>
      </c>
      <c r="D139" s="122">
        <v>9</v>
      </c>
      <c r="E139" s="137">
        <v>7510199990</v>
      </c>
      <c r="F139" s="124">
        <v>240</v>
      </c>
      <c r="G139" s="125">
        <f>G140</f>
        <v>1</v>
      </c>
      <c r="H139" s="125">
        <f>H140</f>
        <v>1</v>
      </c>
      <c r="I139" s="135">
        <f t="shared" si="22"/>
        <v>100</v>
      </c>
      <c r="J139" s="135">
        <f t="shared" si="13"/>
        <v>0</v>
      </c>
    </row>
    <row r="140" spans="1:10" ht="22.5" x14ac:dyDescent="0.2">
      <c r="A140" s="126" t="s">
        <v>187</v>
      </c>
      <c r="B140" s="121">
        <v>650</v>
      </c>
      <c r="C140" s="122">
        <v>3</v>
      </c>
      <c r="D140" s="122">
        <v>9</v>
      </c>
      <c r="E140" s="137">
        <v>7510199990</v>
      </c>
      <c r="F140" s="124">
        <v>244</v>
      </c>
      <c r="G140" s="128">
        <v>1</v>
      </c>
      <c r="H140" s="125">
        <v>1</v>
      </c>
      <c r="I140" s="135">
        <f t="shared" si="22"/>
        <v>100</v>
      </c>
      <c r="J140" s="135">
        <f t="shared" si="13"/>
        <v>0</v>
      </c>
    </row>
    <row r="141" spans="1:10" x14ac:dyDescent="0.2">
      <c r="A141" s="126" t="s">
        <v>228</v>
      </c>
      <c r="B141" s="121">
        <v>650</v>
      </c>
      <c r="C141" s="122">
        <v>3</v>
      </c>
      <c r="D141" s="122">
        <v>9</v>
      </c>
      <c r="E141" s="137">
        <v>7520000000</v>
      </c>
      <c r="F141" s="124"/>
      <c r="G141" s="125">
        <f>G142</f>
        <v>1</v>
      </c>
      <c r="H141" s="125">
        <f t="shared" ref="H141:H144" si="23">H142</f>
        <v>1</v>
      </c>
      <c r="I141" s="135">
        <f t="shared" si="22"/>
        <v>100</v>
      </c>
      <c r="J141" s="135">
        <f t="shared" si="13"/>
        <v>0</v>
      </c>
    </row>
    <row r="142" spans="1:10" ht="22.5" x14ac:dyDescent="0.2">
      <c r="A142" s="126" t="s">
        <v>229</v>
      </c>
      <c r="B142" s="121">
        <v>650</v>
      </c>
      <c r="C142" s="122">
        <v>3</v>
      </c>
      <c r="D142" s="122">
        <v>9</v>
      </c>
      <c r="E142" s="137">
        <v>7520100000</v>
      </c>
      <c r="F142" s="124"/>
      <c r="G142" s="125">
        <f>G143</f>
        <v>1</v>
      </c>
      <c r="H142" s="125">
        <f t="shared" si="23"/>
        <v>1</v>
      </c>
      <c r="I142" s="135">
        <f t="shared" si="22"/>
        <v>100</v>
      </c>
      <c r="J142" s="135">
        <f t="shared" si="13"/>
        <v>0</v>
      </c>
    </row>
    <row r="143" spans="1:10" ht="22.5" x14ac:dyDescent="0.2">
      <c r="A143" s="126" t="s">
        <v>201</v>
      </c>
      <c r="B143" s="121">
        <v>650</v>
      </c>
      <c r="C143" s="122">
        <v>3</v>
      </c>
      <c r="D143" s="122">
        <v>9</v>
      </c>
      <c r="E143" s="137">
        <v>7520199990</v>
      </c>
      <c r="F143" s="124"/>
      <c r="G143" s="125">
        <f>G144</f>
        <v>1</v>
      </c>
      <c r="H143" s="125">
        <f t="shared" si="23"/>
        <v>1</v>
      </c>
      <c r="I143" s="135">
        <f t="shared" si="22"/>
        <v>100</v>
      </c>
      <c r="J143" s="135">
        <f t="shared" si="13"/>
        <v>0</v>
      </c>
    </row>
    <row r="144" spans="1:10" ht="22.5" x14ac:dyDescent="0.2">
      <c r="A144" s="126" t="s">
        <v>183</v>
      </c>
      <c r="B144" s="121">
        <v>650</v>
      </c>
      <c r="C144" s="122">
        <v>3</v>
      </c>
      <c r="D144" s="122">
        <v>9</v>
      </c>
      <c r="E144" s="137">
        <v>7520199990</v>
      </c>
      <c r="F144" s="124">
        <v>200</v>
      </c>
      <c r="G144" s="125">
        <f>G145</f>
        <v>1</v>
      </c>
      <c r="H144" s="125">
        <f t="shared" si="23"/>
        <v>1</v>
      </c>
      <c r="I144" s="135">
        <f t="shared" si="22"/>
        <v>100</v>
      </c>
      <c r="J144" s="135">
        <f t="shared" si="13"/>
        <v>0</v>
      </c>
    </row>
    <row r="145" spans="1:10" ht="22.5" x14ac:dyDescent="0.2">
      <c r="A145" s="126" t="s">
        <v>185</v>
      </c>
      <c r="B145" s="121">
        <v>650</v>
      </c>
      <c r="C145" s="122">
        <v>3</v>
      </c>
      <c r="D145" s="122">
        <v>9</v>
      </c>
      <c r="E145" s="137">
        <v>7520199990</v>
      </c>
      <c r="F145" s="124">
        <v>240</v>
      </c>
      <c r="G145" s="125">
        <f>G146</f>
        <v>1</v>
      </c>
      <c r="H145" s="125">
        <f>H146</f>
        <v>1</v>
      </c>
      <c r="I145" s="135">
        <f t="shared" si="22"/>
        <v>100</v>
      </c>
      <c r="J145" s="135">
        <f t="shared" si="13"/>
        <v>0</v>
      </c>
    </row>
    <row r="146" spans="1:10" ht="22.5" x14ac:dyDescent="0.2">
      <c r="A146" s="126" t="s">
        <v>187</v>
      </c>
      <c r="B146" s="121">
        <v>650</v>
      </c>
      <c r="C146" s="122">
        <v>3</v>
      </c>
      <c r="D146" s="122">
        <v>9</v>
      </c>
      <c r="E146" s="137">
        <v>7520199990</v>
      </c>
      <c r="F146" s="124">
        <v>244</v>
      </c>
      <c r="G146" s="128">
        <v>1</v>
      </c>
      <c r="H146" s="125">
        <v>1</v>
      </c>
      <c r="I146" s="135">
        <f t="shared" si="22"/>
        <v>100</v>
      </c>
      <c r="J146" s="135">
        <f t="shared" si="13"/>
        <v>0</v>
      </c>
    </row>
    <row r="147" spans="1:10" ht="22.5" x14ac:dyDescent="0.2">
      <c r="A147" s="127" t="s">
        <v>27</v>
      </c>
      <c r="B147" s="115">
        <v>650</v>
      </c>
      <c r="C147" s="116">
        <v>3</v>
      </c>
      <c r="D147" s="116">
        <v>14</v>
      </c>
      <c r="E147" s="117"/>
      <c r="F147" s="118"/>
      <c r="G147" s="139">
        <f t="shared" ref="G147:H157" si="24">G148</f>
        <v>31.3</v>
      </c>
      <c r="H147" s="139">
        <f t="shared" si="24"/>
        <v>31.3</v>
      </c>
      <c r="I147" s="119">
        <f t="shared" si="22"/>
        <v>100</v>
      </c>
      <c r="J147" s="119">
        <f t="shared" si="13"/>
        <v>0</v>
      </c>
    </row>
    <row r="148" spans="1:10" ht="33.75" x14ac:dyDescent="0.2">
      <c r="A148" s="126" t="s">
        <v>205</v>
      </c>
      <c r="B148" s="121">
        <v>650</v>
      </c>
      <c r="C148" s="122">
        <v>3</v>
      </c>
      <c r="D148" s="122">
        <v>14</v>
      </c>
      <c r="E148" s="123" t="s">
        <v>206</v>
      </c>
      <c r="F148" s="124"/>
      <c r="G148" s="163">
        <f t="shared" si="24"/>
        <v>31.3</v>
      </c>
      <c r="H148" s="163">
        <f t="shared" si="24"/>
        <v>31.3</v>
      </c>
      <c r="I148" s="164">
        <f t="shared" si="22"/>
        <v>100</v>
      </c>
      <c r="J148" s="135">
        <f t="shared" si="13"/>
        <v>0</v>
      </c>
    </row>
    <row r="149" spans="1:10" x14ac:dyDescent="0.2">
      <c r="A149" s="126" t="s">
        <v>219</v>
      </c>
      <c r="B149" s="121">
        <v>650</v>
      </c>
      <c r="C149" s="122">
        <v>3</v>
      </c>
      <c r="D149" s="122">
        <v>14</v>
      </c>
      <c r="E149" s="123" t="s">
        <v>220</v>
      </c>
      <c r="F149" s="124"/>
      <c r="G149" s="164">
        <f t="shared" si="24"/>
        <v>31.3</v>
      </c>
      <c r="H149" s="164">
        <f t="shared" si="24"/>
        <v>31.3</v>
      </c>
      <c r="I149" s="164">
        <f t="shared" si="22"/>
        <v>100</v>
      </c>
      <c r="J149" s="135">
        <f t="shared" si="13"/>
        <v>0</v>
      </c>
    </row>
    <row r="150" spans="1:10" ht="22.5" x14ac:dyDescent="0.2">
      <c r="A150" s="126" t="s">
        <v>230</v>
      </c>
      <c r="B150" s="121">
        <v>650</v>
      </c>
      <c r="C150" s="122">
        <v>3</v>
      </c>
      <c r="D150" s="122">
        <v>14</v>
      </c>
      <c r="E150" s="123" t="s">
        <v>231</v>
      </c>
      <c r="F150" s="124"/>
      <c r="G150" s="164">
        <f>G155+G161+G152</f>
        <v>31.3</v>
      </c>
      <c r="H150" s="164">
        <f>H155+H161+H152</f>
        <v>31.3</v>
      </c>
      <c r="I150" s="164">
        <f t="shared" si="22"/>
        <v>100</v>
      </c>
      <c r="J150" s="135">
        <f t="shared" ref="J150:J213" si="25">H150-G150</f>
        <v>0</v>
      </c>
    </row>
    <row r="151" spans="1:10" ht="22.5" x14ac:dyDescent="0.2">
      <c r="A151" s="126" t="s">
        <v>201</v>
      </c>
      <c r="B151" s="121">
        <v>650</v>
      </c>
      <c r="C151" s="122">
        <v>3</v>
      </c>
      <c r="D151" s="122">
        <v>14</v>
      </c>
      <c r="E151" s="123" t="s">
        <v>233</v>
      </c>
      <c r="F151" s="124"/>
      <c r="G151" s="164">
        <f>G156+G161+G152</f>
        <v>31.3</v>
      </c>
      <c r="H151" s="164">
        <f>H156+H161+H152</f>
        <v>31.3</v>
      </c>
      <c r="I151" s="164">
        <f t="shared" si="22"/>
        <v>100</v>
      </c>
      <c r="J151" s="135">
        <f t="shared" si="25"/>
        <v>0</v>
      </c>
    </row>
    <row r="152" spans="1:10" ht="22.5" x14ac:dyDescent="0.2">
      <c r="A152" s="126" t="s">
        <v>183</v>
      </c>
      <c r="B152" s="121">
        <v>650</v>
      </c>
      <c r="C152" s="122">
        <v>3</v>
      </c>
      <c r="D152" s="122">
        <v>14</v>
      </c>
      <c r="E152" s="123" t="s">
        <v>233</v>
      </c>
      <c r="F152" s="124">
        <v>200</v>
      </c>
      <c r="G152" s="125">
        <f>G153</f>
        <v>2.1</v>
      </c>
      <c r="H152" s="125">
        <f>H153</f>
        <v>2.1</v>
      </c>
      <c r="I152" s="135">
        <f t="shared" si="22"/>
        <v>100</v>
      </c>
      <c r="J152" s="135">
        <f t="shared" si="25"/>
        <v>0</v>
      </c>
    </row>
    <row r="153" spans="1:10" ht="22.5" x14ac:dyDescent="0.2">
      <c r="A153" s="126" t="s">
        <v>185</v>
      </c>
      <c r="B153" s="121">
        <v>650</v>
      </c>
      <c r="C153" s="122">
        <v>3</v>
      </c>
      <c r="D153" s="122">
        <v>14</v>
      </c>
      <c r="E153" s="123" t="s">
        <v>233</v>
      </c>
      <c r="F153" s="124">
        <v>240</v>
      </c>
      <c r="G153" s="125">
        <f>G154</f>
        <v>2.1</v>
      </c>
      <c r="H153" s="125">
        <f>H154</f>
        <v>2.1</v>
      </c>
      <c r="I153" s="135">
        <f t="shared" si="22"/>
        <v>100</v>
      </c>
      <c r="J153" s="135">
        <f t="shared" si="25"/>
        <v>0</v>
      </c>
    </row>
    <row r="154" spans="1:10" ht="22.5" x14ac:dyDescent="0.2">
      <c r="A154" s="126" t="s">
        <v>187</v>
      </c>
      <c r="B154" s="121">
        <v>650</v>
      </c>
      <c r="C154" s="122">
        <v>3</v>
      </c>
      <c r="D154" s="122">
        <v>14</v>
      </c>
      <c r="E154" s="123" t="s">
        <v>233</v>
      </c>
      <c r="F154" s="124">
        <v>244</v>
      </c>
      <c r="G154" s="125">
        <v>2.1</v>
      </c>
      <c r="H154" s="125">
        <v>2.1</v>
      </c>
      <c r="I154" s="135">
        <f t="shared" si="22"/>
        <v>100</v>
      </c>
      <c r="J154" s="135">
        <f t="shared" si="25"/>
        <v>0</v>
      </c>
    </row>
    <row r="155" spans="1:10" ht="22.5" x14ac:dyDescent="0.2">
      <c r="A155" s="126" t="s">
        <v>232</v>
      </c>
      <c r="B155" s="121">
        <v>650</v>
      </c>
      <c r="C155" s="122">
        <v>3</v>
      </c>
      <c r="D155" s="122">
        <v>14</v>
      </c>
      <c r="E155" s="123" t="s">
        <v>233</v>
      </c>
      <c r="F155" s="124"/>
      <c r="G155" s="125">
        <f t="shared" si="24"/>
        <v>22.9</v>
      </c>
      <c r="H155" s="125">
        <f t="shared" si="24"/>
        <v>22.9</v>
      </c>
      <c r="I155" s="135">
        <f t="shared" si="22"/>
        <v>100</v>
      </c>
      <c r="J155" s="135">
        <f t="shared" si="25"/>
        <v>0</v>
      </c>
    </row>
    <row r="156" spans="1:10" ht="45" x14ac:dyDescent="0.2">
      <c r="A156" s="126" t="s">
        <v>148</v>
      </c>
      <c r="B156" s="121">
        <v>650</v>
      </c>
      <c r="C156" s="122">
        <v>3</v>
      </c>
      <c r="D156" s="122">
        <v>14</v>
      </c>
      <c r="E156" s="123" t="s">
        <v>233</v>
      </c>
      <c r="F156" s="124">
        <v>100</v>
      </c>
      <c r="G156" s="125">
        <f>G157+G159</f>
        <v>22.9</v>
      </c>
      <c r="H156" s="125">
        <f>H157+H159</f>
        <v>22.9</v>
      </c>
      <c r="I156" s="135">
        <f t="shared" si="22"/>
        <v>100</v>
      </c>
      <c r="J156" s="135">
        <f t="shared" si="25"/>
        <v>0</v>
      </c>
    </row>
    <row r="157" spans="1:10" x14ac:dyDescent="0.2">
      <c r="A157" s="126" t="s">
        <v>177</v>
      </c>
      <c r="B157" s="121">
        <v>650</v>
      </c>
      <c r="C157" s="122">
        <v>3</v>
      </c>
      <c r="D157" s="122">
        <v>14</v>
      </c>
      <c r="E157" s="123" t="s">
        <v>233</v>
      </c>
      <c r="F157" s="124">
        <v>110</v>
      </c>
      <c r="G157" s="125">
        <f t="shared" si="24"/>
        <v>0</v>
      </c>
      <c r="H157" s="125">
        <f t="shared" si="24"/>
        <v>0</v>
      </c>
      <c r="I157" s="135">
        <v>0</v>
      </c>
      <c r="J157" s="135">
        <f t="shared" si="25"/>
        <v>0</v>
      </c>
    </row>
    <row r="158" spans="1:10" ht="33.75" x14ac:dyDescent="0.2">
      <c r="A158" s="126" t="s">
        <v>181</v>
      </c>
      <c r="B158" s="121">
        <v>650</v>
      </c>
      <c r="C158" s="122">
        <v>3</v>
      </c>
      <c r="D158" s="122">
        <v>14</v>
      </c>
      <c r="E158" s="123" t="s">
        <v>233</v>
      </c>
      <c r="F158" s="124">
        <v>113</v>
      </c>
      <c r="G158" s="125">
        <v>0</v>
      </c>
      <c r="H158" s="135">
        <v>0</v>
      </c>
      <c r="I158" s="135">
        <v>0</v>
      </c>
      <c r="J158" s="135">
        <f t="shared" si="25"/>
        <v>0</v>
      </c>
    </row>
    <row r="159" spans="1:10" ht="22.5" x14ac:dyDescent="0.2">
      <c r="A159" s="126" t="s">
        <v>150</v>
      </c>
      <c r="B159" s="121">
        <v>650</v>
      </c>
      <c r="C159" s="122">
        <v>3</v>
      </c>
      <c r="D159" s="122">
        <v>14</v>
      </c>
      <c r="E159" s="123" t="s">
        <v>233</v>
      </c>
      <c r="F159" s="124">
        <v>120</v>
      </c>
      <c r="G159" s="125">
        <f>G160</f>
        <v>22.9</v>
      </c>
      <c r="H159" s="125">
        <f>H160</f>
        <v>22.9</v>
      </c>
      <c r="I159" s="135">
        <f t="shared" si="22"/>
        <v>100</v>
      </c>
      <c r="J159" s="135">
        <f t="shared" si="25"/>
        <v>0</v>
      </c>
    </row>
    <row r="160" spans="1:10" ht="45" x14ac:dyDescent="0.2">
      <c r="A160" s="126" t="s">
        <v>326</v>
      </c>
      <c r="B160" s="121">
        <v>650</v>
      </c>
      <c r="C160" s="122">
        <v>3</v>
      </c>
      <c r="D160" s="122">
        <v>14</v>
      </c>
      <c r="E160" s="123" t="s">
        <v>233</v>
      </c>
      <c r="F160" s="124">
        <v>123</v>
      </c>
      <c r="G160" s="125">
        <v>22.9</v>
      </c>
      <c r="H160" s="135">
        <v>22.9</v>
      </c>
      <c r="I160" s="135">
        <f t="shared" si="22"/>
        <v>100</v>
      </c>
      <c r="J160" s="135">
        <f t="shared" si="25"/>
        <v>0</v>
      </c>
    </row>
    <row r="161" spans="1:10" ht="22.5" x14ac:dyDescent="0.2">
      <c r="A161" s="126" t="s">
        <v>201</v>
      </c>
      <c r="B161" s="121">
        <v>650</v>
      </c>
      <c r="C161" s="122">
        <v>3</v>
      </c>
      <c r="D161" s="122">
        <v>14</v>
      </c>
      <c r="E161" s="123" t="s">
        <v>235</v>
      </c>
      <c r="F161" s="124"/>
      <c r="G161" s="135">
        <f t="shared" ref="G161:H163" si="26">G162</f>
        <v>6.3</v>
      </c>
      <c r="H161" s="135">
        <f t="shared" si="26"/>
        <v>6.3</v>
      </c>
      <c r="I161" s="135">
        <f t="shared" si="22"/>
        <v>100</v>
      </c>
      <c r="J161" s="135">
        <f t="shared" si="25"/>
        <v>0</v>
      </c>
    </row>
    <row r="162" spans="1:10" ht="22.5" x14ac:dyDescent="0.2">
      <c r="A162" s="126" t="s">
        <v>183</v>
      </c>
      <c r="B162" s="121">
        <v>650</v>
      </c>
      <c r="C162" s="122">
        <v>3</v>
      </c>
      <c r="D162" s="122">
        <v>14</v>
      </c>
      <c r="E162" s="123" t="s">
        <v>235</v>
      </c>
      <c r="F162" s="124">
        <v>200</v>
      </c>
      <c r="G162" s="135">
        <f t="shared" si="26"/>
        <v>6.3</v>
      </c>
      <c r="H162" s="135">
        <f t="shared" si="26"/>
        <v>6.3</v>
      </c>
      <c r="I162" s="135">
        <f t="shared" si="22"/>
        <v>100</v>
      </c>
      <c r="J162" s="135">
        <f t="shared" si="25"/>
        <v>0</v>
      </c>
    </row>
    <row r="163" spans="1:10" ht="22.5" x14ac:dyDescent="0.2">
      <c r="A163" s="126" t="s">
        <v>185</v>
      </c>
      <c r="B163" s="121">
        <v>650</v>
      </c>
      <c r="C163" s="122">
        <v>3</v>
      </c>
      <c r="D163" s="122">
        <v>14</v>
      </c>
      <c r="E163" s="123" t="s">
        <v>235</v>
      </c>
      <c r="F163" s="124">
        <v>240</v>
      </c>
      <c r="G163" s="135">
        <f t="shared" si="26"/>
        <v>6.3</v>
      </c>
      <c r="H163" s="135">
        <f t="shared" si="26"/>
        <v>6.3</v>
      </c>
      <c r="I163" s="135">
        <f t="shared" si="22"/>
        <v>100</v>
      </c>
      <c r="J163" s="135">
        <f t="shared" si="25"/>
        <v>0</v>
      </c>
    </row>
    <row r="164" spans="1:10" ht="22.5" x14ac:dyDescent="0.2">
      <c r="A164" s="126" t="s">
        <v>187</v>
      </c>
      <c r="B164" s="121">
        <v>650</v>
      </c>
      <c r="C164" s="122">
        <v>3</v>
      </c>
      <c r="D164" s="122">
        <v>14</v>
      </c>
      <c r="E164" s="123" t="s">
        <v>235</v>
      </c>
      <c r="F164" s="124">
        <v>244</v>
      </c>
      <c r="G164" s="128">
        <v>6.3</v>
      </c>
      <c r="H164" s="135">
        <v>6.3</v>
      </c>
      <c r="I164" s="135">
        <f t="shared" si="22"/>
        <v>100</v>
      </c>
      <c r="J164" s="135">
        <f t="shared" si="25"/>
        <v>0</v>
      </c>
    </row>
    <row r="165" spans="1:10" ht="33.75" x14ac:dyDescent="0.2">
      <c r="A165" s="37" t="s">
        <v>234</v>
      </c>
      <c r="B165" s="131">
        <v>650</v>
      </c>
      <c r="C165" s="132">
        <v>3</v>
      </c>
      <c r="D165" s="132">
        <v>14</v>
      </c>
      <c r="E165" s="133" t="s">
        <v>235</v>
      </c>
      <c r="F165" s="134"/>
      <c r="G165" s="130">
        <f>G166</f>
        <v>0</v>
      </c>
      <c r="H165" s="135">
        <f>H166</f>
        <v>0</v>
      </c>
      <c r="I165" s="135">
        <v>0</v>
      </c>
      <c r="J165" s="135">
        <f t="shared" si="25"/>
        <v>0</v>
      </c>
    </row>
    <row r="166" spans="1:10" ht="45" x14ac:dyDescent="0.2">
      <c r="A166" s="126" t="s">
        <v>148</v>
      </c>
      <c r="B166" s="121">
        <v>650</v>
      </c>
      <c r="C166" s="122">
        <v>3</v>
      </c>
      <c r="D166" s="122">
        <v>14</v>
      </c>
      <c r="E166" s="123" t="s">
        <v>235</v>
      </c>
      <c r="F166" s="124">
        <v>100</v>
      </c>
      <c r="G166" s="128">
        <f>G167+G169</f>
        <v>0</v>
      </c>
      <c r="H166" s="128">
        <f>H167+H169</f>
        <v>0</v>
      </c>
      <c r="I166" s="135">
        <v>0</v>
      </c>
      <c r="J166" s="135">
        <f t="shared" si="25"/>
        <v>0</v>
      </c>
    </row>
    <row r="167" spans="1:10" x14ac:dyDescent="0.2">
      <c r="A167" s="126" t="s">
        <v>177</v>
      </c>
      <c r="B167" s="121">
        <v>650</v>
      </c>
      <c r="C167" s="122">
        <v>3</v>
      </c>
      <c r="D167" s="122">
        <v>14</v>
      </c>
      <c r="E167" s="123" t="s">
        <v>235</v>
      </c>
      <c r="F167" s="124">
        <v>110</v>
      </c>
      <c r="G167" s="125">
        <f>G168</f>
        <v>0</v>
      </c>
      <c r="H167" s="125">
        <f>H168</f>
        <v>0</v>
      </c>
      <c r="I167" s="135">
        <v>0</v>
      </c>
      <c r="J167" s="135">
        <f t="shared" si="25"/>
        <v>0</v>
      </c>
    </row>
    <row r="168" spans="1:10" ht="33.75" x14ac:dyDescent="0.2">
      <c r="A168" s="126" t="s">
        <v>181</v>
      </c>
      <c r="B168" s="121">
        <v>650</v>
      </c>
      <c r="C168" s="122">
        <v>3</v>
      </c>
      <c r="D168" s="122">
        <v>14</v>
      </c>
      <c r="E168" s="123" t="s">
        <v>235</v>
      </c>
      <c r="F168" s="124">
        <v>113</v>
      </c>
      <c r="G168" s="128">
        <v>0</v>
      </c>
      <c r="H168" s="125">
        <v>0</v>
      </c>
      <c r="I168" s="135">
        <v>0</v>
      </c>
      <c r="J168" s="135">
        <f t="shared" si="25"/>
        <v>0</v>
      </c>
    </row>
    <row r="169" spans="1:10" ht="22.5" x14ac:dyDescent="0.2">
      <c r="A169" s="126" t="s">
        <v>150</v>
      </c>
      <c r="B169" s="121">
        <v>650</v>
      </c>
      <c r="C169" s="122">
        <v>3</v>
      </c>
      <c r="D169" s="122">
        <v>14</v>
      </c>
      <c r="E169" s="123" t="s">
        <v>235</v>
      </c>
      <c r="F169" s="124">
        <v>120</v>
      </c>
      <c r="G169" s="128">
        <f>G170</f>
        <v>0</v>
      </c>
      <c r="H169" s="128">
        <f>H170</f>
        <v>0</v>
      </c>
      <c r="I169" s="135">
        <v>0</v>
      </c>
      <c r="J169" s="135">
        <f t="shared" si="25"/>
        <v>0</v>
      </c>
    </row>
    <row r="170" spans="1:10" ht="45" x14ac:dyDescent="0.2">
      <c r="A170" s="126" t="s">
        <v>326</v>
      </c>
      <c r="B170" s="121">
        <v>650</v>
      </c>
      <c r="C170" s="122">
        <v>3</v>
      </c>
      <c r="D170" s="122">
        <v>14</v>
      </c>
      <c r="E170" s="123" t="s">
        <v>235</v>
      </c>
      <c r="F170" s="124">
        <v>123</v>
      </c>
      <c r="G170" s="128">
        <v>0</v>
      </c>
      <c r="H170" s="125">
        <v>0</v>
      </c>
      <c r="I170" s="135">
        <v>0</v>
      </c>
      <c r="J170" s="135">
        <f t="shared" si="25"/>
        <v>0</v>
      </c>
    </row>
    <row r="171" spans="1:10" x14ac:dyDescent="0.2">
      <c r="A171" s="108" t="s">
        <v>14</v>
      </c>
      <c r="B171" s="109">
        <v>650</v>
      </c>
      <c r="C171" s="110">
        <v>4</v>
      </c>
      <c r="D171" s="140">
        <v>0</v>
      </c>
      <c r="E171" s="111" t="s">
        <v>26</v>
      </c>
      <c r="F171" s="112" t="s">
        <v>26</v>
      </c>
      <c r="G171" s="141">
        <f>G186+G194+G201+G172</f>
        <v>5252.7000000000007</v>
      </c>
      <c r="H171" s="141">
        <f>H186+H194+H201+H172</f>
        <v>848.9</v>
      </c>
      <c r="I171" s="155">
        <f t="shared" si="22"/>
        <v>16.161212328897516</v>
      </c>
      <c r="J171" s="155">
        <f t="shared" si="25"/>
        <v>-4403.8000000000011</v>
      </c>
    </row>
    <row r="172" spans="1:10" x14ac:dyDescent="0.2">
      <c r="A172" s="114" t="s">
        <v>124</v>
      </c>
      <c r="B172" s="115">
        <v>650</v>
      </c>
      <c r="C172" s="116">
        <v>4</v>
      </c>
      <c r="D172" s="116">
        <v>1</v>
      </c>
      <c r="E172" s="156"/>
      <c r="F172" s="157"/>
      <c r="G172" s="152">
        <f t="shared" ref="G172:H174" si="27">G173</f>
        <v>221.3</v>
      </c>
      <c r="H172" s="119">
        <f t="shared" si="27"/>
        <v>188</v>
      </c>
      <c r="I172" s="119">
        <f t="shared" si="22"/>
        <v>84.952553095345678</v>
      </c>
      <c r="J172" s="119">
        <f t="shared" si="25"/>
        <v>-33.300000000000011</v>
      </c>
    </row>
    <row r="173" spans="1:10" ht="22.5" x14ac:dyDescent="0.2">
      <c r="A173" s="126" t="s">
        <v>236</v>
      </c>
      <c r="B173" s="121">
        <v>650</v>
      </c>
      <c r="C173" s="122">
        <v>4</v>
      </c>
      <c r="D173" s="122">
        <v>1</v>
      </c>
      <c r="E173" s="123" t="s">
        <v>237</v>
      </c>
      <c r="F173" s="124"/>
      <c r="G173" s="146">
        <f t="shared" si="27"/>
        <v>221.3</v>
      </c>
      <c r="H173" s="146">
        <f t="shared" si="27"/>
        <v>188</v>
      </c>
      <c r="I173" s="135">
        <f t="shared" si="22"/>
        <v>84.952553095345678</v>
      </c>
      <c r="J173" s="135">
        <f t="shared" si="25"/>
        <v>-33.300000000000011</v>
      </c>
    </row>
    <row r="174" spans="1:10" x14ac:dyDescent="0.2">
      <c r="A174" s="126" t="s">
        <v>238</v>
      </c>
      <c r="B174" s="121">
        <v>650</v>
      </c>
      <c r="C174" s="122">
        <v>4</v>
      </c>
      <c r="D174" s="122">
        <v>1</v>
      </c>
      <c r="E174" s="123" t="s">
        <v>239</v>
      </c>
      <c r="F174" s="124"/>
      <c r="G174" s="146">
        <f t="shared" si="27"/>
        <v>221.3</v>
      </c>
      <c r="H174" s="146">
        <f t="shared" si="27"/>
        <v>188</v>
      </c>
      <c r="I174" s="135">
        <f t="shared" si="22"/>
        <v>84.952553095345678</v>
      </c>
      <c r="J174" s="135">
        <f t="shared" si="25"/>
        <v>-33.300000000000011</v>
      </c>
    </row>
    <row r="175" spans="1:10" ht="33.75" x14ac:dyDescent="0.2">
      <c r="A175" s="126" t="s">
        <v>240</v>
      </c>
      <c r="B175" s="121">
        <v>650</v>
      </c>
      <c r="C175" s="122">
        <v>4</v>
      </c>
      <c r="D175" s="122">
        <v>1</v>
      </c>
      <c r="E175" s="123" t="s">
        <v>241</v>
      </c>
      <c r="F175" s="124"/>
      <c r="G175" s="146">
        <f>G176+G181</f>
        <v>221.3</v>
      </c>
      <c r="H175" s="146">
        <f>H176+H181</f>
        <v>188</v>
      </c>
      <c r="I175" s="135">
        <f t="shared" si="22"/>
        <v>84.952553095345678</v>
      </c>
      <c r="J175" s="135">
        <f t="shared" si="25"/>
        <v>-33.300000000000011</v>
      </c>
    </row>
    <row r="176" spans="1:10" ht="22.5" x14ac:dyDescent="0.2">
      <c r="A176" s="126" t="s">
        <v>242</v>
      </c>
      <c r="B176" s="121">
        <v>650</v>
      </c>
      <c r="C176" s="122">
        <v>4</v>
      </c>
      <c r="D176" s="122">
        <v>1</v>
      </c>
      <c r="E176" s="123" t="s">
        <v>243</v>
      </c>
      <c r="F176" s="124"/>
      <c r="G176" s="146">
        <f>G177</f>
        <v>84.3</v>
      </c>
      <c r="H176" s="146">
        <f>H177</f>
        <v>84.3</v>
      </c>
      <c r="I176" s="135">
        <f t="shared" si="22"/>
        <v>100</v>
      </c>
      <c r="J176" s="135">
        <f t="shared" si="25"/>
        <v>0</v>
      </c>
    </row>
    <row r="177" spans="1:11" ht="45" x14ac:dyDescent="0.2">
      <c r="A177" s="126" t="s">
        <v>148</v>
      </c>
      <c r="B177" s="121">
        <v>650</v>
      </c>
      <c r="C177" s="122">
        <v>4</v>
      </c>
      <c r="D177" s="122">
        <v>1</v>
      </c>
      <c r="E177" s="123" t="s">
        <v>243</v>
      </c>
      <c r="F177" s="124">
        <v>100</v>
      </c>
      <c r="G177" s="146">
        <f>G178</f>
        <v>84.3</v>
      </c>
      <c r="H177" s="146">
        <f>H178</f>
        <v>84.3</v>
      </c>
      <c r="I177" s="135">
        <f t="shared" si="22"/>
        <v>100</v>
      </c>
      <c r="J177" s="135">
        <f t="shared" si="25"/>
        <v>0</v>
      </c>
    </row>
    <row r="178" spans="1:11" x14ac:dyDescent="0.2">
      <c r="A178" s="126" t="s">
        <v>177</v>
      </c>
      <c r="B178" s="121">
        <v>650</v>
      </c>
      <c r="C178" s="122">
        <v>4</v>
      </c>
      <c r="D178" s="122">
        <v>1</v>
      </c>
      <c r="E178" s="123" t="s">
        <v>243</v>
      </c>
      <c r="F178" s="124">
        <v>110</v>
      </c>
      <c r="G178" s="144">
        <f>G179+G180</f>
        <v>84.3</v>
      </c>
      <c r="H178" s="144">
        <f>H179+H180</f>
        <v>84.3</v>
      </c>
      <c r="I178" s="135">
        <f t="shared" si="22"/>
        <v>100</v>
      </c>
      <c r="J178" s="135">
        <f t="shared" si="25"/>
        <v>0</v>
      </c>
    </row>
    <row r="179" spans="1:11" x14ac:dyDescent="0.2">
      <c r="A179" s="126" t="s">
        <v>179</v>
      </c>
      <c r="B179" s="121">
        <v>650</v>
      </c>
      <c r="C179" s="122">
        <v>4</v>
      </c>
      <c r="D179" s="122">
        <v>1</v>
      </c>
      <c r="E179" s="123" t="s">
        <v>243</v>
      </c>
      <c r="F179" s="124">
        <v>111</v>
      </c>
      <c r="G179" s="144">
        <v>59.3</v>
      </c>
      <c r="H179" s="125">
        <v>59.3</v>
      </c>
      <c r="I179" s="135">
        <f t="shared" si="22"/>
        <v>100</v>
      </c>
      <c r="J179" s="135">
        <f t="shared" si="25"/>
        <v>0</v>
      </c>
    </row>
    <row r="180" spans="1:11" ht="33.75" x14ac:dyDescent="0.2">
      <c r="A180" s="126" t="s">
        <v>182</v>
      </c>
      <c r="B180" s="121">
        <v>650</v>
      </c>
      <c r="C180" s="122">
        <v>4</v>
      </c>
      <c r="D180" s="122">
        <v>1</v>
      </c>
      <c r="E180" s="123" t="s">
        <v>243</v>
      </c>
      <c r="F180" s="124">
        <v>119</v>
      </c>
      <c r="G180" s="144">
        <v>25</v>
      </c>
      <c r="H180" s="125">
        <v>25</v>
      </c>
      <c r="I180" s="135">
        <f t="shared" si="22"/>
        <v>100</v>
      </c>
      <c r="J180" s="135">
        <f t="shared" si="25"/>
        <v>0</v>
      </c>
    </row>
    <row r="181" spans="1:11" ht="22.5" x14ac:dyDescent="0.2">
      <c r="A181" s="126" t="s">
        <v>244</v>
      </c>
      <c r="B181" s="121">
        <v>650</v>
      </c>
      <c r="C181" s="122">
        <v>4</v>
      </c>
      <c r="D181" s="122">
        <v>1</v>
      </c>
      <c r="E181" s="123" t="s">
        <v>245</v>
      </c>
      <c r="F181" s="124"/>
      <c r="G181" s="144">
        <f>G182</f>
        <v>137</v>
      </c>
      <c r="H181" s="144">
        <f>H182</f>
        <v>103.69999999999999</v>
      </c>
      <c r="I181" s="135">
        <f t="shared" si="22"/>
        <v>75.693430656934297</v>
      </c>
      <c r="J181" s="135">
        <f t="shared" si="25"/>
        <v>-33.300000000000011</v>
      </c>
    </row>
    <row r="182" spans="1:11" ht="45" x14ac:dyDescent="0.2">
      <c r="A182" s="126" t="s">
        <v>148</v>
      </c>
      <c r="B182" s="121">
        <v>650</v>
      </c>
      <c r="C182" s="122">
        <v>4</v>
      </c>
      <c r="D182" s="122">
        <v>1</v>
      </c>
      <c r="E182" s="123" t="s">
        <v>245</v>
      </c>
      <c r="F182" s="124">
        <v>100</v>
      </c>
      <c r="G182" s="144">
        <f>G183</f>
        <v>137</v>
      </c>
      <c r="H182" s="144">
        <f>H183</f>
        <v>103.69999999999999</v>
      </c>
      <c r="I182" s="135">
        <f t="shared" si="22"/>
        <v>75.693430656934297</v>
      </c>
      <c r="J182" s="135">
        <f t="shared" si="25"/>
        <v>-33.300000000000011</v>
      </c>
    </row>
    <row r="183" spans="1:11" x14ac:dyDescent="0.2">
      <c r="A183" s="126" t="s">
        <v>177</v>
      </c>
      <c r="B183" s="121">
        <v>650</v>
      </c>
      <c r="C183" s="122">
        <v>4</v>
      </c>
      <c r="D183" s="122">
        <v>1</v>
      </c>
      <c r="E183" s="123" t="s">
        <v>245</v>
      </c>
      <c r="F183" s="124">
        <v>110</v>
      </c>
      <c r="G183" s="144">
        <f>G184+G185</f>
        <v>137</v>
      </c>
      <c r="H183" s="144">
        <f>H184+H185</f>
        <v>103.69999999999999</v>
      </c>
      <c r="I183" s="135">
        <f t="shared" si="22"/>
        <v>75.693430656934297</v>
      </c>
      <c r="J183" s="135">
        <f t="shared" si="25"/>
        <v>-33.300000000000011</v>
      </c>
    </row>
    <row r="184" spans="1:11" x14ac:dyDescent="0.2">
      <c r="A184" s="126" t="s">
        <v>179</v>
      </c>
      <c r="B184" s="121">
        <v>650</v>
      </c>
      <c r="C184" s="122">
        <v>4</v>
      </c>
      <c r="D184" s="122">
        <v>1</v>
      </c>
      <c r="E184" s="123" t="s">
        <v>245</v>
      </c>
      <c r="F184" s="124">
        <v>111</v>
      </c>
      <c r="G184" s="144">
        <v>105.2</v>
      </c>
      <c r="H184" s="125">
        <v>85.1</v>
      </c>
      <c r="I184" s="135">
        <f t="shared" si="22"/>
        <v>80.893536121673009</v>
      </c>
      <c r="J184" s="135">
        <f t="shared" si="25"/>
        <v>-20.100000000000009</v>
      </c>
    </row>
    <row r="185" spans="1:11" ht="33.75" x14ac:dyDescent="0.2">
      <c r="A185" s="126" t="s">
        <v>182</v>
      </c>
      <c r="B185" s="121">
        <v>650</v>
      </c>
      <c r="C185" s="122">
        <v>4</v>
      </c>
      <c r="D185" s="122">
        <v>1</v>
      </c>
      <c r="E185" s="123" t="s">
        <v>245</v>
      </c>
      <c r="F185" s="124">
        <v>119</v>
      </c>
      <c r="G185" s="144">
        <v>31.8</v>
      </c>
      <c r="H185" s="125">
        <v>18.600000000000001</v>
      </c>
      <c r="I185" s="135">
        <f t="shared" si="22"/>
        <v>58.490566037735853</v>
      </c>
      <c r="J185" s="135">
        <f t="shared" si="25"/>
        <v>-13.2</v>
      </c>
      <c r="K185" s="62">
        <v>18.57</v>
      </c>
    </row>
    <row r="186" spans="1:11" x14ac:dyDescent="0.2">
      <c r="A186" s="127" t="s">
        <v>30</v>
      </c>
      <c r="B186" s="115">
        <v>650</v>
      </c>
      <c r="C186" s="116">
        <v>4</v>
      </c>
      <c r="D186" s="116">
        <v>9</v>
      </c>
      <c r="E186" s="117"/>
      <c r="F186" s="118"/>
      <c r="G186" s="119">
        <f t="shared" ref="G186:H192" si="28">G187</f>
        <v>4351.6000000000004</v>
      </c>
      <c r="H186" s="119">
        <f t="shared" si="28"/>
        <v>0</v>
      </c>
      <c r="I186" s="119">
        <f t="shared" si="22"/>
        <v>0</v>
      </c>
      <c r="J186" s="119">
        <f t="shared" si="25"/>
        <v>-4351.6000000000004</v>
      </c>
    </row>
    <row r="187" spans="1:11" ht="33.75" x14ac:dyDescent="0.2">
      <c r="A187" s="126" t="s">
        <v>327</v>
      </c>
      <c r="B187" s="121">
        <v>650</v>
      </c>
      <c r="C187" s="122">
        <v>4</v>
      </c>
      <c r="D187" s="122">
        <v>9</v>
      </c>
      <c r="E187" s="142">
        <v>8400000000</v>
      </c>
      <c r="F187" s="124"/>
      <c r="G187" s="125">
        <f t="shared" si="28"/>
        <v>4351.6000000000004</v>
      </c>
      <c r="H187" s="125">
        <f t="shared" si="28"/>
        <v>0</v>
      </c>
      <c r="I187" s="135">
        <f t="shared" si="22"/>
        <v>0</v>
      </c>
      <c r="J187" s="135">
        <f t="shared" si="25"/>
        <v>-4351.6000000000004</v>
      </c>
    </row>
    <row r="188" spans="1:11" x14ac:dyDescent="0.2">
      <c r="A188" s="126" t="s">
        <v>246</v>
      </c>
      <c r="B188" s="121">
        <v>650</v>
      </c>
      <c r="C188" s="122">
        <v>4</v>
      </c>
      <c r="D188" s="122">
        <v>9</v>
      </c>
      <c r="E188" s="142">
        <v>8410000000</v>
      </c>
      <c r="F188" s="124"/>
      <c r="G188" s="125">
        <f t="shared" si="28"/>
        <v>4351.6000000000004</v>
      </c>
      <c r="H188" s="125">
        <f t="shared" si="28"/>
        <v>0</v>
      </c>
      <c r="I188" s="135">
        <f t="shared" si="22"/>
        <v>0</v>
      </c>
      <c r="J188" s="135">
        <f t="shared" si="25"/>
        <v>-4351.6000000000004</v>
      </c>
    </row>
    <row r="189" spans="1:11" ht="22.5" x14ac:dyDescent="0.2">
      <c r="A189" s="126" t="s">
        <v>247</v>
      </c>
      <c r="B189" s="121">
        <v>650</v>
      </c>
      <c r="C189" s="122">
        <v>4</v>
      </c>
      <c r="D189" s="122">
        <v>9</v>
      </c>
      <c r="E189" s="142">
        <v>8410100000</v>
      </c>
      <c r="F189" s="124"/>
      <c r="G189" s="125">
        <f t="shared" si="28"/>
        <v>4351.6000000000004</v>
      </c>
      <c r="H189" s="125">
        <f t="shared" si="28"/>
        <v>0</v>
      </c>
      <c r="I189" s="135">
        <f t="shared" si="22"/>
        <v>0</v>
      </c>
      <c r="J189" s="135">
        <f t="shared" si="25"/>
        <v>-4351.6000000000004</v>
      </c>
    </row>
    <row r="190" spans="1:11" ht="22.5" x14ac:dyDescent="0.2">
      <c r="A190" s="126" t="s">
        <v>201</v>
      </c>
      <c r="B190" s="121">
        <v>650</v>
      </c>
      <c r="C190" s="122">
        <v>4</v>
      </c>
      <c r="D190" s="122">
        <v>9</v>
      </c>
      <c r="E190" s="142">
        <v>8410199990</v>
      </c>
      <c r="F190" s="124"/>
      <c r="G190" s="125">
        <f t="shared" si="28"/>
        <v>4351.6000000000004</v>
      </c>
      <c r="H190" s="125">
        <f t="shared" si="28"/>
        <v>0</v>
      </c>
      <c r="I190" s="135">
        <f t="shared" si="22"/>
        <v>0</v>
      </c>
      <c r="J190" s="135">
        <f t="shared" si="25"/>
        <v>-4351.6000000000004</v>
      </c>
    </row>
    <row r="191" spans="1:11" ht="22.5" x14ac:dyDescent="0.2">
      <c r="A191" s="126" t="s">
        <v>183</v>
      </c>
      <c r="B191" s="121">
        <v>650</v>
      </c>
      <c r="C191" s="122">
        <v>4</v>
      </c>
      <c r="D191" s="122">
        <v>9</v>
      </c>
      <c r="E191" s="142">
        <v>8410199990</v>
      </c>
      <c r="F191" s="124">
        <v>200</v>
      </c>
      <c r="G191" s="125">
        <f t="shared" si="28"/>
        <v>4351.6000000000004</v>
      </c>
      <c r="H191" s="125">
        <f t="shared" si="28"/>
        <v>0</v>
      </c>
      <c r="I191" s="135">
        <f t="shared" si="22"/>
        <v>0</v>
      </c>
      <c r="J191" s="135">
        <f t="shared" si="25"/>
        <v>-4351.6000000000004</v>
      </c>
    </row>
    <row r="192" spans="1:11" ht="22.5" x14ac:dyDescent="0.2">
      <c r="A192" s="126" t="s">
        <v>185</v>
      </c>
      <c r="B192" s="121">
        <v>650</v>
      </c>
      <c r="C192" s="122">
        <v>4</v>
      </c>
      <c r="D192" s="122">
        <v>9</v>
      </c>
      <c r="E192" s="142">
        <v>8410199990</v>
      </c>
      <c r="F192" s="124">
        <v>240</v>
      </c>
      <c r="G192" s="125">
        <f t="shared" si="28"/>
        <v>4351.6000000000004</v>
      </c>
      <c r="H192" s="125">
        <f t="shared" si="28"/>
        <v>0</v>
      </c>
      <c r="I192" s="135">
        <f t="shared" si="22"/>
        <v>0</v>
      </c>
      <c r="J192" s="135">
        <f t="shared" si="25"/>
        <v>-4351.6000000000004</v>
      </c>
    </row>
    <row r="193" spans="1:10" ht="22.5" x14ac:dyDescent="0.2">
      <c r="A193" s="126" t="s">
        <v>187</v>
      </c>
      <c r="B193" s="121">
        <v>650</v>
      </c>
      <c r="C193" s="122">
        <v>4</v>
      </c>
      <c r="D193" s="122">
        <v>9</v>
      </c>
      <c r="E193" s="142">
        <v>8410199990</v>
      </c>
      <c r="F193" s="124">
        <v>244</v>
      </c>
      <c r="G193" s="125">
        <v>4351.6000000000004</v>
      </c>
      <c r="H193" s="125">
        <v>0</v>
      </c>
      <c r="I193" s="135">
        <f t="shared" si="22"/>
        <v>0</v>
      </c>
      <c r="J193" s="135">
        <f t="shared" si="25"/>
        <v>-4351.6000000000004</v>
      </c>
    </row>
    <row r="194" spans="1:10" x14ac:dyDescent="0.2">
      <c r="A194" s="114" t="s">
        <v>15</v>
      </c>
      <c r="B194" s="115">
        <v>650</v>
      </c>
      <c r="C194" s="116">
        <v>4</v>
      </c>
      <c r="D194" s="116">
        <v>10</v>
      </c>
      <c r="E194" s="117" t="s">
        <v>26</v>
      </c>
      <c r="F194" s="118" t="s">
        <v>26</v>
      </c>
      <c r="G194" s="119">
        <f t="shared" ref="G194:H199" si="29">G195</f>
        <v>672.5</v>
      </c>
      <c r="H194" s="119">
        <f t="shared" si="29"/>
        <v>653.6</v>
      </c>
      <c r="I194" s="119">
        <f t="shared" si="22"/>
        <v>97.189591078066911</v>
      </c>
      <c r="J194" s="119">
        <f t="shared" si="25"/>
        <v>-18.899999999999977</v>
      </c>
    </row>
    <row r="195" spans="1:10" ht="33.75" x14ac:dyDescent="0.2">
      <c r="A195" s="120" t="s">
        <v>328</v>
      </c>
      <c r="B195" s="121">
        <v>650</v>
      </c>
      <c r="C195" s="122">
        <v>4</v>
      </c>
      <c r="D195" s="122">
        <v>10</v>
      </c>
      <c r="E195" s="123" t="s">
        <v>143</v>
      </c>
      <c r="F195" s="124" t="s">
        <v>26</v>
      </c>
      <c r="G195" s="125">
        <f t="shared" si="29"/>
        <v>672.5</v>
      </c>
      <c r="H195" s="125">
        <f t="shared" si="29"/>
        <v>653.6</v>
      </c>
      <c r="I195" s="135">
        <f t="shared" si="22"/>
        <v>97.189591078066911</v>
      </c>
      <c r="J195" s="135">
        <f t="shared" si="25"/>
        <v>-18.899999999999977</v>
      </c>
    </row>
    <row r="196" spans="1:10" ht="22.5" x14ac:dyDescent="0.2">
      <c r="A196" s="120" t="s">
        <v>248</v>
      </c>
      <c r="B196" s="121">
        <v>650</v>
      </c>
      <c r="C196" s="122">
        <v>4</v>
      </c>
      <c r="D196" s="122">
        <v>10</v>
      </c>
      <c r="E196" s="123" t="s">
        <v>249</v>
      </c>
      <c r="F196" s="124" t="s">
        <v>26</v>
      </c>
      <c r="G196" s="125">
        <f t="shared" si="29"/>
        <v>672.5</v>
      </c>
      <c r="H196" s="125">
        <f t="shared" si="29"/>
        <v>653.6</v>
      </c>
      <c r="I196" s="135">
        <f t="shared" si="22"/>
        <v>97.189591078066911</v>
      </c>
      <c r="J196" s="135">
        <f t="shared" si="25"/>
        <v>-18.899999999999977</v>
      </c>
    </row>
    <row r="197" spans="1:10" x14ac:dyDescent="0.2">
      <c r="A197" s="120" t="s">
        <v>250</v>
      </c>
      <c r="B197" s="121">
        <v>650</v>
      </c>
      <c r="C197" s="122">
        <v>4</v>
      </c>
      <c r="D197" s="122">
        <v>10</v>
      </c>
      <c r="E197" s="123" t="s">
        <v>251</v>
      </c>
      <c r="F197" s="124"/>
      <c r="G197" s="125">
        <f t="shared" si="29"/>
        <v>672.5</v>
      </c>
      <c r="H197" s="125">
        <f t="shared" si="29"/>
        <v>653.6</v>
      </c>
      <c r="I197" s="135">
        <f t="shared" si="22"/>
        <v>97.189591078066911</v>
      </c>
      <c r="J197" s="135">
        <f t="shared" si="25"/>
        <v>-18.899999999999977</v>
      </c>
    </row>
    <row r="198" spans="1:10" ht="22.5" x14ac:dyDescent="0.2">
      <c r="A198" s="126" t="s">
        <v>183</v>
      </c>
      <c r="B198" s="121">
        <v>650</v>
      </c>
      <c r="C198" s="122">
        <v>4</v>
      </c>
      <c r="D198" s="122">
        <v>10</v>
      </c>
      <c r="E198" s="123" t="s">
        <v>251</v>
      </c>
      <c r="F198" s="124" t="s">
        <v>184</v>
      </c>
      <c r="G198" s="125">
        <f t="shared" si="29"/>
        <v>672.5</v>
      </c>
      <c r="H198" s="125">
        <f t="shared" si="29"/>
        <v>653.6</v>
      </c>
      <c r="I198" s="135">
        <f t="shared" si="22"/>
        <v>97.189591078066911</v>
      </c>
      <c r="J198" s="135">
        <f t="shared" si="25"/>
        <v>-18.899999999999977</v>
      </c>
    </row>
    <row r="199" spans="1:10" ht="22.5" x14ac:dyDescent="0.2">
      <c r="A199" s="126" t="s">
        <v>185</v>
      </c>
      <c r="B199" s="121">
        <v>650</v>
      </c>
      <c r="C199" s="122">
        <v>4</v>
      </c>
      <c r="D199" s="122">
        <v>10</v>
      </c>
      <c r="E199" s="123" t="s">
        <v>251</v>
      </c>
      <c r="F199" s="124" t="s">
        <v>186</v>
      </c>
      <c r="G199" s="125">
        <f t="shared" si="29"/>
        <v>672.5</v>
      </c>
      <c r="H199" s="125">
        <f t="shared" si="29"/>
        <v>653.6</v>
      </c>
      <c r="I199" s="135">
        <f t="shared" si="22"/>
        <v>97.189591078066911</v>
      </c>
      <c r="J199" s="135">
        <f t="shared" si="25"/>
        <v>-18.899999999999977</v>
      </c>
    </row>
    <row r="200" spans="1:10" ht="22.5" x14ac:dyDescent="0.2">
      <c r="A200" s="126" t="s">
        <v>187</v>
      </c>
      <c r="B200" s="121">
        <v>650</v>
      </c>
      <c r="C200" s="122">
        <v>4</v>
      </c>
      <c r="D200" s="122">
        <v>10</v>
      </c>
      <c r="E200" s="123" t="s">
        <v>251</v>
      </c>
      <c r="F200" s="124">
        <v>244</v>
      </c>
      <c r="G200" s="125">
        <v>672.5</v>
      </c>
      <c r="H200" s="125">
        <v>653.6</v>
      </c>
      <c r="I200" s="164">
        <f t="shared" si="22"/>
        <v>97.189591078066911</v>
      </c>
      <c r="J200" s="135">
        <f t="shared" si="25"/>
        <v>-18.899999999999977</v>
      </c>
    </row>
    <row r="201" spans="1:10" x14ac:dyDescent="0.2">
      <c r="A201" s="127" t="s">
        <v>31</v>
      </c>
      <c r="B201" s="115">
        <v>650</v>
      </c>
      <c r="C201" s="116">
        <v>4</v>
      </c>
      <c r="D201" s="116">
        <v>12</v>
      </c>
      <c r="E201" s="117"/>
      <c r="F201" s="118"/>
      <c r="G201" s="119">
        <f>G202</f>
        <v>7.3</v>
      </c>
      <c r="H201" s="119">
        <f>H202</f>
        <v>7.3</v>
      </c>
      <c r="I201" s="119">
        <f t="shared" si="22"/>
        <v>100</v>
      </c>
      <c r="J201" s="119">
        <f t="shared" si="25"/>
        <v>0</v>
      </c>
    </row>
    <row r="202" spans="1:10" ht="33.75" x14ac:dyDescent="0.2">
      <c r="A202" s="120" t="s">
        <v>328</v>
      </c>
      <c r="B202" s="121">
        <v>650</v>
      </c>
      <c r="C202" s="122">
        <v>4</v>
      </c>
      <c r="D202" s="122">
        <v>12</v>
      </c>
      <c r="E202" s="123" t="s">
        <v>143</v>
      </c>
      <c r="F202" s="124"/>
      <c r="G202" s="125">
        <f>G203</f>
        <v>7.3</v>
      </c>
      <c r="H202" s="125">
        <f t="shared" ref="H202:H204" si="30">H203</f>
        <v>7.3</v>
      </c>
      <c r="I202" s="135">
        <f t="shared" ref="I202:I258" si="31">H202*100/G202</f>
        <v>100</v>
      </c>
      <c r="J202" s="135">
        <f t="shared" si="25"/>
        <v>0</v>
      </c>
    </row>
    <row r="203" spans="1:10" ht="33.75" x14ac:dyDescent="0.2">
      <c r="A203" s="120" t="s">
        <v>252</v>
      </c>
      <c r="B203" s="121">
        <v>650</v>
      </c>
      <c r="C203" s="122">
        <v>4</v>
      </c>
      <c r="D203" s="122">
        <v>12</v>
      </c>
      <c r="E203" s="123" t="s">
        <v>145</v>
      </c>
      <c r="F203" s="124"/>
      <c r="G203" s="125">
        <f>G204</f>
        <v>7.3</v>
      </c>
      <c r="H203" s="125">
        <f t="shared" si="30"/>
        <v>7.3</v>
      </c>
      <c r="I203" s="135">
        <f t="shared" si="31"/>
        <v>100</v>
      </c>
      <c r="J203" s="135">
        <f t="shared" si="25"/>
        <v>0</v>
      </c>
    </row>
    <row r="204" spans="1:10" ht="45" x14ac:dyDescent="0.2">
      <c r="A204" s="126" t="s">
        <v>253</v>
      </c>
      <c r="B204" s="121">
        <v>650</v>
      </c>
      <c r="C204" s="122">
        <v>4</v>
      </c>
      <c r="D204" s="122">
        <v>12</v>
      </c>
      <c r="E204" s="137">
        <v>7700189020</v>
      </c>
      <c r="F204" s="124"/>
      <c r="G204" s="128">
        <f>G205</f>
        <v>7.3</v>
      </c>
      <c r="H204" s="125">
        <f t="shared" si="30"/>
        <v>7.3</v>
      </c>
      <c r="I204" s="135">
        <f t="shared" si="31"/>
        <v>100</v>
      </c>
      <c r="J204" s="135">
        <f t="shared" si="25"/>
        <v>0</v>
      </c>
    </row>
    <row r="205" spans="1:10" x14ac:dyDescent="0.2">
      <c r="A205" s="126" t="s">
        <v>164</v>
      </c>
      <c r="B205" s="121">
        <v>650</v>
      </c>
      <c r="C205" s="122">
        <v>4</v>
      </c>
      <c r="D205" s="122">
        <v>12</v>
      </c>
      <c r="E205" s="137">
        <v>7700189020</v>
      </c>
      <c r="F205" s="124">
        <v>500</v>
      </c>
      <c r="G205" s="125">
        <f>G206</f>
        <v>7.3</v>
      </c>
      <c r="H205" s="125">
        <f>H206</f>
        <v>7.3</v>
      </c>
      <c r="I205" s="135">
        <f t="shared" si="31"/>
        <v>100</v>
      </c>
      <c r="J205" s="135">
        <f t="shared" si="25"/>
        <v>0</v>
      </c>
    </row>
    <row r="206" spans="1:10" x14ac:dyDescent="0.2">
      <c r="A206" s="126" t="s">
        <v>25</v>
      </c>
      <c r="B206" s="121">
        <v>650</v>
      </c>
      <c r="C206" s="122">
        <v>4</v>
      </c>
      <c r="D206" s="122">
        <v>12</v>
      </c>
      <c r="E206" s="137">
        <v>7700189020</v>
      </c>
      <c r="F206" s="124">
        <v>540</v>
      </c>
      <c r="G206" s="125">
        <v>7.3</v>
      </c>
      <c r="H206" s="125">
        <v>7.3</v>
      </c>
      <c r="I206" s="135">
        <f t="shared" si="31"/>
        <v>100</v>
      </c>
      <c r="J206" s="135">
        <f t="shared" si="25"/>
        <v>0</v>
      </c>
    </row>
    <row r="207" spans="1:10" x14ac:dyDescent="0.2">
      <c r="A207" s="108" t="s">
        <v>16</v>
      </c>
      <c r="B207" s="109">
        <v>650</v>
      </c>
      <c r="C207" s="110">
        <v>5</v>
      </c>
      <c r="D207" s="110">
        <v>0</v>
      </c>
      <c r="E207" s="111" t="s">
        <v>26</v>
      </c>
      <c r="F207" s="112" t="s">
        <v>26</v>
      </c>
      <c r="G207" s="143">
        <f>G208+G216+G237+G272</f>
        <v>6154.5</v>
      </c>
      <c r="H207" s="143">
        <f>H208+H216+H237+H272</f>
        <v>3584.2999999999997</v>
      </c>
      <c r="I207" s="155">
        <f t="shared" si="31"/>
        <v>58.238687139491432</v>
      </c>
      <c r="J207" s="119">
        <f t="shared" si="25"/>
        <v>-2570.2000000000003</v>
      </c>
    </row>
    <row r="208" spans="1:10" x14ac:dyDescent="0.2">
      <c r="A208" s="114" t="s">
        <v>24</v>
      </c>
      <c r="B208" s="115">
        <v>650</v>
      </c>
      <c r="C208" s="116">
        <v>5</v>
      </c>
      <c r="D208" s="116">
        <v>1</v>
      </c>
      <c r="E208" s="117" t="s">
        <v>26</v>
      </c>
      <c r="F208" s="118" t="s">
        <v>26</v>
      </c>
      <c r="G208" s="119">
        <f t="shared" ref="G208:H214" si="32">G209</f>
        <v>238.6</v>
      </c>
      <c r="H208" s="119">
        <f t="shared" si="32"/>
        <v>232.7</v>
      </c>
      <c r="I208" s="119">
        <f t="shared" si="31"/>
        <v>97.527242246437552</v>
      </c>
      <c r="J208" s="119">
        <f t="shared" si="25"/>
        <v>-5.9000000000000057</v>
      </c>
    </row>
    <row r="209" spans="1:10" ht="33.75" x14ac:dyDescent="0.2">
      <c r="A209" s="120" t="s">
        <v>329</v>
      </c>
      <c r="B209" s="121">
        <v>650</v>
      </c>
      <c r="C209" s="122">
        <v>5</v>
      </c>
      <c r="D209" s="122">
        <v>1</v>
      </c>
      <c r="E209" s="123" t="s">
        <v>254</v>
      </c>
      <c r="F209" s="124" t="s">
        <v>26</v>
      </c>
      <c r="G209" s="125">
        <f t="shared" si="32"/>
        <v>238.6</v>
      </c>
      <c r="H209" s="125">
        <f t="shared" si="32"/>
        <v>232.7</v>
      </c>
      <c r="I209" s="135">
        <f t="shared" si="31"/>
        <v>97.527242246437552</v>
      </c>
      <c r="J209" s="135">
        <f t="shared" si="25"/>
        <v>-5.9000000000000057</v>
      </c>
    </row>
    <row r="210" spans="1:10" ht="22.5" x14ac:dyDescent="0.2">
      <c r="A210" s="120" t="s">
        <v>255</v>
      </c>
      <c r="B210" s="121">
        <v>650</v>
      </c>
      <c r="C210" s="122">
        <v>5</v>
      </c>
      <c r="D210" s="122">
        <v>1</v>
      </c>
      <c r="E210" s="123" t="s">
        <v>256</v>
      </c>
      <c r="F210" s="124" t="s">
        <v>26</v>
      </c>
      <c r="G210" s="125">
        <f t="shared" si="32"/>
        <v>238.6</v>
      </c>
      <c r="H210" s="125">
        <f t="shared" si="32"/>
        <v>232.7</v>
      </c>
      <c r="I210" s="135">
        <f t="shared" si="31"/>
        <v>97.527242246437552</v>
      </c>
      <c r="J210" s="135">
        <f t="shared" si="25"/>
        <v>-5.9000000000000057</v>
      </c>
    </row>
    <row r="211" spans="1:10" ht="22.5" x14ac:dyDescent="0.2">
      <c r="A211" s="120" t="s">
        <v>257</v>
      </c>
      <c r="B211" s="121">
        <v>650</v>
      </c>
      <c r="C211" s="122">
        <v>5</v>
      </c>
      <c r="D211" s="122">
        <v>1</v>
      </c>
      <c r="E211" s="123" t="s">
        <v>258</v>
      </c>
      <c r="F211" s="124"/>
      <c r="G211" s="125">
        <f t="shared" si="32"/>
        <v>238.6</v>
      </c>
      <c r="H211" s="125">
        <f t="shared" si="32"/>
        <v>232.7</v>
      </c>
      <c r="I211" s="135">
        <f t="shared" si="31"/>
        <v>97.527242246437552</v>
      </c>
      <c r="J211" s="135">
        <f t="shared" si="25"/>
        <v>-5.9000000000000057</v>
      </c>
    </row>
    <row r="212" spans="1:10" ht="22.5" x14ac:dyDescent="0.2">
      <c r="A212" s="120" t="s">
        <v>201</v>
      </c>
      <c r="B212" s="121">
        <v>650</v>
      </c>
      <c r="C212" s="122">
        <v>5</v>
      </c>
      <c r="D212" s="122">
        <v>1</v>
      </c>
      <c r="E212" s="123" t="s">
        <v>259</v>
      </c>
      <c r="F212" s="124"/>
      <c r="G212" s="125">
        <f t="shared" si="32"/>
        <v>238.6</v>
      </c>
      <c r="H212" s="125">
        <f t="shared" si="32"/>
        <v>232.7</v>
      </c>
      <c r="I212" s="135">
        <f t="shared" si="31"/>
        <v>97.527242246437552</v>
      </c>
      <c r="J212" s="135">
        <f t="shared" si="25"/>
        <v>-5.9000000000000057</v>
      </c>
    </row>
    <row r="213" spans="1:10" ht="22.5" x14ac:dyDescent="0.2">
      <c r="A213" s="126" t="s">
        <v>183</v>
      </c>
      <c r="B213" s="121">
        <v>650</v>
      </c>
      <c r="C213" s="122">
        <v>5</v>
      </c>
      <c r="D213" s="122">
        <v>1</v>
      </c>
      <c r="E213" s="123" t="s">
        <v>259</v>
      </c>
      <c r="F213" s="124" t="s">
        <v>184</v>
      </c>
      <c r="G213" s="125">
        <f t="shared" si="32"/>
        <v>238.6</v>
      </c>
      <c r="H213" s="125">
        <f t="shared" si="32"/>
        <v>232.7</v>
      </c>
      <c r="I213" s="135">
        <f t="shared" si="31"/>
        <v>97.527242246437552</v>
      </c>
      <c r="J213" s="135">
        <f t="shared" si="25"/>
        <v>-5.9000000000000057</v>
      </c>
    </row>
    <row r="214" spans="1:10" ht="22.5" x14ac:dyDescent="0.2">
      <c r="A214" s="126" t="s">
        <v>185</v>
      </c>
      <c r="B214" s="121">
        <v>650</v>
      </c>
      <c r="C214" s="122">
        <v>5</v>
      </c>
      <c r="D214" s="122">
        <v>1</v>
      </c>
      <c r="E214" s="123" t="s">
        <v>259</v>
      </c>
      <c r="F214" s="124" t="s">
        <v>186</v>
      </c>
      <c r="G214" s="125">
        <f t="shared" si="32"/>
        <v>238.6</v>
      </c>
      <c r="H214" s="125">
        <f t="shared" si="32"/>
        <v>232.7</v>
      </c>
      <c r="I214" s="135">
        <f t="shared" si="31"/>
        <v>97.527242246437552</v>
      </c>
      <c r="J214" s="135">
        <f t="shared" ref="J214:J277" si="33">H214-G214</f>
        <v>-5.9000000000000057</v>
      </c>
    </row>
    <row r="215" spans="1:10" ht="22.5" x14ac:dyDescent="0.2">
      <c r="A215" s="126" t="s">
        <v>187</v>
      </c>
      <c r="B215" s="121">
        <v>650</v>
      </c>
      <c r="C215" s="122">
        <v>5</v>
      </c>
      <c r="D215" s="122">
        <v>1</v>
      </c>
      <c r="E215" s="123" t="s">
        <v>259</v>
      </c>
      <c r="F215" s="124">
        <v>244</v>
      </c>
      <c r="G215" s="128">
        <v>238.6</v>
      </c>
      <c r="H215" s="125">
        <v>232.7</v>
      </c>
      <c r="I215" s="135">
        <f t="shared" si="31"/>
        <v>97.527242246437552</v>
      </c>
      <c r="J215" s="135">
        <f t="shared" si="33"/>
        <v>-5.9000000000000057</v>
      </c>
    </row>
    <row r="216" spans="1:10" x14ac:dyDescent="0.2">
      <c r="A216" s="114" t="s">
        <v>21</v>
      </c>
      <c r="B216" s="115">
        <v>650</v>
      </c>
      <c r="C216" s="116">
        <v>5</v>
      </c>
      <c r="D216" s="116">
        <v>2</v>
      </c>
      <c r="E216" s="117" t="s">
        <v>26</v>
      </c>
      <c r="F216" s="118" t="s">
        <v>26</v>
      </c>
      <c r="G216" s="119">
        <f>G217</f>
        <v>3180.5</v>
      </c>
      <c r="H216" s="119">
        <f>H217</f>
        <v>2999.5</v>
      </c>
      <c r="I216" s="119">
        <f t="shared" si="31"/>
        <v>94.309070900801757</v>
      </c>
      <c r="J216" s="119">
        <f t="shared" si="33"/>
        <v>-181</v>
      </c>
    </row>
    <row r="217" spans="1:10" ht="33.75" x14ac:dyDescent="0.2">
      <c r="A217" s="120" t="s">
        <v>329</v>
      </c>
      <c r="B217" s="121">
        <v>650</v>
      </c>
      <c r="C217" s="122">
        <v>5</v>
      </c>
      <c r="D217" s="122">
        <v>2</v>
      </c>
      <c r="E217" s="123" t="s">
        <v>254</v>
      </c>
      <c r="F217" s="124" t="s">
        <v>26</v>
      </c>
      <c r="G217" s="125">
        <f>G218+G231</f>
        <v>3180.5</v>
      </c>
      <c r="H217" s="128">
        <f t="shared" ref="H217:H221" si="34">H218</f>
        <v>2999.5</v>
      </c>
      <c r="I217" s="135">
        <f t="shared" si="31"/>
        <v>94.309070900801757</v>
      </c>
      <c r="J217" s="135">
        <f t="shared" si="33"/>
        <v>-181</v>
      </c>
    </row>
    <row r="218" spans="1:10" ht="22.5" x14ac:dyDescent="0.2">
      <c r="A218" s="120" t="s">
        <v>260</v>
      </c>
      <c r="B218" s="121">
        <v>650</v>
      </c>
      <c r="C218" s="122">
        <v>5</v>
      </c>
      <c r="D218" s="122">
        <v>2</v>
      </c>
      <c r="E218" s="123" t="s">
        <v>261</v>
      </c>
      <c r="F218" s="124" t="s">
        <v>26</v>
      </c>
      <c r="G218" s="125">
        <f>G219</f>
        <v>3028</v>
      </c>
      <c r="H218" s="128">
        <f t="shared" si="34"/>
        <v>2999.5</v>
      </c>
      <c r="I218" s="135">
        <f t="shared" si="31"/>
        <v>99.058784676354023</v>
      </c>
      <c r="J218" s="135">
        <f t="shared" si="33"/>
        <v>-28.5</v>
      </c>
    </row>
    <row r="219" spans="1:10" ht="22.5" x14ac:dyDescent="0.2">
      <c r="A219" s="120" t="s">
        <v>262</v>
      </c>
      <c r="B219" s="121">
        <v>650</v>
      </c>
      <c r="C219" s="122">
        <v>5</v>
      </c>
      <c r="D219" s="122">
        <v>2</v>
      </c>
      <c r="E219" s="123" t="s">
        <v>263</v>
      </c>
      <c r="F219" s="124" t="s">
        <v>26</v>
      </c>
      <c r="G219" s="125">
        <f>G220+G224+G227</f>
        <v>3028</v>
      </c>
      <c r="H219" s="125">
        <f>H220+H224+H227</f>
        <v>2999.5</v>
      </c>
      <c r="I219" s="135">
        <f t="shared" si="31"/>
        <v>99.058784676354023</v>
      </c>
      <c r="J219" s="135">
        <f t="shared" si="33"/>
        <v>-28.5</v>
      </c>
    </row>
    <row r="220" spans="1:10" ht="56.25" x14ac:dyDescent="0.2">
      <c r="A220" s="120" t="s">
        <v>264</v>
      </c>
      <c r="B220" s="121">
        <v>650</v>
      </c>
      <c r="C220" s="122">
        <v>5</v>
      </c>
      <c r="D220" s="122">
        <v>2</v>
      </c>
      <c r="E220" s="123" t="s">
        <v>265</v>
      </c>
      <c r="F220" s="124"/>
      <c r="G220" s="128">
        <f>G221</f>
        <v>2636.5</v>
      </c>
      <c r="H220" s="128">
        <f t="shared" si="34"/>
        <v>2636.5</v>
      </c>
      <c r="I220" s="135">
        <f t="shared" si="31"/>
        <v>100</v>
      </c>
      <c r="J220" s="135">
        <f t="shared" si="33"/>
        <v>0</v>
      </c>
    </row>
    <row r="221" spans="1:10" ht="22.5" x14ac:dyDescent="0.2">
      <c r="A221" s="126" t="s">
        <v>183</v>
      </c>
      <c r="B221" s="121">
        <v>650</v>
      </c>
      <c r="C221" s="122">
        <v>5</v>
      </c>
      <c r="D221" s="122">
        <v>2</v>
      </c>
      <c r="E221" s="123" t="s">
        <v>265</v>
      </c>
      <c r="F221" s="124" t="s">
        <v>184</v>
      </c>
      <c r="G221" s="128">
        <f>G222</f>
        <v>2636.5</v>
      </c>
      <c r="H221" s="128">
        <f t="shared" si="34"/>
        <v>2636.5</v>
      </c>
      <c r="I221" s="135">
        <f t="shared" si="31"/>
        <v>100</v>
      </c>
      <c r="J221" s="135">
        <f t="shared" si="33"/>
        <v>0</v>
      </c>
    </row>
    <row r="222" spans="1:10" ht="22.5" x14ac:dyDescent="0.2">
      <c r="A222" s="126" t="s">
        <v>185</v>
      </c>
      <c r="B222" s="121">
        <v>650</v>
      </c>
      <c r="C222" s="122">
        <v>5</v>
      </c>
      <c r="D222" s="122">
        <v>2</v>
      </c>
      <c r="E222" s="123" t="s">
        <v>265</v>
      </c>
      <c r="F222" s="124" t="s">
        <v>186</v>
      </c>
      <c r="G222" s="128">
        <f>G223</f>
        <v>2636.5</v>
      </c>
      <c r="H222" s="128">
        <f>H223</f>
        <v>2636.5</v>
      </c>
      <c r="I222" s="135">
        <f t="shared" si="31"/>
        <v>100</v>
      </c>
      <c r="J222" s="135">
        <f t="shared" si="33"/>
        <v>0</v>
      </c>
    </row>
    <row r="223" spans="1:10" ht="22.5" x14ac:dyDescent="0.2">
      <c r="A223" s="126" t="s">
        <v>266</v>
      </c>
      <c r="B223" s="121">
        <v>650</v>
      </c>
      <c r="C223" s="122">
        <v>5</v>
      </c>
      <c r="D223" s="122">
        <v>2</v>
      </c>
      <c r="E223" s="123" t="s">
        <v>265</v>
      </c>
      <c r="F223" s="124">
        <v>243</v>
      </c>
      <c r="G223" s="128">
        <v>2636.5</v>
      </c>
      <c r="H223" s="125">
        <v>2636.5</v>
      </c>
      <c r="I223" s="135">
        <f t="shared" si="31"/>
        <v>100</v>
      </c>
      <c r="J223" s="135">
        <f t="shared" si="33"/>
        <v>0</v>
      </c>
    </row>
    <row r="224" spans="1:10" ht="22.5" x14ac:dyDescent="0.2">
      <c r="A224" s="126" t="s">
        <v>183</v>
      </c>
      <c r="B224" s="121">
        <v>650</v>
      </c>
      <c r="C224" s="122">
        <v>5</v>
      </c>
      <c r="D224" s="122">
        <v>2</v>
      </c>
      <c r="E224" s="123" t="s">
        <v>267</v>
      </c>
      <c r="F224" s="124">
        <v>200</v>
      </c>
      <c r="G224" s="128">
        <f>G225</f>
        <v>98.5</v>
      </c>
      <c r="H224" s="128">
        <f>H225</f>
        <v>70</v>
      </c>
      <c r="I224" s="135">
        <f t="shared" si="31"/>
        <v>71.065989847715741</v>
      </c>
      <c r="J224" s="135">
        <f t="shared" si="33"/>
        <v>-28.5</v>
      </c>
    </row>
    <row r="225" spans="1:10" ht="22.5" x14ac:dyDescent="0.2">
      <c r="A225" s="126" t="s">
        <v>185</v>
      </c>
      <c r="B225" s="121">
        <v>650</v>
      </c>
      <c r="C225" s="122">
        <v>5</v>
      </c>
      <c r="D225" s="122">
        <v>2</v>
      </c>
      <c r="E225" s="123" t="s">
        <v>267</v>
      </c>
      <c r="F225" s="124">
        <v>240</v>
      </c>
      <c r="G225" s="128">
        <f>G226</f>
        <v>98.5</v>
      </c>
      <c r="H225" s="128">
        <f>H226</f>
        <v>70</v>
      </c>
      <c r="I225" s="135">
        <f t="shared" si="31"/>
        <v>71.065989847715741</v>
      </c>
      <c r="J225" s="135">
        <f t="shared" si="33"/>
        <v>-28.5</v>
      </c>
    </row>
    <row r="226" spans="1:10" ht="22.5" x14ac:dyDescent="0.2">
      <c r="A226" s="126" t="s">
        <v>266</v>
      </c>
      <c r="B226" s="121">
        <v>650</v>
      </c>
      <c r="C226" s="122">
        <v>5</v>
      </c>
      <c r="D226" s="122">
        <v>2</v>
      </c>
      <c r="E226" s="123" t="s">
        <v>267</v>
      </c>
      <c r="F226" s="124">
        <v>243</v>
      </c>
      <c r="G226" s="128">
        <v>98.5</v>
      </c>
      <c r="H226" s="125">
        <v>70</v>
      </c>
      <c r="I226" s="135">
        <f t="shared" si="31"/>
        <v>71.065989847715741</v>
      </c>
      <c r="J226" s="135">
        <f t="shared" si="33"/>
        <v>-28.5</v>
      </c>
    </row>
    <row r="227" spans="1:10" ht="56.25" x14ac:dyDescent="0.2">
      <c r="A227" s="126" t="s">
        <v>268</v>
      </c>
      <c r="B227" s="121">
        <v>650</v>
      </c>
      <c r="C227" s="122">
        <v>5</v>
      </c>
      <c r="D227" s="122">
        <v>2</v>
      </c>
      <c r="E227" s="123" t="s">
        <v>269</v>
      </c>
      <c r="F227" s="124"/>
      <c r="G227" s="128">
        <f>G228</f>
        <v>293</v>
      </c>
      <c r="H227" s="128">
        <f t="shared" ref="H227:H228" si="35">H228</f>
        <v>293</v>
      </c>
      <c r="I227" s="135">
        <f t="shared" si="31"/>
        <v>100</v>
      </c>
      <c r="J227" s="135">
        <f t="shared" si="33"/>
        <v>0</v>
      </c>
    </row>
    <row r="228" spans="1:10" ht="22.5" x14ac:dyDescent="0.2">
      <c r="A228" s="126" t="s">
        <v>183</v>
      </c>
      <c r="B228" s="121">
        <v>650</v>
      </c>
      <c r="C228" s="122">
        <v>5</v>
      </c>
      <c r="D228" s="122">
        <v>2</v>
      </c>
      <c r="E228" s="123" t="s">
        <v>269</v>
      </c>
      <c r="F228" s="124">
        <v>200</v>
      </c>
      <c r="G228" s="128">
        <f>G229</f>
        <v>293</v>
      </c>
      <c r="H228" s="128">
        <f t="shared" si="35"/>
        <v>293</v>
      </c>
      <c r="I228" s="135">
        <f t="shared" si="31"/>
        <v>100</v>
      </c>
      <c r="J228" s="135">
        <f t="shared" si="33"/>
        <v>0</v>
      </c>
    </row>
    <row r="229" spans="1:10" ht="22.5" x14ac:dyDescent="0.2">
      <c r="A229" s="126" t="s">
        <v>185</v>
      </c>
      <c r="B229" s="121">
        <v>650</v>
      </c>
      <c r="C229" s="122">
        <v>5</v>
      </c>
      <c r="D229" s="122">
        <v>2</v>
      </c>
      <c r="E229" s="123" t="s">
        <v>269</v>
      </c>
      <c r="F229" s="124">
        <v>240</v>
      </c>
      <c r="G229" s="128">
        <f>G230</f>
        <v>293</v>
      </c>
      <c r="H229" s="128">
        <f>H230</f>
        <v>293</v>
      </c>
      <c r="I229" s="135">
        <f t="shared" si="31"/>
        <v>100</v>
      </c>
      <c r="J229" s="135">
        <f t="shared" si="33"/>
        <v>0</v>
      </c>
    </row>
    <row r="230" spans="1:10" ht="22.5" x14ac:dyDescent="0.2">
      <c r="A230" s="126" t="s">
        <v>266</v>
      </c>
      <c r="B230" s="121">
        <v>650</v>
      </c>
      <c r="C230" s="122">
        <v>5</v>
      </c>
      <c r="D230" s="122">
        <v>2</v>
      </c>
      <c r="E230" s="123" t="s">
        <v>269</v>
      </c>
      <c r="F230" s="124">
        <v>243</v>
      </c>
      <c r="G230" s="128">
        <v>293</v>
      </c>
      <c r="H230" s="125">
        <v>293</v>
      </c>
      <c r="I230" s="135">
        <f t="shared" si="31"/>
        <v>100</v>
      </c>
      <c r="J230" s="135">
        <f t="shared" si="33"/>
        <v>0</v>
      </c>
    </row>
    <row r="231" spans="1:10" ht="22.5" x14ac:dyDescent="0.2">
      <c r="A231" s="126" t="s">
        <v>330</v>
      </c>
      <c r="B231" s="121" t="s">
        <v>154</v>
      </c>
      <c r="C231" s="122">
        <v>5</v>
      </c>
      <c r="D231" s="122">
        <v>2</v>
      </c>
      <c r="E231" s="123" t="s">
        <v>331</v>
      </c>
      <c r="F231" s="124"/>
      <c r="G231" s="128">
        <f>G232</f>
        <v>152.5</v>
      </c>
      <c r="H231" s="128">
        <f t="shared" ref="H231:H235" si="36">H232</f>
        <v>0</v>
      </c>
      <c r="I231" s="135">
        <f t="shared" si="31"/>
        <v>0</v>
      </c>
      <c r="J231" s="135">
        <f t="shared" si="33"/>
        <v>-152.5</v>
      </c>
    </row>
    <row r="232" spans="1:10" ht="22.5" x14ac:dyDescent="0.2">
      <c r="A232" s="126" t="s">
        <v>332</v>
      </c>
      <c r="B232" s="121" t="s">
        <v>154</v>
      </c>
      <c r="C232" s="122">
        <v>5</v>
      </c>
      <c r="D232" s="122">
        <v>2</v>
      </c>
      <c r="E232" s="123" t="s">
        <v>333</v>
      </c>
      <c r="F232" s="124"/>
      <c r="G232" s="128">
        <f>G233</f>
        <v>152.5</v>
      </c>
      <c r="H232" s="128">
        <f t="shared" si="36"/>
        <v>0</v>
      </c>
      <c r="I232" s="135">
        <f t="shared" si="31"/>
        <v>0</v>
      </c>
      <c r="J232" s="135">
        <f t="shared" si="33"/>
        <v>-152.5</v>
      </c>
    </row>
    <row r="233" spans="1:10" ht="22.5" x14ac:dyDescent="0.2">
      <c r="A233" s="126" t="s">
        <v>201</v>
      </c>
      <c r="B233" s="121" t="s">
        <v>154</v>
      </c>
      <c r="C233" s="122">
        <v>5</v>
      </c>
      <c r="D233" s="122">
        <v>2</v>
      </c>
      <c r="E233" s="123" t="s">
        <v>334</v>
      </c>
      <c r="F233" s="124"/>
      <c r="G233" s="128">
        <f>G234</f>
        <v>152.5</v>
      </c>
      <c r="H233" s="128">
        <f t="shared" si="36"/>
        <v>0</v>
      </c>
      <c r="I233" s="135">
        <f t="shared" si="31"/>
        <v>0</v>
      </c>
      <c r="J233" s="135">
        <f t="shared" si="33"/>
        <v>-152.5</v>
      </c>
    </row>
    <row r="234" spans="1:10" ht="22.5" x14ac:dyDescent="0.2">
      <c r="A234" s="126" t="s">
        <v>183</v>
      </c>
      <c r="B234" s="121" t="s">
        <v>154</v>
      </c>
      <c r="C234" s="122">
        <v>5</v>
      </c>
      <c r="D234" s="122">
        <v>2</v>
      </c>
      <c r="E234" s="123" t="s">
        <v>334</v>
      </c>
      <c r="F234" s="124">
        <v>200</v>
      </c>
      <c r="G234" s="128">
        <f>G235</f>
        <v>152.5</v>
      </c>
      <c r="H234" s="128">
        <f t="shared" si="36"/>
        <v>0</v>
      </c>
      <c r="I234" s="135">
        <f t="shared" si="31"/>
        <v>0</v>
      </c>
      <c r="J234" s="135">
        <f t="shared" si="33"/>
        <v>-152.5</v>
      </c>
    </row>
    <row r="235" spans="1:10" ht="22.5" x14ac:dyDescent="0.2">
      <c r="A235" s="126" t="s">
        <v>185</v>
      </c>
      <c r="B235" s="121" t="s">
        <v>154</v>
      </c>
      <c r="C235" s="122">
        <v>5</v>
      </c>
      <c r="D235" s="122">
        <v>2</v>
      </c>
      <c r="E235" s="123" t="s">
        <v>334</v>
      </c>
      <c r="F235" s="124">
        <v>240</v>
      </c>
      <c r="G235" s="128">
        <f>G236</f>
        <v>152.5</v>
      </c>
      <c r="H235" s="128">
        <f t="shared" si="36"/>
        <v>0</v>
      </c>
      <c r="I235" s="135">
        <f t="shared" si="31"/>
        <v>0</v>
      </c>
      <c r="J235" s="135">
        <f t="shared" si="33"/>
        <v>-152.5</v>
      </c>
    </row>
    <row r="236" spans="1:10" ht="22.5" x14ac:dyDescent="0.2">
      <c r="A236" s="126" t="s">
        <v>187</v>
      </c>
      <c r="B236" s="121" t="s">
        <v>154</v>
      </c>
      <c r="C236" s="122">
        <v>5</v>
      </c>
      <c r="D236" s="122">
        <v>2</v>
      </c>
      <c r="E236" s="123" t="s">
        <v>334</v>
      </c>
      <c r="F236" s="124">
        <v>244</v>
      </c>
      <c r="G236" s="128">
        <v>152.5</v>
      </c>
      <c r="H236" s="128">
        <v>0</v>
      </c>
      <c r="I236" s="135">
        <f t="shared" si="31"/>
        <v>0</v>
      </c>
      <c r="J236" s="135">
        <f t="shared" si="33"/>
        <v>-152.5</v>
      </c>
    </row>
    <row r="237" spans="1:10" x14ac:dyDescent="0.2">
      <c r="A237" s="114" t="s">
        <v>17</v>
      </c>
      <c r="B237" s="115">
        <v>650</v>
      </c>
      <c r="C237" s="116">
        <v>5</v>
      </c>
      <c r="D237" s="116">
        <v>3</v>
      </c>
      <c r="E237" s="117" t="s">
        <v>26</v>
      </c>
      <c r="F237" s="118" t="s">
        <v>26</v>
      </c>
      <c r="G237" s="119">
        <f>G244+G259+G238</f>
        <v>2735.4</v>
      </c>
      <c r="H237" s="119">
        <f>H244+H259+H238</f>
        <v>352.09999999999997</v>
      </c>
      <c r="I237" s="119">
        <f t="shared" si="31"/>
        <v>12.871974848285442</v>
      </c>
      <c r="J237" s="119">
        <f t="shared" si="33"/>
        <v>-2383.3000000000002</v>
      </c>
    </row>
    <row r="238" spans="1:10" ht="33.75" x14ac:dyDescent="0.2">
      <c r="A238" s="136" t="s">
        <v>270</v>
      </c>
      <c r="B238" s="121" t="s">
        <v>154</v>
      </c>
      <c r="C238" s="122">
        <v>5</v>
      </c>
      <c r="D238" s="122">
        <v>3</v>
      </c>
      <c r="E238" s="123" t="s">
        <v>198</v>
      </c>
      <c r="F238" s="124"/>
      <c r="G238" s="125">
        <f>G239</f>
        <v>2256</v>
      </c>
      <c r="H238" s="125">
        <f t="shared" ref="H238:H241" si="37">H239</f>
        <v>0</v>
      </c>
      <c r="I238" s="135">
        <f t="shared" si="31"/>
        <v>0</v>
      </c>
      <c r="J238" s="135">
        <f t="shared" si="33"/>
        <v>-2256</v>
      </c>
    </row>
    <row r="239" spans="1:10" ht="22.5" x14ac:dyDescent="0.2">
      <c r="A239" s="136" t="s">
        <v>271</v>
      </c>
      <c r="B239" s="121" t="s">
        <v>154</v>
      </c>
      <c r="C239" s="122">
        <v>5</v>
      </c>
      <c r="D239" s="122">
        <v>3</v>
      </c>
      <c r="E239" s="123" t="s">
        <v>203</v>
      </c>
      <c r="F239" s="124"/>
      <c r="G239" s="125">
        <f>G240</f>
        <v>2256</v>
      </c>
      <c r="H239" s="125">
        <f t="shared" si="37"/>
        <v>0</v>
      </c>
      <c r="I239" s="135">
        <f t="shared" si="31"/>
        <v>0</v>
      </c>
      <c r="J239" s="135">
        <f t="shared" si="33"/>
        <v>-2256</v>
      </c>
    </row>
    <row r="240" spans="1:10" ht="22.5" x14ac:dyDescent="0.2">
      <c r="A240" s="136" t="s">
        <v>201</v>
      </c>
      <c r="B240" s="121" t="s">
        <v>154</v>
      </c>
      <c r="C240" s="122">
        <v>5</v>
      </c>
      <c r="D240" s="122">
        <v>3</v>
      </c>
      <c r="E240" s="123" t="s">
        <v>204</v>
      </c>
      <c r="F240" s="124"/>
      <c r="G240" s="125">
        <f>G241</f>
        <v>2256</v>
      </c>
      <c r="H240" s="125">
        <f t="shared" si="37"/>
        <v>0</v>
      </c>
      <c r="I240" s="135">
        <f t="shared" si="31"/>
        <v>0</v>
      </c>
      <c r="J240" s="135">
        <f t="shared" si="33"/>
        <v>-2256</v>
      </c>
    </row>
    <row r="241" spans="1:10" ht="22.5" x14ac:dyDescent="0.2">
      <c r="A241" s="126" t="s">
        <v>183</v>
      </c>
      <c r="B241" s="121" t="s">
        <v>154</v>
      </c>
      <c r="C241" s="122">
        <v>5</v>
      </c>
      <c r="D241" s="122">
        <v>3</v>
      </c>
      <c r="E241" s="123" t="s">
        <v>204</v>
      </c>
      <c r="F241" s="124">
        <v>200</v>
      </c>
      <c r="G241" s="125">
        <f>G242</f>
        <v>2256</v>
      </c>
      <c r="H241" s="125">
        <f t="shared" si="37"/>
        <v>0</v>
      </c>
      <c r="I241" s="135">
        <f t="shared" si="31"/>
        <v>0</v>
      </c>
      <c r="J241" s="135">
        <f t="shared" si="33"/>
        <v>-2256</v>
      </c>
    </row>
    <row r="242" spans="1:10" ht="22.5" x14ac:dyDescent="0.2">
      <c r="A242" s="126" t="s">
        <v>185</v>
      </c>
      <c r="B242" s="121" t="s">
        <v>154</v>
      </c>
      <c r="C242" s="122">
        <v>5</v>
      </c>
      <c r="D242" s="122">
        <v>3</v>
      </c>
      <c r="E242" s="123" t="s">
        <v>204</v>
      </c>
      <c r="F242" s="124">
        <v>240</v>
      </c>
      <c r="G242" s="125">
        <f>G243</f>
        <v>2256</v>
      </c>
      <c r="H242" s="125">
        <f>H243</f>
        <v>0</v>
      </c>
      <c r="I242" s="135">
        <f t="shared" si="31"/>
        <v>0</v>
      </c>
      <c r="J242" s="135">
        <f t="shared" si="33"/>
        <v>-2256</v>
      </c>
    </row>
    <row r="243" spans="1:10" ht="22.5" x14ac:dyDescent="0.2">
      <c r="A243" s="126" t="s">
        <v>187</v>
      </c>
      <c r="B243" s="121" t="s">
        <v>154</v>
      </c>
      <c r="C243" s="122">
        <v>5</v>
      </c>
      <c r="D243" s="122">
        <v>3</v>
      </c>
      <c r="E243" s="123" t="s">
        <v>204</v>
      </c>
      <c r="F243" s="124">
        <v>244</v>
      </c>
      <c r="G243" s="125">
        <v>2256</v>
      </c>
      <c r="H243" s="125">
        <v>0</v>
      </c>
      <c r="I243" s="135">
        <f t="shared" si="31"/>
        <v>0</v>
      </c>
      <c r="J243" s="135">
        <f t="shared" si="33"/>
        <v>-2256</v>
      </c>
    </row>
    <row r="244" spans="1:10" ht="22.5" x14ac:dyDescent="0.2">
      <c r="A244" s="120" t="s">
        <v>335</v>
      </c>
      <c r="B244" s="121">
        <v>650</v>
      </c>
      <c r="C244" s="122">
        <v>5</v>
      </c>
      <c r="D244" s="122">
        <v>3</v>
      </c>
      <c r="E244" s="123" t="s">
        <v>272</v>
      </c>
      <c r="F244" s="124" t="s">
        <v>26</v>
      </c>
      <c r="G244" s="125">
        <f>G249+G245+G254</f>
        <v>479.4</v>
      </c>
      <c r="H244" s="125">
        <f>H249+H245+H254</f>
        <v>352.09999999999997</v>
      </c>
      <c r="I244" s="135">
        <f t="shared" si="31"/>
        <v>73.445974134334591</v>
      </c>
      <c r="J244" s="135">
        <f t="shared" si="33"/>
        <v>-127.30000000000001</v>
      </c>
    </row>
    <row r="245" spans="1:10" ht="22.5" x14ac:dyDescent="0.2">
      <c r="A245" s="120" t="s">
        <v>273</v>
      </c>
      <c r="B245" s="121">
        <v>650</v>
      </c>
      <c r="C245" s="122">
        <v>5</v>
      </c>
      <c r="D245" s="122">
        <v>3</v>
      </c>
      <c r="E245" s="123" t="s">
        <v>274</v>
      </c>
      <c r="F245" s="124"/>
      <c r="G245" s="125">
        <f>G246</f>
        <v>27.4</v>
      </c>
      <c r="H245" s="125">
        <f t="shared" ref="H245:H246" si="38">H246</f>
        <v>8.6999999999999993</v>
      </c>
      <c r="I245" s="135">
        <f t="shared" si="31"/>
        <v>31.751824817518244</v>
      </c>
      <c r="J245" s="135">
        <f t="shared" si="33"/>
        <v>-18.7</v>
      </c>
    </row>
    <row r="246" spans="1:10" ht="22.5" x14ac:dyDescent="0.2">
      <c r="A246" s="126" t="s">
        <v>183</v>
      </c>
      <c r="B246" s="121">
        <v>650</v>
      </c>
      <c r="C246" s="122">
        <v>5</v>
      </c>
      <c r="D246" s="122">
        <v>3</v>
      </c>
      <c r="E246" s="123" t="s">
        <v>275</v>
      </c>
      <c r="F246" s="124">
        <v>200</v>
      </c>
      <c r="G246" s="125">
        <f>G247</f>
        <v>27.4</v>
      </c>
      <c r="H246" s="125">
        <f t="shared" si="38"/>
        <v>8.6999999999999993</v>
      </c>
      <c r="I246" s="135">
        <f t="shared" si="31"/>
        <v>31.751824817518244</v>
      </c>
      <c r="J246" s="135">
        <f t="shared" si="33"/>
        <v>-18.7</v>
      </c>
    </row>
    <row r="247" spans="1:10" ht="22.5" x14ac:dyDescent="0.2">
      <c r="A247" s="126" t="s">
        <v>185</v>
      </c>
      <c r="B247" s="121">
        <v>650</v>
      </c>
      <c r="C247" s="122">
        <v>5</v>
      </c>
      <c r="D247" s="122">
        <v>3</v>
      </c>
      <c r="E247" s="123" t="s">
        <v>275</v>
      </c>
      <c r="F247" s="124">
        <v>240</v>
      </c>
      <c r="G247" s="125">
        <f>G248</f>
        <v>27.4</v>
      </c>
      <c r="H247" s="125">
        <f>H248</f>
        <v>8.6999999999999993</v>
      </c>
      <c r="I247" s="135">
        <f t="shared" si="31"/>
        <v>31.751824817518244</v>
      </c>
      <c r="J247" s="135">
        <f t="shared" si="33"/>
        <v>-18.7</v>
      </c>
    </row>
    <row r="248" spans="1:10" ht="22.5" x14ac:dyDescent="0.2">
      <c r="A248" s="126" t="s">
        <v>187</v>
      </c>
      <c r="B248" s="121">
        <v>650</v>
      </c>
      <c r="C248" s="122">
        <v>5</v>
      </c>
      <c r="D248" s="122">
        <v>3</v>
      </c>
      <c r="E248" s="123" t="s">
        <v>275</v>
      </c>
      <c r="F248" s="124">
        <v>244</v>
      </c>
      <c r="G248" s="125">
        <v>27.4</v>
      </c>
      <c r="H248" s="125">
        <v>8.6999999999999993</v>
      </c>
      <c r="I248" s="135">
        <f t="shared" si="31"/>
        <v>31.751824817518244</v>
      </c>
      <c r="J248" s="135">
        <f t="shared" si="33"/>
        <v>-18.7</v>
      </c>
    </row>
    <row r="249" spans="1:10" ht="33.75" x14ac:dyDescent="0.2">
      <c r="A249" s="126" t="s">
        <v>276</v>
      </c>
      <c r="B249" s="121">
        <v>650</v>
      </c>
      <c r="C249" s="122">
        <v>5</v>
      </c>
      <c r="D249" s="122">
        <v>3</v>
      </c>
      <c r="E249" s="123" t="s">
        <v>277</v>
      </c>
      <c r="F249" s="124"/>
      <c r="G249" s="125">
        <f t="shared" ref="G249:H251" si="39">G250</f>
        <v>402</v>
      </c>
      <c r="H249" s="125">
        <f t="shared" si="39"/>
        <v>343.4</v>
      </c>
      <c r="I249" s="135">
        <f t="shared" si="31"/>
        <v>85.422885572139307</v>
      </c>
      <c r="J249" s="135">
        <f t="shared" si="33"/>
        <v>-58.600000000000023</v>
      </c>
    </row>
    <row r="250" spans="1:10" ht="22.5" x14ac:dyDescent="0.2">
      <c r="A250" s="126" t="s">
        <v>201</v>
      </c>
      <c r="B250" s="121">
        <v>650</v>
      </c>
      <c r="C250" s="122">
        <v>5</v>
      </c>
      <c r="D250" s="122">
        <v>3</v>
      </c>
      <c r="E250" s="123" t="s">
        <v>278</v>
      </c>
      <c r="F250" s="124"/>
      <c r="G250" s="125">
        <f t="shared" si="39"/>
        <v>402</v>
      </c>
      <c r="H250" s="125">
        <f t="shared" si="39"/>
        <v>343.4</v>
      </c>
      <c r="I250" s="135">
        <f t="shared" si="31"/>
        <v>85.422885572139307</v>
      </c>
      <c r="J250" s="135">
        <f t="shared" si="33"/>
        <v>-58.600000000000023</v>
      </c>
    </row>
    <row r="251" spans="1:10" ht="22.5" x14ac:dyDescent="0.2">
      <c r="A251" s="126" t="s">
        <v>183</v>
      </c>
      <c r="B251" s="121">
        <v>650</v>
      </c>
      <c r="C251" s="122">
        <v>5</v>
      </c>
      <c r="D251" s="122">
        <v>3</v>
      </c>
      <c r="E251" s="123" t="s">
        <v>278</v>
      </c>
      <c r="F251" s="124" t="s">
        <v>184</v>
      </c>
      <c r="G251" s="125">
        <f t="shared" si="39"/>
        <v>402</v>
      </c>
      <c r="H251" s="125">
        <f t="shared" si="39"/>
        <v>343.4</v>
      </c>
      <c r="I251" s="135">
        <f t="shared" si="31"/>
        <v>85.422885572139307</v>
      </c>
      <c r="J251" s="135">
        <f t="shared" si="33"/>
        <v>-58.600000000000023</v>
      </c>
    </row>
    <row r="252" spans="1:10" ht="22.5" x14ac:dyDescent="0.2">
      <c r="A252" s="126" t="s">
        <v>185</v>
      </c>
      <c r="B252" s="121">
        <v>650</v>
      </c>
      <c r="C252" s="122">
        <v>5</v>
      </c>
      <c r="D252" s="122">
        <v>3</v>
      </c>
      <c r="E252" s="123" t="s">
        <v>278</v>
      </c>
      <c r="F252" s="124" t="s">
        <v>186</v>
      </c>
      <c r="G252" s="125">
        <f>G253</f>
        <v>402</v>
      </c>
      <c r="H252" s="125">
        <f>H253</f>
        <v>343.4</v>
      </c>
      <c r="I252" s="135">
        <f t="shared" si="31"/>
        <v>85.422885572139307</v>
      </c>
      <c r="J252" s="135">
        <f t="shared" si="33"/>
        <v>-58.600000000000023</v>
      </c>
    </row>
    <row r="253" spans="1:10" x14ac:dyDescent="0.2">
      <c r="A253" s="126" t="s">
        <v>321</v>
      </c>
      <c r="B253" s="121">
        <v>650</v>
      </c>
      <c r="C253" s="122">
        <v>5</v>
      </c>
      <c r="D253" s="122">
        <v>3</v>
      </c>
      <c r="E253" s="123" t="s">
        <v>278</v>
      </c>
      <c r="F253" s="124">
        <v>247</v>
      </c>
      <c r="G253" s="125">
        <v>402</v>
      </c>
      <c r="H253" s="125">
        <v>343.4</v>
      </c>
      <c r="I253" s="135">
        <f t="shared" si="31"/>
        <v>85.422885572139307</v>
      </c>
      <c r="J253" s="135">
        <f t="shared" si="33"/>
        <v>-58.600000000000023</v>
      </c>
    </row>
    <row r="254" spans="1:10" ht="33.75" x14ac:dyDescent="0.2">
      <c r="A254" s="126" t="s">
        <v>279</v>
      </c>
      <c r="B254" s="121">
        <v>650</v>
      </c>
      <c r="C254" s="122">
        <v>5</v>
      </c>
      <c r="D254" s="122">
        <v>3</v>
      </c>
      <c r="E254" s="123" t="s">
        <v>280</v>
      </c>
      <c r="F254" s="124"/>
      <c r="G254" s="125">
        <f>G255</f>
        <v>50</v>
      </c>
      <c r="H254" s="125">
        <f t="shared" ref="H254:H256" si="40">H255</f>
        <v>0</v>
      </c>
      <c r="I254" s="135">
        <f t="shared" si="31"/>
        <v>0</v>
      </c>
      <c r="J254" s="135">
        <f t="shared" si="33"/>
        <v>-50</v>
      </c>
    </row>
    <row r="255" spans="1:10" ht="22.5" x14ac:dyDescent="0.2">
      <c r="A255" s="126" t="s">
        <v>201</v>
      </c>
      <c r="B255" s="121">
        <v>650</v>
      </c>
      <c r="C255" s="122">
        <v>5</v>
      </c>
      <c r="D255" s="122">
        <v>3</v>
      </c>
      <c r="E255" s="123" t="s">
        <v>281</v>
      </c>
      <c r="F255" s="124"/>
      <c r="G255" s="125">
        <f>G256</f>
        <v>50</v>
      </c>
      <c r="H255" s="125">
        <f t="shared" si="40"/>
        <v>0</v>
      </c>
      <c r="I255" s="135">
        <f t="shared" si="31"/>
        <v>0</v>
      </c>
      <c r="J255" s="135">
        <f t="shared" si="33"/>
        <v>-50</v>
      </c>
    </row>
    <row r="256" spans="1:10" ht="22.5" x14ac:dyDescent="0.2">
      <c r="A256" s="126" t="s">
        <v>183</v>
      </c>
      <c r="B256" s="121">
        <v>650</v>
      </c>
      <c r="C256" s="122">
        <v>5</v>
      </c>
      <c r="D256" s="122">
        <v>3</v>
      </c>
      <c r="E256" s="123" t="s">
        <v>281</v>
      </c>
      <c r="F256" s="124">
        <v>200</v>
      </c>
      <c r="G256" s="125">
        <f>G257</f>
        <v>50</v>
      </c>
      <c r="H256" s="125">
        <f t="shared" si="40"/>
        <v>0</v>
      </c>
      <c r="I256" s="135">
        <f t="shared" si="31"/>
        <v>0</v>
      </c>
      <c r="J256" s="135">
        <f t="shared" si="33"/>
        <v>-50</v>
      </c>
    </row>
    <row r="257" spans="1:10" ht="22.5" x14ac:dyDescent="0.2">
      <c r="A257" s="126" t="s">
        <v>185</v>
      </c>
      <c r="B257" s="121">
        <v>650</v>
      </c>
      <c r="C257" s="122">
        <v>5</v>
      </c>
      <c r="D257" s="122">
        <v>3</v>
      </c>
      <c r="E257" s="123" t="s">
        <v>281</v>
      </c>
      <c r="F257" s="124">
        <v>240</v>
      </c>
      <c r="G257" s="125">
        <f>G258</f>
        <v>50</v>
      </c>
      <c r="H257" s="125">
        <f>H258</f>
        <v>0</v>
      </c>
      <c r="I257" s="135">
        <f t="shared" si="31"/>
        <v>0</v>
      </c>
      <c r="J257" s="135">
        <f t="shared" si="33"/>
        <v>-50</v>
      </c>
    </row>
    <row r="258" spans="1:10" ht="22.5" x14ac:dyDescent="0.2">
      <c r="A258" s="126" t="s">
        <v>187</v>
      </c>
      <c r="B258" s="121">
        <v>650</v>
      </c>
      <c r="C258" s="122">
        <v>5</v>
      </c>
      <c r="D258" s="122">
        <v>3</v>
      </c>
      <c r="E258" s="123" t="s">
        <v>281</v>
      </c>
      <c r="F258" s="124">
        <v>244</v>
      </c>
      <c r="G258" s="125">
        <v>50</v>
      </c>
      <c r="H258" s="125">
        <v>0</v>
      </c>
      <c r="I258" s="135">
        <f t="shared" si="31"/>
        <v>0</v>
      </c>
      <c r="J258" s="135">
        <f t="shared" si="33"/>
        <v>-50</v>
      </c>
    </row>
    <row r="259" spans="1:10" ht="22.5" x14ac:dyDescent="0.2">
      <c r="A259" s="126" t="s">
        <v>236</v>
      </c>
      <c r="B259" s="121">
        <v>650</v>
      </c>
      <c r="C259" s="122">
        <v>5</v>
      </c>
      <c r="D259" s="122">
        <v>3</v>
      </c>
      <c r="E259" s="123" t="s">
        <v>237</v>
      </c>
      <c r="F259" s="124"/>
      <c r="G259" s="144">
        <f>G260</f>
        <v>0</v>
      </c>
      <c r="H259" s="144">
        <f>H260</f>
        <v>0</v>
      </c>
      <c r="I259" s="135">
        <v>0</v>
      </c>
      <c r="J259" s="135">
        <f t="shared" si="33"/>
        <v>0</v>
      </c>
    </row>
    <row r="260" spans="1:10" x14ac:dyDescent="0.2">
      <c r="A260" s="126" t="s">
        <v>238</v>
      </c>
      <c r="B260" s="121">
        <v>650</v>
      </c>
      <c r="C260" s="122">
        <v>5</v>
      </c>
      <c r="D260" s="122">
        <v>3</v>
      </c>
      <c r="E260" s="123" t="s">
        <v>239</v>
      </c>
      <c r="F260" s="124"/>
      <c r="G260" s="144">
        <f>G261</f>
        <v>0</v>
      </c>
      <c r="H260" s="144">
        <f>H261</f>
        <v>0</v>
      </c>
      <c r="I260" s="135">
        <v>0</v>
      </c>
      <c r="J260" s="135">
        <f t="shared" si="33"/>
        <v>0</v>
      </c>
    </row>
    <row r="261" spans="1:10" ht="33.75" x14ac:dyDescent="0.2">
      <c r="A261" s="126" t="s">
        <v>240</v>
      </c>
      <c r="B261" s="121">
        <v>650</v>
      </c>
      <c r="C261" s="122">
        <v>5</v>
      </c>
      <c r="D261" s="122">
        <v>3</v>
      </c>
      <c r="E261" s="123" t="s">
        <v>241</v>
      </c>
      <c r="F261" s="124"/>
      <c r="G261" s="144">
        <f>G262+G267</f>
        <v>0</v>
      </c>
      <c r="H261" s="144">
        <f>H262+H267</f>
        <v>0</v>
      </c>
      <c r="I261" s="135">
        <v>0</v>
      </c>
      <c r="J261" s="135">
        <f t="shared" si="33"/>
        <v>0</v>
      </c>
    </row>
    <row r="262" spans="1:10" ht="22.5" x14ac:dyDescent="0.2">
      <c r="A262" s="126" t="s">
        <v>242</v>
      </c>
      <c r="B262" s="121">
        <v>650</v>
      </c>
      <c r="C262" s="122">
        <v>5</v>
      </c>
      <c r="D262" s="122">
        <v>3</v>
      </c>
      <c r="E262" s="123" t="s">
        <v>243</v>
      </c>
      <c r="F262" s="124"/>
      <c r="G262" s="144">
        <f>G263</f>
        <v>0</v>
      </c>
      <c r="H262" s="144">
        <f>H263</f>
        <v>0</v>
      </c>
      <c r="I262" s="135">
        <v>0</v>
      </c>
      <c r="J262" s="135">
        <f t="shared" si="33"/>
        <v>0</v>
      </c>
    </row>
    <row r="263" spans="1:10" ht="45" x14ac:dyDescent="0.2">
      <c r="A263" s="126" t="s">
        <v>148</v>
      </c>
      <c r="B263" s="121">
        <v>650</v>
      </c>
      <c r="C263" s="122">
        <v>5</v>
      </c>
      <c r="D263" s="122">
        <v>3</v>
      </c>
      <c r="E263" s="123" t="s">
        <v>243</v>
      </c>
      <c r="F263" s="124">
        <v>100</v>
      </c>
      <c r="G263" s="144">
        <f>G264</f>
        <v>0</v>
      </c>
      <c r="H263" s="144">
        <f>H264</f>
        <v>0</v>
      </c>
      <c r="I263" s="135">
        <v>0</v>
      </c>
      <c r="J263" s="135">
        <f t="shared" si="33"/>
        <v>0</v>
      </c>
    </row>
    <row r="264" spans="1:10" x14ac:dyDescent="0.2">
      <c r="A264" s="126" t="s">
        <v>177</v>
      </c>
      <c r="B264" s="121">
        <v>650</v>
      </c>
      <c r="C264" s="122">
        <v>5</v>
      </c>
      <c r="D264" s="122">
        <v>3</v>
      </c>
      <c r="E264" s="123" t="s">
        <v>243</v>
      </c>
      <c r="F264" s="124">
        <v>110</v>
      </c>
      <c r="G264" s="144">
        <f>G265+G266</f>
        <v>0</v>
      </c>
      <c r="H264" s="144">
        <f>H265+H266</f>
        <v>0</v>
      </c>
      <c r="I264" s="135">
        <v>0</v>
      </c>
      <c r="J264" s="135">
        <f t="shared" si="33"/>
        <v>0</v>
      </c>
    </row>
    <row r="265" spans="1:10" x14ac:dyDescent="0.2">
      <c r="A265" s="126" t="s">
        <v>179</v>
      </c>
      <c r="B265" s="121">
        <v>650</v>
      </c>
      <c r="C265" s="122">
        <v>5</v>
      </c>
      <c r="D265" s="122">
        <v>3</v>
      </c>
      <c r="E265" s="123" t="s">
        <v>243</v>
      </c>
      <c r="F265" s="124">
        <v>111</v>
      </c>
      <c r="G265" s="144">
        <v>0</v>
      </c>
      <c r="H265" s="125"/>
      <c r="I265" s="135">
        <v>0</v>
      </c>
      <c r="J265" s="135">
        <f t="shared" si="33"/>
        <v>0</v>
      </c>
    </row>
    <row r="266" spans="1:10" ht="33.75" x14ac:dyDescent="0.2">
      <c r="A266" s="126" t="s">
        <v>182</v>
      </c>
      <c r="B266" s="121">
        <v>650</v>
      </c>
      <c r="C266" s="122">
        <v>5</v>
      </c>
      <c r="D266" s="122">
        <v>3</v>
      </c>
      <c r="E266" s="123" t="s">
        <v>243</v>
      </c>
      <c r="F266" s="124">
        <v>119</v>
      </c>
      <c r="G266" s="144">
        <v>0</v>
      </c>
      <c r="H266" s="125">
        <v>0</v>
      </c>
      <c r="I266" s="135">
        <v>0</v>
      </c>
      <c r="J266" s="135">
        <f t="shared" si="33"/>
        <v>0</v>
      </c>
    </row>
    <row r="267" spans="1:10" ht="22.5" x14ac:dyDescent="0.2">
      <c r="A267" s="126" t="s">
        <v>244</v>
      </c>
      <c r="B267" s="121">
        <v>650</v>
      </c>
      <c r="C267" s="122">
        <v>5</v>
      </c>
      <c r="D267" s="122">
        <v>3</v>
      </c>
      <c r="E267" s="123" t="s">
        <v>245</v>
      </c>
      <c r="F267" s="124"/>
      <c r="G267" s="144">
        <f>G268</f>
        <v>0</v>
      </c>
      <c r="H267" s="144">
        <f>H268</f>
        <v>0</v>
      </c>
      <c r="I267" s="135">
        <v>0</v>
      </c>
      <c r="J267" s="135">
        <f t="shared" si="33"/>
        <v>0</v>
      </c>
    </row>
    <row r="268" spans="1:10" ht="45" x14ac:dyDescent="0.2">
      <c r="A268" s="126" t="s">
        <v>148</v>
      </c>
      <c r="B268" s="121">
        <v>650</v>
      </c>
      <c r="C268" s="122">
        <v>5</v>
      </c>
      <c r="D268" s="122">
        <v>3</v>
      </c>
      <c r="E268" s="123" t="s">
        <v>245</v>
      </c>
      <c r="F268" s="124">
        <v>100</v>
      </c>
      <c r="G268" s="144">
        <f>G269</f>
        <v>0</v>
      </c>
      <c r="H268" s="144">
        <f>H269</f>
        <v>0</v>
      </c>
      <c r="I268" s="135">
        <v>0</v>
      </c>
      <c r="J268" s="135">
        <f t="shared" si="33"/>
        <v>0</v>
      </c>
    </row>
    <row r="269" spans="1:10" x14ac:dyDescent="0.2">
      <c r="A269" s="126" t="s">
        <v>177</v>
      </c>
      <c r="B269" s="121">
        <v>650</v>
      </c>
      <c r="C269" s="122">
        <v>5</v>
      </c>
      <c r="D269" s="122">
        <v>3</v>
      </c>
      <c r="E269" s="123" t="s">
        <v>245</v>
      </c>
      <c r="F269" s="124">
        <v>110</v>
      </c>
      <c r="G269" s="144">
        <f>G270+G271</f>
        <v>0</v>
      </c>
      <c r="H269" s="144">
        <f>H270+H271</f>
        <v>0</v>
      </c>
      <c r="I269" s="135">
        <v>0</v>
      </c>
      <c r="J269" s="135">
        <f t="shared" si="33"/>
        <v>0</v>
      </c>
    </row>
    <row r="270" spans="1:10" x14ac:dyDescent="0.2">
      <c r="A270" s="126" t="s">
        <v>179</v>
      </c>
      <c r="B270" s="121">
        <v>650</v>
      </c>
      <c r="C270" s="122">
        <v>5</v>
      </c>
      <c r="D270" s="122">
        <v>3</v>
      </c>
      <c r="E270" s="123" t="s">
        <v>245</v>
      </c>
      <c r="F270" s="124">
        <v>111</v>
      </c>
      <c r="G270" s="144">
        <v>0</v>
      </c>
      <c r="H270" s="125">
        <v>0</v>
      </c>
      <c r="I270" s="135">
        <v>0</v>
      </c>
      <c r="J270" s="135">
        <f t="shared" si="33"/>
        <v>0</v>
      </c>
    </row>
    <row r="271" spans="1:10" ht="33.75" x14ac:dyDescent="0.2">
      <c r="A271" s="126" t="s">
        <v>182</v>
      </c>
      <c r="B271" s="121">
        <v>650</v>
      </c>
      <c r="C271" s="122">
        <v>5</v>
      </c>
      <c r="D271" s="122">
        <v>3</v>
      </c>
      <c r="E271" s="123" t="s">
        <v>245</v>
      </c>
      <c r="F271" s="124">
        <v>119</v>
      </c>
      <c r="G271" s="144">
        <v>0</v>
      </c>
      <c r="H271" s="125">
        <v>0</v>
      </c>
      <c r="I271" s="135">
        <v>0</v>
      </c>
      <c r="J271" s="135">
        <f t="shared" si="33"/>
        <v>0</v>
      </c>
    </row>
    <row r="272" spans="1:10" x14ac:dyDescent="0.2">
      <c r="A272" s="127" t="s">
        <v>123</v>
      </c>
      <c r="B272" s="115">
        <v>650</v>
      </c>
      <c r="C272" s="116">
        <v>5</v>
      </c>
      <c r="D272" s="116">
        <v>5</v>
      </c>
      <c r="E272" s="117"/>
      <c r="F272" s="118"/>
      <c r="G272" s="145">
        <f>G274</f>
        <v>0</v>
      </c>
      <c r="H272" s="145">
        <f>H274</f>
        <v>0</v>
      </c>
      <c r="I272" s="119">
        <v>0</v>
      </c>
      <c r="J272" s="119">
        <f t="shared" si="33"/>
        <v>0</v>
      </c>
    </row>
    <row r="273" spans="1:10" ht="33.75" x14ac:dyDescent="0.2">
      <c r="A273" s="126" t="s">
        <v>270</v>
      </c>
      <c r="B273" s="131">
        <v>650</v>
      </c>
      <c r="C273" s="132">
        <v>5</v>
      </c>
      <c r="D273" s="132">
        <v>5</v>
      </c>
      <c r="E273" s="133" t="s">
        <v>198</v>
      </c>
      <c r="F273" s="134"/>
      <c r="G273" s="146">
        <f>G274</f>
        <v>0</v>
      </c>
      <c r="H273" s="144">
        <f t="shared" ref="H273:H276" si="41">H274</f>
        <v>0</v>
      </c>
      <c r="I273" s="135">
        <v>0</v>
      </c>
      <c r="J273" s="135">
        <f t="shared" si="33"/>
        <v>0</v>
      </c>
    </row>
    <row r="274" spans="1:10" ht="33.75" x14ac:dyDescent="0.2">
      <c r="A274" s="126" t="s">
        <v>199</v>
      </c>
      <c r="B274" s="121">
        <v>650</v>
      </c>
      <c r="C274" s="122">
        <v>5</v>
      </c>
      <c r="D274" s="122">
        <v>5</v>
      </c>
      <c r="E274" s="123" t="s">
        <v>200</v>
      </c>
      <c r="F274" s="124"/>
      <c r="G274" s="144">
        <f>G275</f>
        <v>0</v>
      </c>
      <c r="H274" s="144">
        <f t="shared" si="41"/>
        <v>0</v>
      </c>
      <c r="I274" s="135">
        <v>0</v>
      </c>
      <c r="J274" s="135">
        <f t="shared" si="33"/>
        <v>0</v>
      </c>
    </row>
    <row r="275" spans="1:10" x14ac:dyDescent="0.2">
      <c r="A275" s="105" t="s">
        <v>282</v>
      </c>
      <c r="B275" s="121">
        <v>650</v>
      </c>
      <c r="C275" s="122">
        <v>5</v>
      </c>
      <c r="D275" s="122">
        <v>5</v>
      </c>
      <c r="E275" s="123" t="s">
        <v>283</v>
      </c>
      <c r="F275" s="124"/>
      <c r="G275" s="144">
        <f>G276</f>
        <v>0</v>
      </c>
      <c r="H275" s="144">
        <f t="shared" si="41"/>
        <v>0</v>
      </c>
      <c r="I275" s="135">
        <v>0</v>
      </c>
      <c r="J275" s="135">
        <f t="shared" si="33"/>
        <v>0</v>
      </c>
    </row>
    <row r="276" spans="1:10" ht="22.5" x14ac:dyDescent="0.2">
      <c r="A276" s="126" t="s">
        <v>284</v>
      </c>
      <c r="B276" s="121">
        <v>650</v>
      </c>
      <c r="C276" s="122">
        <v>5</v>
      </c>
      <c r="D276" s="122">
        <v>5</v>
      </c>
      <c r="E276" s="123" t="s">
        <v>283</v>
      </c>
      <c r="F276" s="124">
        <v>800</v>
      </c>
      <c r="G276" s="144">
        <f>G277</f>
        <v>0</v>
      </c>
      <c r="H276" s="144">
        <f t="shared" si="41"/>
        <v>0</v>
      </c>
      <c r="I276" s="135">
        <v>0</v>
      </c>
      <c r="J276" s="135">
        <f t="shared" si="33"/>
        <v>0</v>
      </c>
    </row>
    <row r="277" spans="1:10" ht="45" x14ac:dyDescent="0.2">
      <c r="A277" s="37" t="s">
        <v>336</v>
      </c>
      <c r="B277" s="121">
        <v>650</v>
      </c>
      <c r="C277" s="122">
        <v>5</v>
      </c>
      <c r="D277" s="122">
        <v>5</v>
      </c>
      <c r="E277" s="123" t="s">
        <v>283</v>
      </c>
      <c r="F277" s="134">
        <v>810</v>
      </c>
      <c r="G277" s="144">
        <f>G278</f>
        <v>0</v>
      </c>
      <c r="H277" s="144">
        <f>H278</f>
        <v>0</v>
      </c>
      <c r="I277" s="135">
        <v>0</v>
      </c>
      <c r="J277" s="135">
        <f t="shared" si="33"/>
        <v>0</v>
      </c>
    </row>
    <row r="278" spans="1:10" ht="67.5" x14ac:dyDescent="0.2">
      <c r="A278" s="37" t="s">
        <v>337</v>
      </c>
      <c r="B278" s="121">
        <v>650</v>
      </c>
      <c r="C278" s="122">
        <v>5</v>
      </c>
      <c r="D278" s="122">
        <v>5</v>
      </c>
      <c r="E278" s="123" t="s">
        <v>283</v>
      </c>
      <c r="F278" s="124">
        <v>813</v>
      </c>
      <c r="G278" s="144">
        <v>0</v>
      </c>
      <c r="H278" s="125">
        <v>0</v>
      </c>
      <c r="I278" s="135">
        <v>0</v>
      </c>
      <c r="J278" s="135">
        <f t="shared" ref="J278:J341" si="42">H278-G278</f>
        <v>0</v>
      </c>
    </row>
    <row r="279" spans="1:10" x14ac:dyDescent="0.2">
      <c r="A279" s="147" t="s">
        <v>285</v>
      </c>
      <c r="B279" s="109">
        <v>650</v>
      </c>
      <c r="C279" s="110">
        <v>6</v>
      </c>
      <c r="D279" s="110"/>
      <c r="E279" s="111"/>
      <c r="F279" s="112"/>
      <c r="G279" s="113">
        <f t="shared" ref="G279:H285" si="43">G280</f>
        <v>210.1</v>
      </c>
      <c r="H279" s="113">
        <f t="shared" si="43"/>
        <v>210.1</v>
      </c>
      <c r="I279" s="155">
        <f t="shared" ref="I279:I329" si="44">H279*100/G279</f>
        <v>100</v>
      </c>
      <c r="J279" s="119">
        <f t="shared" si="42"/>
        <v>0</v>
      </c>
    </row>
    <row r="280" spans="1:10" x14ac:dyDescent="0.2">
      <c r="A280" s="127" t="s">
        <v>286</v>
      </c>
      <c r="B280" s="115">
        <v>650</v>
      </c>
      <c r="C280" s="116">
        <v>6</v>
      </c>
      <c r="D280" s="116">
        <v>5</v>
      </c>
      <c r="E280" s="117"/>
      <c r="F280" s="118"/>
      <c r="G280" s="119">
        <f>G281</f>
        <v>210.1</v>
      </c>
      <c r="H280" s="119">
        <f>H281</f>
        <v>210.1</v>
      </c>
      <c r="I280" s="119">
        <f t="shared" si="44"/>
        <v>100</v>
      </c>
      <c r="J280" s="119">
        <f t="shared" si="42"/>
        <v>0</v>
      </c>
    </row>
    <row r="281" spans="1:10" ht="22.5" x14ac:dyDescent="0.2">
      <c r="A281" s="136" t="s">
        <v>338</v>
      </c>
      <c r="B281" s="121">
        <v>650</v>
      </c>
      <c r="C281" s="122">
        <v>6</v>
      </c>
      <c r="D281" s="122">
        <v>5</v>
      </c>
      <c r="E281" s="123" t="s">
        <v>287</v>
      </c>
      <c r="F281" s="124"/>
      <c r="G281" s="125">
        <f>G282</f>
        <v>210.1</v>
      </c>
      <c r="H281" s="125">
        <f>H282</f>
        <v>210.1</v>
      </c>
      <c r="I281" s="135">
        <f t="shared" si="44"/>
        <v>100</v>
      </c>
      <c r="J281" s="135">
        <f t="shared" si="42"/>
        <v>0</v>
      </c>
    </row>
    <row r="282" spans="1:10" ht="22.5" x14ac:dyDescent="0.2">
      <c r="A282" s="136" t="s">
        <v>288</v>
      </c>
      <c r="B282" s="121" t="s">
        <v>154</v>
      </c>
      <c r="C282" s="122">
        <v>6</v>
      </c>
      <c r="D282" s="122">
        <v>5</v>
      </c>
      <c r="E282" s="123" t="s">
        <v>289</v>
      </c>
      <c r="F282" s="124"/>
      <c r="G282" s="125">
        <f>G283+G287</f>
        <v>210.1</v>
      </c>
      <c r="H282" s="125">
        <f>H283+H287</f>
        <v>210.1</v>
      </c>
      <c r="I282" s="135">
        <f t="shared" si="44"/>
        <v>100</v>
      </c>
      <c r="J282" s="135">
        <f t="shared" si="42"/>
        <v>0</v>
      </c>
    </row>
    <row r="283" spans="1:10" ht="45" x14ac:dyDescent="0.2">
      <c r="A283" s="136" t="s">
        <v>290</v>
      </c>
      <c r="B283" s="121">
        <v>650</v>
      </c>
      <c r="C283" s="122">
        <v>6</v>
      </c>
      <c r="D283" s="122">
        <v>5</v>
      </c>
      <c r="E283" s="123" t="s">
        <v>291</v>
      </c>
      <c r="F283" s="124"/>
      <c r="G283" s="125">
        <f>G284</f>
        <v>1.5</v>
      </c>
      <c r="H283" s="125">
        <f t="shared" si="43"/>
        <v>1.5</v>
      </c>
      <c r="I283" s="135">
        <f t="shared" si="44"/>
        <v>100</v>
      </c>
      <c r="J283" s="135">
        <f t="shared" si="42"/>
        <v>0</v>
      </c>
    </row>
    <row r="284" spans="1:10" ht="22.5" x14ac:dyDescent="0.2">
      <c r="A284" s="126" t="s">
        <v>183</v>
      </c>
      <c r="B284" s="121">
        <v>650</v>
      </c>
      <c r="C284" s="122">
        <v>6</v>
      </c>
      <c r="D284" s="122">
        <v>5</v>
      </c>
      <c r="E284" s="123" t="s">
        <v>291</v>
      </c>
      <c r="F284" s="124">
        <v>200</v>
      </c>
      <c r="G284" s="125">
        <f t="shared" si="43"/>
        <v>1.5</v>
      </c>
      <c r="H284" s="125">
        <f t="shared" si="43"/>
        <v>1.5</v>
      </c>
      <c r="I284" s="135">
        <f t="shared" si="44"/>
        <v>100</v>
      </c>
      <c r="J284" s="135">
        <f t="shared" si="42"/>
        <v>0</v>
      </c>
    </row>
    <row r="285" spans="1:10" ht="22.5" x14ac:dyDescent="0.2">
      <c r="A285" s="126" t="s">
        <v>185</v>
      </c>
      <c r="B285" s="121">
        <v>650</v>
      </c>
      <c r="C285" s="122">
        <v>6</v>
      </c>
      <c r="D285" s="122">
        <v>5</v>
      </c>
      <c r="E285" s="123" t="s">
        <v>291</v>
      </c>
      <c r="F285" s="124">
        <v>240</v>
      </c>
      <c r="G285" s="125">
        <f t="shared" si="43"/>
        <v>1.5</v>
      </c>
      <c r="H285" s="125">
        <f t="shared" si="43"/>
        <v>1.5</v>
      </c>
      <c r="I285" s="135">
        <f t="shared" si="44"/>
        <v>100</v>
      </c>
      <c r="J285" s="135">
        <f t="shared" si="42"/>
        <v>0</v>
      </c>
    </row>
    <row r="286" spans="1:10" ht="22.5" x14ac:dyDescent="0.2">
      <c r="A286" s="126" t="s">
        <v>187</v>
      </c>
      <c r="B286" s="121">
        <v>650</v>
      </c>
      <c r="C286" s="122">
        <v>6</v>
      </c>
      <c r="D286" s="122">
        <v>5</v>
      </c>
      <c r="E286" s="123" t="s">
        <v>291</v>
      </c>
      <c r="F286" s="124">
        <v>244</v>
      </c>
      <c r="G286" s="125">
        <v>1.5</v>
      </c>
      <c r="H286" s="125">
        <v>1.5</v>
      </c>
      <c r="I286" s="135">
        <f t="shared" si="44"/>
        <v>100</v>
      </c>
      <c r="J286" s="135">
        <f t="shared" si="42"/>
        <v>0</v>
      </c>
    </row>
    <row r="287" spans="1:10" ht="22.5" x14ac:dyDescent="0.2">
      <c r="A287" s="126" t="s">
        <v>201</v>
      </c>
      <c r="B287" s="121">
        <v>650</v>
      </c>
      <c r="C287" s="122">
        <v>6</v>
      </c>
      <c r="D287" s="122">
        <v>5</v>
      </c>
      <c r="E287" s="123" t="s">
        <v>339</v>
      </c>
      <c r="F287" s="124"/>
      <c r="G287" s="125">
        <f t="shared" ref="G287:H289" si="45">G288</f>
        <v>208.6</v>
      </c>
      <c r="H287" s="125">
        <f t="shared" si="45"/>
        <v>208.6</v>
      </c>
      <c r="I287" s="135">
        <f t="shared" si="44"/>
        <v>100</v>
      </c>
      <c r="J287" s="135">
        <f t="shared" si="42"/>
        <v>0</v>
      </c>
    </row>
    <row r="288" spans="1:10" ht="22.5" x14ac:dyDescent="0.2">
      <c r="A288" s="126" t="s">
        <v>183</v>
      </c>
      <c r="B288" s="121">
        <v>650</v>
      </c>
      <c r="C288" s="122">
        <v>6</v>
      </c>
      <c r="D288" s="122">
        <v>5</v>
      </c>
      <c r="E288" s="123" t="s">
        <v>339</v>
      </c>
      <c r="F288" s="124">
        <v>200</v>
      </c>
      <c r="G288" s="125">
        <f t="shared" si="45"/>
        <v>208.6</v>
      </c>
      <c r="H288" s="125">
        <f t="shared" si="45"/>
        <v>208.6</v>
      </c>
      <c r="I288" s="135">
        <f t="shared" si="44"/>
        <v>100</v>
      </c>
      <c r="J288" s="135">
        <f t="shared" si="42"/>
        <v>0</v>
      </c>
    </row>
    <row r="289" spans="1:10" ht="22.5" x14ac:dyDescent="0.2">
      <c r="A289" s="126" t="s">
        <v>185</v>
      </c>
      <c r="B289" s="121">
        <v>650</v>
      </c>
      <c r="C289" s="122">
        <v>6</v>
      </c>
      <c r="D289" s="122">
        <v>5</v>
      </c>
      <c r="E289" s="123" t="s">
        <v>339</v>
      </c>
      <c r="F289" s="124">
        <v>240</v>
      </c>
      <c r="G289" s="125">
        <f t="shared" si="45"/>
        <v>208.6</v>
      </c>
      <c r="H289" s="125">
        <f t="shared" si="45"/>
        <v>208.6</v>
      </c>
      <c r="I289" s="135">
        <f t="shared" si="44"/>
        <v>100</v>
      </c>
      <c r="J289" s="135">
        <f>H289-G289</f>
        <v>0</v>
      </c>
    </row>
    <row r="290" spans="1:10" ht="22.5" x14ac:dyDescent="0.2">
      <c r="A290" s="126" t="s">
        <v>187</v>
      </c>
      <c r="B290" s="121">
        <v>650</v>
      </c>
      <c r="C290" s="122">
        <v>6</v>
      </c>
      <c r="D290" s="122">
        <v>5</v>
      </c>
      <c r="E290" s="123" t="s">
        <v>339</v>
      </c>
      <c r="F290" s="124">
        <v>244</v>
      </c>
      <c r="G290" s="125">
        <v>208.6</v>
      </c>
      <c r="H290" s="125">
        <v>208.6</v>
      </c>
      <c r="I290" s="135">
        <f t="shared" si="44"/>
        <v>100</v>
      </c>
      <c r="J290" s="135">
        <f t="shared" si="42"/>
        <v>0</v>
      </c>
    </row>
    <row r="291" spans="1:10" x14ac:dyDescent="0.2">
      <c r="A291" s="108" t="s">
        <v>22</v>
      </c>
      <c r="B291" s="109">
        <v>650</v>
      </c>
      <c r="C291" s="110">
        <v>8</v>
      </c>
      <c r="D291" s="110">
        <v>0</v>
      </c>
      <c r="E291" s="111" t="s">
        <v>26</v>
      </c>
      <c r="F291" s="112"/>
      <c r="G291" s="113">
        <f>G292</f>
        <v>1422.5</v>
      </c>
      <c r="H291" s="113">
        <f>H292</f>
        <v>1232.5</v>
      </c>
      <c r="I291" s="155">
        <f t="shared" si="44"/>
        <v>86.643233743409496</v>
      </c>
      <c r="J291" s="155">
        <f t="shared" si="42"/>
        <v>-190</v>
      </c>
    </row>
    <row r="292" spans="1:10" x14ac:dyDescent="0.2">
      <c r="A292" s="114" t="s">
        <v>18</v>
      </c>
      <c r="B292" s="115">
        <v>650</v>
      </c>
      <c r="C292" s="116">
        <v>8</v>
      </c>
      <c r="D292" s="116">
        <v>1</v>
      </c>
      <c r="E292" s="117" t="s">
        <v>26</v>
      </c>
      <c r="F292" s="118"/>
      <c r="G292" s="119">
        <f>G293</f>
        <v>1422.5</v>
      </c>
      <c r="H292" s="119">
        <f>H293</f>
        <v>1232.5</v>
      </c>
      <c r="I292" s="119">
        <f t="shared" si="44"/>
        <v>86.643233743409496</v>
      </c>
      <c r="J292" s="119">
        <f t="shared" si="42"/>
        <v>-190</v>
      </c>
    </row>
    <row r="293" spans="1:10" ht="33.75" x14ac:dyDescent="0.2">
      <c r="A293" s="120" t="s">
        <v>340</v>
      </c>
      <c r="B293" s="121">
        <v>650</v>
      </c>
      <c r="C293" s="122">
        <v>8</v>
      </c>
      <c r="D293" s="122">
        <v>1</v>
      </c>
      <c r="E293" s="123" t="s">
        <v>292</v>
      </c>
      <c r="F293" s="124"/>
      <c r="G293" s="125">
        <f>G294+G313</f>
        <v>1422.5</v>
      </c>
      <c r="H293" s="125">
        <f>H294+H313</f>
        <v>1232.5</v>
      </c>
      <c r="I293" s="135">
        <f t="shared" si="44"/>
        <v>86.643233743409496</v>
      </c>
      <c r="J293" s="135">
        <f>H293-G293</f>
        <v>-190</v>
      </c>
    </row>
    <row r="294" spans="1:10" ht="22.5" x14ac:dyDescent="0.2">
      <c r="A294" s="120" t="s">
        <v>293</v>
      </c>
      <c r="B294" s="121">
        <v>650</v>
      </c>
      <c r="C294" s="122">
        <v>8</v>
      </c>
      <c r="D294" s="122">
        <v>1</v>
      </c>
      <c r="E294" s="123" t="s">
        <v>294</v>
      </c>
      <c r="F294" s="124" t="s">
        <v>26</v>
      </c>
      <c r="G294" s="125">
        <f>G295</f>
        <v>1255.5</v>
      </c>
      <c r="H294" s="125">
        <f>H295</f>
        <v>1215.5</v>
      </c>
      <c r="I294" s="135">
        <f t="shared" si="44"/>
        <v>96.814018319394663</v>
      </c>
      <c r="J294" s="135">
        <f t="shared" si="42"/>
        <v>-40</v>
      </c>
    </row>
    <row r="295" spans="1:10" x14ac:dyDescent="0.2">
      <c r="A295" s="120" t="s">
        <v>295</v>
      </c>
      <c r="B295" s="121">
        <v>650</v>
      </c>
      <c r="C295" s="122">
        <v>8</v>
      </c>
      <c r="D295" s="122">
        <v>1</v>
      </c>
      <c r="E295" s="123" t="s">
        <v>296</v>
      </c>
      <c r="F295" s="124"/>
      <c r="G295" s="125">
        <f>G296+G305+G309</f>
        <v>1255.5</v>
      </c>
      <c r="H295" s="125">
        <f>H296+H305+H309</f>
        <v>1215.5</v>
      </c>
      <c r="I295" s="135">
        <f t="shared" si="44"/>
        <v>96.814018319394663</v>
      </c>
      <c r="J295" s="135">
        <f t="shared" si="42"/>
        <v>-40</v>
      </c>
    </row>
    <row r="296" spans="1:10" ht="22.5" x14ac:dyDescent="0.2">
      <c r="A296" s="120" t="s">
        <v>175</v>
      </c>
      <c r="B296" s="121">
        <v>650</v>
      </c>
      <c r="C296" s="122">
        <v>8</v>
      </c>
      <c r="D296" s="122">
        <v>1</v>
      </c>
      <c r="E296" s="123" t="s">
        <v>297</v>
      </c>
      <c r="F296" s="124" t="s">
        <v>26</v>
      </c>
      <c r="G296" s="125">
        <f>G297+G301</f>
        <v>1243.5</v>
      </c>
      <c r="H296" s="125">
        <f>H297+H301</f>
        <v>1203.5</v>
      </c>
      <c r="I296" s="135">
        <f t="shared" si="44"/>
        <v>96.783273019702449</v>
      </c>
      <c r="J296" s="135">
        <f t="shared" si="42"/>
        <v>-40</v>
      </c>
    </row>
    <row r="297" spans="1:10" ht="45" x14ac:dyDescent="0.2">
      <c r="A297" s="126" t="s">
        <v>148</v>
      </c>
      <c r="B297" s="121">
        <v>650</v>
      </c>
      <c r="C297" s="122">
        <v>8</v>
      </c>
      <c r="D297" s="122">
        <v>1</v>
      </c>
      <c r="E297" s="123" t="s">
        <v>297</v>
      </c>
      <c r="F297" s="124" t="s">
        <v>149</v>
      </c>
      <c r="G297" s="128">
        <f>G298</f>
        <v>911</v>
      </c>
      <c r="H297" s="125">
        <f>H298</f>
        <v>895.7</v>
      </c>
      <c r="I297" s="135">
        <f t="shared" si="44"/>
        <v>98.320526893523606</v>
      </c>
      <c r="J297" s="135">
        <f t="shared" si="42"/>
        <v>-15.299999999999955</v>
      </c>
    </row>
    <row r="298" spans="1:10" x14ac:dyDescent="0.2">
      <c r="A298" s="126" t="s">
        <v>177</v>
      </c>
      <c r="B298" s="121">
        <v>650</v>
      </c>
      <c r="C298" s="122">
        <v>8</v>
      </c>
      <c r="D298" s="122">
        <v>1</v>
      </c>
      <c r="E298" s="123" t="s">
        <v>297</v>
      </c>
      <c r="F298" s="124" t="s">
        <v>178</v>
      </c>
      <c r="G298" s="128">
        <f>G299+G300</f>
        <v>911</v>
      </c>
      <c r="H298" s="128">
        <f>H299+H300</f>
        <v>895.7</v>
      </c>
      <c r="I298" s="135">
        <f t="shared" si="44"/>
        <v>98.320526893523606</v>
      </c>
      <c r="J298" s="135">
        <f t="shared" si="42"/>
        <v>-15.299999999999955</v>
      </c>
    </row>
    <row r="299" spans="1:10" x14ac:dyDescent="0.2">
      <c r="A299" s="126" t="s">
        <v>179</v>
      </c>
      <c r="B299" s="121">
        <v>650</v>
      </c>
      <c r="C299" s="122">
        <v>8</v>
      </c>
      <c r="D299" s="122">
        <v>1</v>
      </c>
      <c r="E299" s="123" t="s">
        <v>297</v>
      </c>
      <c r="F299" s="124">
        <v>111</v>
      </c>
      <c r="G299" s="125">
        <v>702</v>
      </c>
      <c r="H299" s="125">
        <v>691.5</v>
      </c>
      <c r="I299" s="135">
        <f t="shared" si="44"/>
        <v>98.504273504273499</v>
      </c>
      <c r="J299" s="135">
        <f t="shared" si="42"/>
        <v>-10.5</v>
      </c>
    </row>
    <row r="300" spans="1:10" ht="33.75" x14ac:dyDescent="0.2">
      <c r="A300" s="126" t="s">
        <v>182</v>
      </c>
      <c r="B300" s="121">
        <v>650</v>
      </c>
      <c r="C300" s="122">
        <v>8</v>
      </c>
      <c r="D300" s="122">
        <v>1</v>
      </c>
      <c r="E300" s="123" t="s">
        <v>297</v>
      </c>
      <c r="F300" s="124">
        <v>119</v>
      </c>
      <c r="G300" s="125">
        <v>209</v>
      </c>
      <c r="H300" s="125">
        <v>204.2</v>
      </c>
      <c r="I300" s="135">
        <f t="shared" si="44"/>
        <v>97.703349282296656</v>
      </c>
      <c r="J300" s="135">
        <f t="shared" si="42"/>
        <v>-4.8000000000000114</v>
      </c>
    </row>
    <row r="301" spans="1:10" ht="22.5" x14ac:dyDescent="0.2">
      <c r="A301" s="126" t="s">
        <v>183</v>
      </c>
      <c r="B301" s="121">
        <v>650</v>
      </c>
      <c r="C301" s="122">
        <v>8</v>
      </c>
      <c r="D301" s="122">
        <v>1</v>
      </c>
      <c r="E301" s="123" t="s">
        <v>297</v>
      </c>
      <c r="F301" s="124" t="s">
        <v>184</v>
      </c>
      <c r="G301" s="125">
        <f>G302</f>
        <v>332.5</v>
      </c>
      <c r="H301" s="125">
        <f>H302</f>
        <v>307.8</v>
      </c>
      <c r="I301" s="135">
        <f t="shared" si="44"/>
        <v>92.571428571428569</v>
      </c>
      <c r="J301" s="135">
        <f t="shared" si="42"/>
        <v>-24.699999999999989</v>
      </c>
    </row>
    <row r="302" spans="1:10" ht="22.5" x14ac:dyDescent="0.2">
      <c r="A302" s="126" t="s">
        <v>185</v>
      </c>
      <c r="B302" s="121">
        <v>650</v>
      </c>
      <c r="C302" s="122">
        <v>8</v>
      </c>
      <c r="D302" s="122">
        <v>1</v>
      </c>
      <c r="E302" s="123" t="s">
        <v>297</v>
      </c>
      <c r="F302" s="124" t="s">
        <v>186</v>
      </c>
      <c r="G302" s="125">
        <f>G303+G304</f>
        <v>332.5</v>
      </c>
      <c r="H302" s="125">
        <f>H303+H304</f>
        <v>307.8</v>
      </c>
      <c r="I302" s="135">
        <f t="shared" si="44"/>
        <v>92.571428571428569</v>
      </c>
      <c r="J302" s="135">
        <f t="shared" si="42"/>
        <v>-24.699999999999989</v>
      </c>
    </row>
    <row r="303" spans="1:10" ht="22.5" x14ac:dyDescent="0.2">
      <c r="A303" s="126" t="s">
        <v>187</v>
      </c>
      <c r="B303" s="121" t="s">
        <v>154</v>
      </c>
      <c r="C303" s="122">
        <v>8</v>
      </c>
      <c r="D303" s="122">
        <v>1</v>
      </c>
      <c r="E303" s="123" t="s">
        <v>297</v>
      </c>
      <c r="F303" s="124">
        <v>244</v>
      </c>
      <c r="G303" s="128">
        <v>248.8</v>
      </c>
      <c r="H303" s="125">
        <v>247.5</v>
      </c>
      <c r="I303" s="135">
        <f t="shared" si="44"/>
        <v>99.477491961414785</v>
      </c>
      <c r="J303" s="135">
        <f t="shared" si="42"/>
        <v>-1.3000000000000114</v>
      </c>
    </row>
    <row r="304" spans="1:10" x14ac:dyDescent="0.2">
      <c r="A304" s="126" t="s">
        <v>321</v>
      </c>
      <c r="B304" s="121" t="s">
        <v>154</v>
      </c>
      <c r="C304" s="122">
        <v>8</v>
      </c>
      <c r="D304" s="122">
        <v>1</v>
      </c>
      <c r="E304" s="123" t="s">
        <v>297</v>
      </c>
      <c r="F304" s="124">
        <v>247</v>
      </c>
      <c r="G304" s="128">
        <v>83.7</v>
      </c>
      <c r="H304" s="125">
        <v>60.3</v>
      </c>
      <c r="I304" s="135">
        <f t="shared" si="44"/>
        <v>72.043010752688176</v>
      </c>
      <c r="J304" s="135">
        <f t="shared" si="42"/>
        <v>-23.400000000000006</v>
      </c>
    </row>
    <row r="305" spans="1:11" ht="22.5" x14ac:dyDescent="0.2">
      <c r="A305" s="126" t="s">
        <v>298</v>
      </c>
      <c r="B305" s="121">
        <v>650</v>
      </c>
      <c r="C305" s="122">
        <v>8</v>
      </c>
      <c r="D305" s="122">
        <v>1</v>
      </c>
      <c r="E305" s="148" t="s">
        <v>299</v>
      </c>
      <c r="F305" s="124"/>
      <c r="G305" s="128">
        <f>G306</f>
        <v>11.4</v>
      </c>
      <c r="H305" s="128">
        <f t="shared" ref="H305:H306" si="46">H306</f>
        <v>11.4</v>
      </c>
      <c r="I305" s="135">
        <f t="shared" si="44"/>
        <v>100</v>
      </c>
      <c r="J305" s="135">
        <f t="shared" si="42"/>
        <v>0</v>
      </c>
    </row>
    <row r="306" spans="1:11" ht="22.5" x14ac:dyDescent="0.2">
      <c r="A306" s="126" t="s">
        <v>183</v>
      </c>
      <c r="B306" s="121">
        <v>650</v>
      </c>
      <c r="C306" s="122">
        <v>8</v>
      </c>
      <c r="D306" s="122">
        <v>1</v>
      </c>
      <c r="E306" s="148" t="s">
        <v>299</v>
      </c>
      <c r="F306" s="124">
        <v>200</v>
      </c>
      <c r="G306" s="128">
        <f>G307</f>
        <v>11.4</v>
      </c>
      <c r="H306" s="128">
        <f t="shared" si="46"/>
        <v>11.4</v>
      </c>
      <c r="I306" s="135">
        <f t="shared" si="44"/>
        <v>100</v>
      </c>
      <c r="J306" s="135">
        <f t="shared" si="42"/>
        <v>0</v>
      </c>
    </row>
    <row r="307" spans="1:11" ht="22.5" x14ac:dyDescent="0.2">
      <c r="A307" s="126" t="s">
        <v>185</v>
      </c>
      <c r="B307" s="121">
        <v>650</v>
      </c>
      <c r="C307" s="122">
        <v>8</v>
      </c>
      <c r="D307" s="122">
        <v>1</v>
      </c>
      <c r="E307" s="148" t="s">
        <v>299</v>
      </c>
      <c r="F307" s="124">
        <v>240</v>
      </c>
      <c r="G307" s="128">
        <f>G308</f>
        <v>11.4</v>
      </c>
      <c r="H307" s="128">
        <f>H308</f>
        <v>11.4</v>
      </c>
      <c r="I307" s="135">
        <f t="shared" si="44"/>
        <v>100</v>
      </c>
      <c r="J307" s="135">
        <f t="shared" si="42"/>
        <v>0</v>
      </c>
    </row>
    <row r="308" spans="1:11" ht="22.5" x14ac:dyDescent="0.2">
      <c r="A308" s="126" t="s">
        <v>187</v>
      </c>
      <c r="B308" s="121">
        <v>650</v>
      </c>
      <c r="C308" s="122">
        <v>8</v>
      </c>
      <c r="D308" s="122">
        <v>1</v>
      </c>
      <c r="E308" s="148" t="s">
        <v>299</v>
      </c>
      <c r="F308" s="124">
        <v>244</v>
      </c>
      <c r="G308" s="128">
        <v>11.4</v>
      </c>
      <c r="H308" s="125">
        <v>11.4</v>
      </c>
      <c r="I308" s="135">
        <f t="shared" si="44"/>
        <v>100</v>
      </c>
      <c r="J308" s="135">
        <f t="shared" si="42"/>
        <v>0</v>
      </c>
    </row>
    <row r="309" spans="1:11" ht="33.75" x14ac:dyDescent="0.2">
      <c r="A309" s="126" t="s">
        <v>300</v>
      </c>
      <c r="B309" s="121">
        <v>650</v>
      </c>
      <c r="C309" s="122">
        <v>8</v>
      </c>
      <c r="D309" s="122">
        <v>1</v>
      </c>
      <c r="E309" s="148" t="s">
        <v>301</v>
      </c>
      <c r="F309" s="124"/>
      <c r="G309" s="125">
        <f>G310</f>
        <v>0.6</v>
      </c>
      <c r="H309" s="128">
        <f t="shared" ref="H309:H310" si="47">H310</f>
        <v>0.6</v>
      </c>
      <c r="I309" s="135">
        <f t="shared" si="44"/>
        <v>100</v>
      </c>
      <c r="J309" s="135">
        <f t="shared" si="42"/>
        <v>0</v>
      </c>
    </row>
    <row r="310" spans="1:11" ht="22.5" x14ac:dyDescent="0.2">
      <c r="A310" s="126" t="s">
        <v>183</v>
      </c>
      <c r="B310" s="121">
        <v>650</v>
      </c>
      <c r="C310" s="122">
        <v>8</v>
      </c>
      <c r="D310" s="122">
        <v>1</v>
      </c>
      <c r="E310" s="148" t="s">
        <v>301</v>
      </c>
      <c r="F310" s="124">
        <v>200</v>
      </c>
      <c r="G310" s="128">
        <f>G311</f>
        <v>0.6</v>
      </c>
      <c r="H310" s="128">
        <f t="shared" si="47"/>
        <v>0.6</v>
      </c>
      <c r="I310" s="135">
        <f t="shared" si="44"/>
        <v>100</v>
      </c>
      <c r="J310" s="135">
        <f t="shared" si="42"/>
        <v>0</v>
      </c>
    </row>
    <row r="311" spans="1:11" ht="22.5" x14ac:dyDescent="0.2">
      <c r="A311" s="126" t="s">
        <v>185</v>
      </c>
      <c r="B311" s="121">
        <v>650</v>
      </c>
      <c r="C311" s="122">
        <v>8</v>
      </c>
      <c r="D311" s="122">
        <v>1</v>
      </c>
      <c r="E311" s="148" t="s">
        <v>301</v>
      </c>
      <c r="F311" s="124">
        <v>240</v>
      </c>
      <c r="G311" s="128">
        <f>G312</f>
        <v>0.6</v>
      </c>
      <c r="H311" s="128">
        <f>H312</f>
        <v>0.6</v>
      </c>
      <c r="I311" s="135">
        <f t="shared" si="44"/>
        <v>100</v>
      </c>
      <c r="J311" s="135">
        <f t="shared" si="42"/>
        <v>0</v>
      </c>
    </row>
    <row r="312" spans="1:11" ht="22.5" x14ac:dyDescent="0.2">
      <c r="A312" s="126" t="s">
        <v>187</v>
      </c>
      <c r="B312" s="121">
        <v>650</v>
      </c>
      <c r="C312" s="122">
        <v>8</v>
      </c>
      <c r="D312" s="122">
        <v>1</v>
      </c>
      <c r="E312" s="148" t="s">
        <v>301</v>
      </c>
      <c r="F312" s="124">
        <v>244</v>
      </c>
      <c r="G312" s="128">
        <v>0.6</v>
      </c>
      <c r="H312" s="125">
        <v>0.6</v>
      </c>
      <c r="I312" s="135">
        <f t="shared" si="44"/>
        <v>100</v>
      </c>
      <c r="J312" s="135">
        <f t="shared" si="42"/>
        <v>0</v>
      </c>
    </row>
    <row r="313" spans="1:11" x14ac:dyDescent="0.2">
      <c r="A313" s="120" t="s">
        <v>302</v>
      </c>
      <c r="B313" s="121">
        <v>650</v>
      </c>
      <c r="C313" s="122">
        <v>8</v>
      </c>
      <c r="D313" s="122">
        <v>1</v>
      </c>
      <c r="E313" s="123" t="s">
        <v>303</v>
      </c>
      <c r="F313" s="124" t="s">
        <v>26</v>
      </c>
      <c r="G313" s="128">
        <f>G314</f>
        <v>167</v>
      </c>
      <c r="H313" s="128">
        <f t="shared" ref="H313:H316" si="48">H314</f>
        <v>17</v>
      </c>
      <c r="I313" s="135">
        <f t="shared" si="44"/>
        <v>10.179640718562874</v>
      </c>
      <c r="J313" s="135">
        <f t="shared" si="42"/>
        <v>-150</v>
      </c>
    </row>
    <row r="314" spans="1:11" ht="22.5" x14ac:dyDescent="0.2">
      <c r="A314" s="120" t="s">
        <v>304</v>
      </c>
      <c r="B314" s="121">
        <v>650</v>
      </c>
      <c r="C314" s="122">
        <v>8</v>
      </c>
      <c r="D314" s="122">
        <v>1</v>
      </c>
      <c r="E314" s="123" t="s">
        <v>305</v>
      </c>
      <c r="F314" s="124" t="s">
        <v>26</v>
      </c>
      <c r="G314" s="128">
        <f>G315</f>
        <v>167</v>
      </c>
      <c r="H314" s="128">
        <f t="shared" si="48"/>
        <v>17</v>
      </c>
      <c r="I314" s="135">
        <f t="shared" si="44"/>
        <v>10.179640718562874</v>
      </c>
      <c r="J314" s="135">
        <f t="shared" si="42"/>
        <v>-150</v>
      </c>
    </row>
    <row r="315" spans="1:11" ht="22.5" x14ac:dyDescent="0.2">
      <c r="A315" s="126" t="s">
        <v>175</v>
      </c>
      <c r="B315" s="121">
        <v>650</v>
      </c>
      <c r="C315" s="122">
        <v>8</v>
      </c>
      <c r="D315" s="122">
        <v>1</v>
      </c>
      <c r="E315" s="137" t="s">
        <v>306</v>
      </c>
      <c r="F315" s="124"/>
      <c r="G315" s="128">
        <f>G316</f>
        <v>167</v>
      </c>
      <c r="H315" s="128">
        <f t="shared" si="48"/>
        <v>17</v>
      </c>
      <c r="I315" s="135">
        <f t="shared" si="44"/>
        <v>10.179640718562874</v>
      </c>
      <c r="J315" s="135">
        <f t="shared" si="42"/>
        <v>-150</v>
      </c>
    </row>
    <row r="316" spans="1:11" ht="22.5" x14ac:dyDescent="0.2">
      <c r="A316" s="126" t="s">
        <v>183</v>
      </c>
      <c r="B316" s="121">
        <v>650</v>
      </c>
      <c r="C316" s="122">
        <v>8</v>
      </c>
      <c r="D316" s="122">
        <v>1</v>
      </c>
      <c r="E316" s="137" t="s">
        <v>306</v>
      </c>
      <c r="F316" s="124">
        <v>200</v>
      </c>
      <c r="G316" s="128">
        <f>G317</f>
        <v>167</v>
      </c>
      <c r="H316" s="128">
        <f t="shared" si="48"/>
        <v>17</v>
      </c>
      <c r="I316" s="135">
        <f t="shared" si="44"/>
        <v>10.179640718562874</v>
      </c>
      <c r="J316" s="135">
        <f t="shared" si="42"/>
        <v>-150</v>
      </c>
      <c r="K316" s="165"/>
    </row>
    <row r="317" spans="1:11" ht="22.5" x14ac:dyDescent="0.2">
      <c r="A317" s="126" t="s">
        <v>185</v>
      </c>
      <c r="B317" s="121">
        <v>650</v>
      </c>
      <c r="C317" s="122">
        <v>8</v>
      </c>
      <c r="D317" s="122">
        <v>1</v>
      </c>
      <c r="E317" s="137" t="s">
        <v>306</v>
      </c>
      <c r="F317" s="124">
        <v>240</v>
      </c>
      <c r="G317" s="128">
        <f>G318</f>
        <v>167</v>
      </c>
      <c r="H317" s="128">
        <f>H318</f>
        <v>17</v>
      </c>
      <c r="I317" s="135">
        <f t="shared" si="44"/>
        <v>10.179640718562874</v>
      </c>
      <c r="J317" s="135">
        <f t="shared" si="42"/>
        <v>-150</v>
      </c>
    </row>
    <row r="318" spans="1:11" ht="22.5" x14ac:dyDescent="0.2">
      <c r="A318" s="126" t="s">
        <v>187</v>
      </c>
      <c r="B318" s="121">
        <v>650</v>
      </c>
      <c r="C318" s="122">
        <v>8</v>
      </c>
      <c r="D318" s="122">
        <v>1</v>
      </c>
      <c r="E318" s="137" t="s">
        <v>306</v>
      </c>
      <c r="F318" s="124">
        <v>244</v>
      </c>
      <c r="G318" s="128">
        <v>167</v>
      </c>
      <c r="H318" s="125">
        <v>17</v>
      </c>
      <c r="I318" s="135">
        <f t="shared" si="44"/>
        <v>10.179640718562874</v>
      </c>
      <c r="J318" s="135">
        <f t="shared" si="42"/>
        <v>-150</v>
      </c>
    </row>
    <row r="319" spans="1:11" x14ac:dyDescent="0.2">
      <c r="A319" s="108" t="s">
        <v>23</v>
      </c>
      <c r="B319" s="109">
        <v>650</v>
      </c>
      <c r="C319" s="110">
        <v>11</v>
      </c>
      <c r="D319" s="110">
        <v>0</v>
      </c>
      <c r="E319" s="111" t="s">
        <v>26</v>
      </c>
      <c r="F319" s="112" t="s">
        <v>26</v>
      </c>
      <c r="G319" s="113">
        <f t="shared" ref="G319:H323" si="49">G320</f>
        <v>6928.4000000000005</v>
      </c>
      <c r="H319" s="113">
        <f t="shared" si="49"/>
        <v>5791.2</v>
      </c>
      <c r="I319" s="155">
        <f t="shared" si="44"/>
        <v>83.586398013971476</v>
      </c>
      <c r="J319" s="155">
        <f t="shared" si="42"/>
        <v>-1137.2000000000007</v>
      </c>
    </row>
    <row r="320" spans="1:11" x14ac:dyDescent="0.2">
      <c r="A320" s="114" t="s">
        <v>19</v>
      </c>
      <c r="B320" s="115">
        <v>650</v>
      </c>
      <c r="C320" s="116">
        <v>11</v>
      </c>
      <c r="D320" s="116">
        <v>1</v>
      </c>
      <c r="E320" s="117" t="s">
        <v>26</v>
      </c>
      <c r="F320" s="118" t="s">
        <v>26</v>
      </c>
      <c r="G320" s="119">
        <f t="shared" si="49"/>
        <v>6928.4000000000005</v>
      </c>
      <c r="H320" s="119">
        <f t="shared" si="49"/>
        <v>5791.2</v>
      </c>
      <c r="I320" s="119">
        <f t="shared" si="44"/>
        <v>83.586398013971476</v>
      </c>
      <c r="J320" s="119">
        <f t="shared" si="42"/>
        <v>-1137.2000000000007</v>
      </c>
    </row>
    <row r="321" spans="1:10" ht="33.75" x14ac:dyDescent="0.2">
      <c r="A321" s="120" t="s">
        <v>340</v>
      </c>
      <c r="B321" s="121">
        <v>650</v>
      </c>
      <c r="C321" s="122">
        <v>11</v>
      </c>
      <c r="D321" s="122">
        <v>1</v>
      </c>
      <c r="E321" s="123" t="s">
        <v>292</v>
      </c>
      <c r="F321" s="124" t="s">
        <v>26</v>
      </c>
      <c r="G321" s="125">
        <f t="shared" si="49"/>
        <v>6928.4000000000005</v>
      </c>
      <c r="H321" s="125">
        <f t="shared" si="49"/>
        <v>5791.2</v>
      </c>
      <c r="I321" s="135">
        <f t="shared" si="44"/>
        <v>83.586398013971476</v>
      </c>
      <c r="J321" s="146">
        <f t="shared" si="42"/>
        <v>-1137.2000000000007</v>
      </c>
    </row>
    <row r="322" spans="1:10" x14ac:dyDescent="0.2">
      <c r="A322" s="120" t="s">
        <v>307</v>
      </c>
      <c r="B322" s="121">
        <v>650</v>
      </c>
      <c r="C322" s="122">
        <v>11</v>
      </c>
      <c r="D322" s="122">
        <v>1</v>
      </c>
      <c r="E322" s="123" t="s">
        <v>308</v>
      </c>
      <c r="F322" s="124" t="s">
        <v>26</v>
      </c>
      <c r="G322" s="125">
        <f t="shared" si="49"/>
        <v>6928.4000000000005</v>
      </c>
      <c r="H322" s="125">
        <f t="shared" si="49"/>
        <v>5791.2</v>
      </c>
      <c r="I322" s="135">
        <f t="shared" si="44"/>
        <v>83.586398013971476</v>
      </c>
      <c r="J322" s="146">
        <f t="shared" si="42"/>
        <v>-1137.2000000000007</v>
      </c>
    </row>
    <row r="323" spans="1:10" ht="22.5" x14ac:dyDescent="0.2">
      <c r="A323" s="120" t="s">
        <v>309</v>
      </c>
      <c r="B323" s="121">
        <v>650</v>
      </c>
      <c r="C323" s="122">
        <v>11</v>
      </c>
      <c r="D323" s="122">
        <v>1</v>
      </c>
      <c r="E323" s="123" t="s">
        <v>310</v>
      </c>
      <c r="F323" s="124"/>
      <c r="G323" s="125">
        <f t="shared" si="49"/>
        <v>6928.4000000000005</v>
      </c>
      <c r="H323" s="125">
        <f t="shared" si="49"/>
        <v>5791.2</v>
      </c>
      <c r="I323" s="135">
        <f t="shared" si="44"/>
        <v>83.586398013971476</v>
      </c>
      <c r="J323" s="146">
        <f t="shared" si="42"/>
        <v>-1137.2000000000007</v>
      </c>
    </row>
    <row r="324" spans="1:10" ht="22.5" x14ac:dyDescent="0.2">
      <c r="A324" s="120" t="s">
        <v>175</v>
      </c>
      <c r="B324" s="121">
        <v>650</v>
      </c>
      <c r="C324" s="122">
        <v>11</v>
      </c>
      <c r="D324" s="122">
        <v>1</v>
      </c>
      <c r="E324" s="123" t="s">
        <v>311</v>
      </c>
      <c r="F324" s="124" t="s">
        <v>26</v>
      </c>
      <c r="G324" s="125">
        <f>G325+G330+G334+G337</f>
        <v>6928.4000000000005</v>
      </c>
      <c r="H324" s="125">
        <f>H325+H330+H334+H337</f>
        <v>5791.2</v>
      </c>
      <c r="I324" s="135">
        <f t="shared" si="44"/>
        <v>83.586398013971476</v>
      </c>
      <c r="J324" s="146">
        <f t="shared" si="42"/>
        <v>-1137.2000000000007</v>
      </c>
    </row>
    <row r="325" spans="1:10" ht="45" x14ac:dyDescent="0.2">
      <c r="A325" s="126" t="s">
        <v>148</v>
      </c>
      <c r="B325" s="121">
        <v>650</v>
      </c>
      <c r="C325" s="122">
        <v>11</v>
      </c>
      <c r="D325" s="122">
        <v>1</v>
      </c>
      <c r="E325" s="123" t="s">
        <v>311</v>
      </c>
      <c r="F325" s="124" t="s">
        <v>149</v>
      </c>
      <c r="G325" s="125">
        <f>G326</f>
        <v>5751.5</v>
      </c>
      <c r="H325" s="125">
        <f>H326</f>
        <v>5086.1000000000004</v>
      </c>
      <c r="I325" s="135">
        <f t="shared" si="44"/>
        <v>88.430844127618897</v>
      </c>
      <c r="J325" s="146">
        <f t="shared" si="42"/>
        <v>-665.39999999999964</v>
      </c>
    </row>
    <row r="326" spans="1:10" x14ac:dyDescent="0.2">
      <c r="A326" s="126" t="s">
        <v>177</v>
      </c>
      <c r="B326" s="121">
        <v>650</v>
      </c>
      <c r="C326" s="122">
        <v>11</v>
      </c>
      <c r="D326" s="122">
        <v>1</v>
      </c>
      <c r="E326" s="123" t="s">
        <v>311</v>
      </c>
      <c r="F326" s="124" t="s">
        <v>178</v>
      </c>
      <c r="G326" s="128">
        <f>G327+G328+G329</f>
        <v>5751.5</v>
      </c>
      <c r="H326" s="128">
        <f>H327+H328+H329</f>
        <v>5086.1000000000004</v>
      </c>
      <c r="I326" s="135">
        <f t="shared" si="44"/>
        <v>88.430844127618897</v>
      </c>
      <c r="J326" s="146">
        <f t="shared" si="42"/>
        <v>-665.39999999999964</v>
      </c>
    </row>
    <row r="327" spans="1:10" x14ac:dyDescent="0.2">
      <c r="A327" s="126" t="s">
        <v>179</v>
      </c>
      <c r="B327" s="121">
        <v>650</v>
      </c>
      <c r="C327" s="122">
        <v>11</v>
      </c>
      <c r="D327" s="122">
        <v>1</v>
      </c>
      <c r="E327" s="123" t="s">
        <v>311</v>
      </c>
      <c r="F327" s="124">
        <v>111</v>
      </c>
      <c r="G327" s="125">
        <v>4329.5</v>
      </c>
      <c r="H327" s="125">
        <v>3879.6</v>
      </c>
      <c r="I327" s="135">
        <f t="shared" si="44"/>
        <v>89.60849982676983</v>
      </c>
      <c r="J327" s="146">
        <f t="shared" si="42"/>
        <v>-449.90000000000009</v>
      </c>
    </row>
    <row r="328" spans="1:10" ht="22.5" x14ac:dyDescent="0.2">
      <c r="A328" s="126" t="s">
        <v>180</v>
      </c>
      <c r="B328" s="121">
        <v>650</v>
      </c>
      <c r="C328" s="122">
        <v>11</v>
      </c>
      <c r="D328" s="122">
        <v>1</v>
      </c>
      <c r="E328" s="123" t="s">
        <v>311</v>
      </c>
      <c r="F328" s="124">
        <v>112</v>
      </c>
      <c r="G328" s="125">
        <v>161</v>
      </c>
      <c r="H328" s="125">
        <v>100.6</v>
      </c>
      <c r="I328" s="135">
        <f t="shared" si="44"/>
        <v>62.484472049689444</v>
      </c>
      <c r="J328" s="146">
        <f t="shared" si="42"/>
        <v>-60.400000000000006</v>
      </c>
    </row>
    <row r="329" spans="1:10" ht="33.75" x14ac:dyDescent="0.2">
      <c r="A329" s="126" t="s">
        <v>182</v>
      </c>
      <c r="B329" s="121">
        <v>650</v>
      </c>
      <c r="C329" s="122">
        <v>11</v>
      </c>
      <c r="D329" s="122">
        <v>1</v>
      </c>
      <c r="E329" s="123" t="s">
        <v>311</v>
      </c>
      <c r="F329" s="124">
        <v>119</v>
      </c>
      <c r="G329" s="125">
        <v>1261</v>
      </c>
      <c r="H329" s="125">
        <v>1105.9000000000001</v>
      </c>
      <c r="I329" s="135">
        <f t="shared" si="44"/>
        <v>87.700237906423482</v>
      </c>
      <c r="J329" s="146">
        <f t="shared" si="42"/>
        <v>-155.09999999999991</v>
      </c>
    </row>
    <row r="330" spans="1:10" ht="22.5" x14ac:dyDescent="0.2">
      <c r="A330" s="126" t="s">
        <v>183</v>
      </c>
      <c r="B330" s="121">
        <v>650</v>
      </c>
      <c r="C330" s="122">
        <v>11</v>
      </c>
      <c r="D330" s="122">
        <v>1</v>
      </c>
      <c r="E330" s="123" t="s">
        <v>311</v>
      </c>
      <c r="F330" s="124" t="s">
        <v>184</v>
      </c>
      <c r="G330" s="128">
        <f>G331</f>
        <v>1111.5999999999999</v>
      </c>
      <c r="H330" s="128">
        <f>H331</f>
        <v>642.20000000000005</v>
      </c>
      <c r="I330" s="135">
        <f t="shared" ref="I330:I342" si="50">H330*100/G330</f>
        <v>57.77258006477151</v>
      </c>
      <c r="J330" s="146">
        <f t="shared" si="42"/>
        <v>-469.39999999999986</v>
      </c>
    </row>
    <row r="331" spans="1:10" ht="22.5" x14ac:dyDescent="0.2">
      <c r="A331" s="126" t="s">
        <v>185</v>
      </c>
      <c r="B331" s="121">
        <v>650</v>
      </c>
      <c r="C331" s="122">
        <v>11</v>
      </c>
      <c r="D331" s="122">
        <v>1</v>
      </c>
      <c r="E331" s="123" t="s">
        <v>311</v>
      </c>
      <c r="F331" s="124" t="s">
        <v>186</v>
      </c>
      <c r="G331" s="128">
        <f>G332+G333</f>
        <v>1111.5999999999999</v>
      </c>
      <c r="H331" s="128">
        <f>H332+H333</f>
        <v>642.20000000000005</v>
      </c>
      <c r="I331" s="135">
        <f t="shared" si="50"/>
        <v>57.77258006477151</v>
      </c>
      <c r="J331" s="146">
        <f t="shared" si="42"/>
        <v>-469.39999999999986</v>
      </c>
    </row>
    <row r="332" spans="1:10" ht="22.5" x14ac:dyDescent="0.2">
      <c r="A332" s="126" t="s">
        <v>187</v>
      </c>
      <c r="B332" s="121">
        <v>650</v>
      </c>
      <c r="C332" s="122">
        <v>11</v>
      </c>
      <c r="D332" s="122">
        <v>1</v>
      </c>
      <c r="E332" s="123" t="s">
        <v>311</v>
      </c>
      <c r="F332" s="124">
        <v>244</v>
      </c>
      <c r="G332" s="128">
        <v>376</v>
      </c>
      <c r="H332" s="125">
        <v>188.6</v>
      </c>
      <c r="I332" s="135">
        <f t="shared" si="50"/>
        <v>50.159574468085104</v>
      </c>
      <c r="J332" s="146">
        <f t="shared" si="42"/>
        <v>-187.4</v>
      </c>
    </row>
    <row r="333" spans="1:10" x14ac:dyDescent="0.2">
      <c r="A333" s="126" t="s">
        <v>321</v>
      </c>
      <c r="B333" s="121">
        <v>650</v>
      </c>
      <c r="C333" s="122">
        <v>11</v>
      </c>
      <c r="D333" s="122">
        <v>1</v>
      </c>
      <c r="E333" s="123" t="s">
        <v>311</v>
      </c>
      <c r="F333" s="124">
        <v>247</v>
      </c>
      <c r="G333" s="128">
        <v>735.6</v>
      </c>
      <c r="H333" s="125">
        <v>453.6</v>
      </c>
      <c r="I333" s="135">
        <f t="shared" si="50"/>
        <v>61.663947797716148</v>
      </c>
      <c r="J333" s="146">
        <f t="shared" si="42"/>
        <v>-282</v>
      </c>
    </row>
    <row r="334" spans="1:10" x14ac:dyDescent="0.2">
      <c r="A334" s="126" t="s">
        <v>318</v>
      </c>
      <c r="B334" s="121">
        <v>650</v>
      </c>
      <c r="C334" s="122">
        <v>11</v>
      </c>
      <c r="D334" s="122">
        <v>1</v>
      </c>
      <c r="E334" s="123" t="s">
        <v>311</v>
      </c>
      <c r="F334" s="124">
        <v>300</v>
      </c>
      <c r="G334" s="128">
        <f>G335</f>
        <v>60.5</v>
      </c>
      <c r="H334" s="128">
        <f>H335</f>
        <v>60.5</v>
      </c>
      <c r="I334" s="135">
        <f t="shared" si="50"/>
        <v>100</v>
      </c>
      <c r="J334" s="146">
        <f t="shared" si="42"/>
        <v>0</v>
      </c>
    </row>
    <row r="335" spans="1:10" ht="22.5" x14ac:dyDescent="0.2">
      <c r="A335" s="126" t="s">
        <v>319</v>
      </c>
      <c r="B335" s="121">
        <v>650</v>
      </c>
      <c r="C335" s="122">
        <v>11</v>
      </c>
      <c r="D335" s="122">
        <v>1</v>
      </c>
      <c r="E335" s="123" t="s">
        <v>311</v>
      </c>
      <c r="F335" s="124">
        <v>320</v>
      </c>
      <c r="G335" s="128">
        <f>G336</f>
        <v>60.5</v>
      </c>
      <c r="H335" s="128">
        <f>H336</f>
        <v>60.5</v>
      </c>
      <c r="I335" s="135">
        <f t="shared" si="50"/>
        <v>100</v>
      </c>
      <c r="J335" s="146">
        <f t="shared" si="42"/>
        <v>0</v>
      </c>
    </row>
    <row r="336" spans="1:10" ht="22.5" x14ac:dyDescent="0.2">
      <c r="A336" s="126" t="s">
        <v>320</v>
      </c>
      <c r="B336" s="121">
        <v>650</v>
      </c>
      <c r="C336" s="122">
        <v>11</v>
      </c>
      <c r="D336" s="122">
        <v>1</v>
      </c>
      <c r="E336" s="123" t="s">
        <v>311</v>
      </c>
      <c r="F336" s="124">
        <v>321</v>
      </c>
      <c r="G336" s="128">
        <v>60.5</v>
      </c>
      <c r="H336" s="125">
        <v>60.5</v>
      </c>
      <c r="I336" s="135">
        <f t="shared" si="50"/>
        <v>100</v>
      </c>
      <c r="J336" s="146">
        <f t="shared" si="42"/>
        <v>0</v>
      </c>
    </row>
    <row r="337" spans="1:10" x14ac:dyDescent="0.2">
      <c r="A337" s="126" t="s">
        <v>170</v>
      </c>
      <c r="B337" s="121">
        <v>650</v>
      </c>
      <c r="C337" s="122">
        <v>11</v>
      </c>
      <c r="D337" s="122">
        <v>1</v>
      </c>
      <c r="E337" s="123" t="s">
        <v>311</v>
      </c>
      <c r="F337" s="124" t="s">
        <v>171</v>
      </c>
      <c r="G337" s="128">
        <f>G338+G340</f>
        <v>4.8</v>
      </c>
      <c r="H337" s="128">
        <f>H338+H340</f>
        <v>2.4</v>
      </c>
      <c r="I337" s="135">
        <f t="shared" si="50"/>
        <v>50</v>
      </c>
      <c r="J337" s="146">
        <f t="shared" si="42"/>
        <v>-2.4</v>
      </c>
    </row>
    <row r="338" spans="1:10" x14ac:dyDescent="0.2">
      <c r="A338" s="126" t="s">
        <v>341</v>
      </c>
      <c r="B338" s="121">
        <v>650</v>
      </c>
      <c r="C338" s="122">
        <v>11</v>
      </c>
      <c r="D338" s="122">
        <v>1</v>
      </c>
      <c r="E338" s="123" t="s">
        <v>311</v>
      </c>
      <c r="F338" s="124">
        <v>830</v>
      </c>
      <c r="G338" s="128">
        <f>G339</f>
        <v>2.2999999999999998</v>
      </c>
      <c r="H338" s="128">
        <f>H339</f>
        <v>2.2999999999999998</v>
      </c>
      <c r="I338" s="135">
        <f t="shared" si="50"/>
        <v>100</v>
      </c>
      <c r="J338" s="146">
        <f t="shared" si="42"/>
        <v>0</v>
      </c>
    </row>
    <row r="339" spans="1:10" ht="67.5" x14ac:dyDescent="0.2">
      <c r="A339" s="126" t="s">
        <v>342</v>
      </c>
      <c r="B339" s="121">
        <v>650</v>
      </c>
      <c r="C339" s="122">
        <v>11</v>
      </c>
      <c r="D339" s="122">
        <v>1</v>
      </c>
      <c r="E339" s="123" t="s">
        <v>311</v>
      </c>
      <c r="F339" s="124">
        <v>831</v>
      </c>
      <c r="G339" s="128">
        <v>2.2999999999999998</v>
      </c>
      <c r="H339" s="125">
        <v>2.2999999999999998</v>
      </c>
      <c r="I339" s="135">
        <f t="shared" si="50"/>
        <v>100</v>
      </c>
      <c r="J339" s="146">
        <f t="shared" si="42"/>
        <v>0</v>
      </c>
    </row>
    <row r="340" spans="1:10" x14ac:dyDescent="0.2">
      <c r="A340" s="126" t="s">
        <v>188</v>
      </c>
      <c r="B340" s="121">
        <v>650</v>
      </c>
      <c r="C340" s="122">
        <v>11</v>
      </c>
      <c r="D340" s="122">
        <v>1</v>
      </c>
      <c r="E340" s="123" t="s">
        <v>311</v>
      </c>
      <c r="F340" s="124" t="s">
        <v>189</v>
      </c>
      <c r="G340" s="128">
        <f>G341</f>
        <v>2.5</v>
      </c>
      <c r="H340" s="128">
        <f>H341</f>
        <v>0.1</v>
      </c>
      <c r="I340" s="135">
        <f t="shared" si="50"/>
        <v>4</v>
      </c>
      <c r="J340" s="146">
        <f t="shared" si="42"/>
        <v>-2.4</v>
      </c>
    </row>
    <row r="341" spans="1:10" x14ac:dyDescent="0.2">
      <c r="A341" s="126" t="s">
        <v>191</v>
      </c>
      <c r="B341" s="121">
        <v>650</v>
      </c>
      <c r="C341" s="122">
        <v>11</v>
      </c>
      <c r="D341" s="122">
        <v>1</v>
      </c>
      <c r="E341" s="123" t="s">
        <v>311</v>
      </c>
      <c r="F341" s="124">
        <v>853</v>
      </c>
      <c r="G341" s="128">
        <v>2.5</v>
      </c>
      <c r="H341" s="125">
        <v>0.1</v>
      </c>
      <c r="I341" s="135">
        <f t="shared" si="50"/>
        <v>4</v>
      </c>
      <c r="J341" s="146">
        <f t="shared" si="42"/>
        <v>-2.4</v>
      </c>
    </row>
    <row r="342" spans="1:10" x14ac:dyDescent="0.2">
      <c r="A342" s="149" t="s">
        <v>29</v>
      </c>
      <c r="B342" s="150"/>
      <c r="C342" s="150"/>
      <c r="D342" s="150"/>
      <c r="E342" s="151"/>
      <c r="F342" s="150"/>
      <c r="G342" s="143">
        <f>G319+G291+G279+G207+G171+G124+G112+G7</f>
        <v>41181.300000000003</v>
      </c>
      <c r="H342" s="143">
        <f>H319+H291+H279+H207+H171+H124+H112+H7</f>
        <v>31325.18</v>
      </c>
      <c r="I342" s="155">
        <f t="shared" si="50"/>
        <v>76.066515627238573</v>
      </c>
      <c r="J342" s="143">
        <f>J319+J291+J279+J207+J171+J124+J112+J7</f>
        <v>-9856.1200000000044</v>
      </c>
    </row>
    <row r="343" spans="1:10" x14ac:dyDescent="0.2">
      <c r="A343" s="102"/>
      <c r="B343" s="102"/>
      <c r="C343" s="103"/>
      <c r="D343" s="103"/>
      <c r="E343" s="104"/>
      <c r="F343" s="105"/>
      <c r="G343" s="103"/>
      <c r="H343" s="105"/>
      <c r="I343" s="105"/>
    </row>
  </sheetData>
  <mergeCells count="2">
    <mergeCell ref="A3:G3"/>
    <mergeCell ref="G1:I1"/>
  </mergeCells>
  <pageMargins left="0" right="0" top="0" bottom="0" header="0" footer="0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21" sqref="E21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172" t="s">
        <v>344</v>
      </c>
      <c r="E1" s="172"/>
      <c r="F1" s="172"/>
    </row>
    <row r="3" spans="1:6" x14ac:dyDescent="0.2">
      <c r="A3" s="174" t="s">
        <v>135</v>
      </c>
      <c r="B3" s="174"/>
      <c r="C3" s="174"/>
      <c r="D3" s="174"/>
      <c r="E3" s="174"/>
      <c r="F3" s="174"/>
    </row>
    <row r="5" spans="1:6" ht="78.75" customHeight="1" x14ac:dyDescent="0.2">
      <c r="A5" s="24" t="s">
        <v>90</v>
      </c>
      <c r="B5" s="24" t="s">
        <v>91</v>
      </c>
      <c r="C5" s="24" t="s">
        <v>92</v>
      </c>
      <c r="D5" s="180" t="s">
        <v>349</v>
      </c>
      <c r="E5" s="181"/>
      <c r="F5" s="5" t="s">
        <v>136</v>
      </c>
    </row>
    <row r="6" spans="1:6" x14ac:dyDescent="0.2">
      <c r="A6" s="22">
        <v>1</v>
      </c>
      <c r="B6" s="22">
        <v>2</v>
      </c>
      <c r="C6" s="22">
        <v>3</v>
      </c>
      <c r="D6" s="182"/>
      <c r="E6" s="183"/>
      <c r="F6" s="23"/>
    </row>
    <row r="7" spans="1:6" ht="31.5" customHeight="1" x14ac:dyDescent="0.2">
      <c r="A7" s="7">
        <v>650</v>
      </c>
      <c r="B7" s="7" t="s">
        <v>93</v>
      </c>
      <c r="C7" s="20" t="s">
        <v>94</v>
      </c>
      <c r="D7" s="180"/>
      <c r="E7" s="181"/>
      <c r="F7" s="23"/>
    </row>
    <row r="8" spans="1:6" ht="31.5" customHeight="1" x14ac:dyDescent="0.2">
      <c r="A8" s="21" t="s">
        <v>95</v>
      </c>
      <c r="B8" s="22" t="s">
        <v>96</v>
      </c>
      <c r="C8" s="20" t="s">
        <v>97</v>
      </c>
      <c r="D8" s="178">
        <f>D10</f>
        <v>6406.8</v>
      </c>
      <c r="E8" s="179"/>
      <c r="F8" s="90">
        <f>F9-F10</f>
        <v>4454.3</v>
      </c>
    </row>
    <row r="9" spans="1:6" ht="31.5" customHeight="1" x14ac:dyDescent="0.2">
      <c r="A9" s="22">
        <v>650</v>
      </c>
      <c r="B9" s="22" t="s">
        <v>98</v>
      </c>
      <c r="C9" s="25" t="s">
        <v>99</v>
      </c>
      <c r="D9" s="176">
        <v>0</v>
      </c>
      <c r="E9" s="177"/>
      <c r="F9" s="77">
        <v>10861.1</v>
      </c>
    </row>
    <row r="10" spans="1:6" ht="31.5" customHeight="1" x14ac:dyDescent="0.2">
      <c r="A10" s="22">
        <v>650</v>
      </c>
      <c r="B10" s="22" t="s">
        <v>100</v>
      </c>
      <c r="C10" s="26" t="s">
        <v>101</v>
      </c>
      <c r="D10" s="176">
        <v>6406.8</v>
      </c>
      <c r="E10" s="177"/>
      <c r="F10" s="77">
        <v>6406.8</v>
      </c>
    </row>
    <row r="11" spans="1:6" ht="31.5" customHeight="1" x14ac:dyDescent="0.2">
      <c r="A11" s="22"/>
      <c r="B11" s="22"/>
      <c r="C11" s="27" t="s">
        <v>102</v>
      </c>
      <c r="D11" s="178">
        <f>D8</f>
        <v>6406.8</v>
      </c>
      <c r="E11" s="179"/>
      <c r="F11" s="90">
        <f>F9-F10</f>
        <v>4454.3</v>
      </c>
    </row>
    <row r="12" spans="1:6" x14ac:dyDescent="0.2">
      <c r="A12" s="28"/>
    </row>
    <row r="13" spans="1:6" x14ac:dyDescent="0.2">
      <c r="F13" s="60"/>
    </row>
    <row r="20" spans="6:6" x14ac:dyDescent="0.2">
      <c r="F20" s="60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Normal="100" workbookViewId="0">
      <selection activeCell="F31" sqref="F31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62" hidden="1" customWidth="1"/>
    <col min="6" max="6" width="17.28515625" style="72" customWidth="1"/>
    <col min="7" max="7" width="14.42578125" style="62" customWidth="1"/>
    <col min="8" max="8" width="12.28515625" style="62" customWidth="1"/>
    <col min="9" max="9" width="12.42578125" style="62" customWidth="1"/>
    <col min="10" max="16384" width="9.140625" style="62"/>
  </cols>
  <sheetData>
    <row r="1" spans="1:9" ht="47.25" customHeight="1" x14ac:dyDescent="0.2">
      <c r="G1" s="172" t="s">
        <v>345</v>
      </c>
      <c r="H1" s="172"/>
      <c r="I1" s="172"/>
    </row>
    <row r="3" spans="1:9" ht="45" customHeight="1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</row>
    <row r="4" spans="1:9" ht="21" customHeight="1" x14ac:dyDescent="0.2"/>
    <row r="5" spans="1:9" x14ac:dyDescent="0.2">
      <c r="H5" s="10"/>
      <c r="I5" s="10" t="s">
        <v>32</v>
      </c>
    </row>
    <row r="6" spans="1:9" ht="87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73" t="s">
        <v>349</v>
      </c>
      <c r="G6" s="6" t="s">
        <v>133</v>
      </c>
      <c r="H6" s="7" t="s">
        <v>88</v>
      </c>
      <c r="I6" s="7" t="s">
        <v>89</v>
      </c>
    </row>
    <row r="7" spans="1:9" ht="11.25" customHeight="1" x14ac:dyDescent="0.2">
      <c r="A7" s="34" t="s">
        <v>8</v>
      </c>
      <c r="B7" s="35">
        <v>1</v>
      </c>
      <c r="C7" s="35">
        <v>11</v>
      </c>
      <c r="D7" s="36">
        <f>'[1]расходы 2020'!F30</f>
        <v>50</v>
      </c>
      <c r="E7" s="32" t="s">
        <v>26</v>
      </c>
      <c r="F7" s="75">
        <v>50</v>
      </c>
      <c r="G7" s="15">
        <v>0</v>
      </c>
      <c r="H7" s="68">
        <v>0</v>
      </c>
      <c r="I7" s="69">
        <f t="shared" ref="I7:I8" si="0">G7-F7</f>
        <v>-50</v>
      </c>
    </row>
    <row r="8" spans="1:9" s="43" customFormat="1" x14ac:dyDescent="0.2">
      <c r="A8" s="42" t="s">
        <v>29</v>
      </c>
      <c r="B8" s="16"/>
      <c r="C8" s="16"/>
      <c r="D8" s="17"/>
      <c r="E8" s="18"/>
      <c r="F8" s="89">
        <f>F7</f>
        <v>50</v>
      </c>
      <c r="G8" s="89">
        <f t="shared" ref="G8:H8" si="1">G7</f>
        <v>0</v>
      </c>
      <c r="H8" s="89">
        <f t="shared" si="1"/>
        <v>0</v>
      </c>
      <c r="I8" s="91">
        <f t="shared" si="0"/>
        <v>-50</v>
      </c>
    </row>
    <row r="9" spans="1:9" s="19" customFormat="1" x14ac:dyDescent="0.2">
      <c r="A9" s="9"/>
      <c r="B9" s="10"/>
      <c r="C9" s="10"/>
      <c r="D9" s="11"/>
      <c r="E9" s="62"/>
      <c r="F9" s="79"/>
      <c r="G9" s="62"/>
      <c r="H9" s="62"/>
    </row>
    <row r="12" spans="1:9" x14ac:dyDescent="0.2">
      <c r="F12" s="80"/>
      <c r="G12" s="59"/>
    </row>
  </sheetData>
  <autoFilter ref="A6:F8"/>
  <mergeCells count="2">
    <mergeCell ref="G1:I1"/>
    <mergeCell ref="A3:I3"/>
  </mergeCells>
  <pageMargins left="0" right="0" top="0" bottom="0" header="0" footer="0"/>
  <pageSetup paperSize="9" scale="8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расходы по структуре</vt:lpstr>
      <vt:lpstr>дефицит</vt:lpstr>
      <vt:lpstr>Резервный фонд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2022-04-20T03:33:31Z</cp:lastPrinted>
  <dcterms:created xsi:type="dcterms:W3CDTF">2013-11-27T09:07:44Z</dcterms:created>
  <dcterms:modified xsi:type="dcterms:W3CDTF">2022-04-25T09:50:22Z</dcterms:modified>
</cp:coreProperties>
</file>