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90" windowWidth="14235" windowHeight="3165" tabRatio="996" activeTab="5"/>
  </bookViews>
  <sheets>
    <sheet name="доходы" sheetId="51" r:id="rId1"/>
    <sheet name="расходы 2022" sheetId="29" r:id="rId2"/>
    <sheet name="программы 2022" sheetId="31" r:id="rId3"/>
    <sheet name="разделы 2022" sheetId="32" r:id="rId4"/>
    <sheet name="расходы по структуре 2022 " sheetId="50" r:id="rId5"/>
    <sheet name="МТ2022" sheetId="52" r:id="rId6"/>
  </sheets>
  <externalReferences>
    <externalReference r:id="rId7"/>
    <externalReference r:id="rId8"/>
  </externalReferences>
  <definedNames>
    <definedName name="_xlnm._FilterDatabase" localSheetId="0" hidden="1">доходы!#REF!</definedName>
    <definedName name="_xlnm._FilterDatabase" localSheetId="2" hidden="1">'программы 2022'!$A$7:$D$190</definedName>
    <definedName name="_xlnm._FilterDatabase" localSheetId="3" hidden="1">'разделы 2022'!$A$8:$D$37</definedName>
    <definedName name="_xlnm._FilterDatabase" localSheetId="1" hidden="1">'расходы 2022'!$A$7:$F$258</definedName>
    <definedName name="_xlnm._FilterDatabase" localSheetId="4" hidden="1">'расходы по структуре 2022 '!$A$7:$G$325</definedName>
    <definedName name="_xlnm.Print_Area" localSheetId="3">'разделы 2022'!$A$3:$D$37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H49" i="50" l="1"/>
  <c r="G48" i="29" l="1"/>
  <c r="G50" i="29"/>
  <c r="G59" i="29"/>
  <c r="G61" i="29"/>
  <c r="H50" i="50"/>
  <c r="H53" i="50"/>
  <c r="H78" i="50"/>
  <c r="H83" i="50"/>
  <c r="H92" i="50"/>
  <c r="H62" i="50"/>
  <c r="H65" i="50"/>
  <c r="H68" i="50"/>
  <c r="H64" i="50"/>
  <c r="H86" i="50"/>
  <c r="C18" i="52" l="1"/>
  <c r="D44" i="51" l="1"/>
  <c r="C13" i="52"/>
  <c r="E101" i="31" l="1"/>
  <c r="H80" i="50"/>
  <c r="H61" i="29"/>
  <c r="I82" i="50"/>
  <c r="G82" i="50"/>
  <c r="G81" i="50"/>
  <c r="I80" i="50"/>
  <c r="I86" i="50"/>
  <c r="D17" i="52" l="1"/>
  <c r="C14" i="52"/>
  <c r="C9" i="52"/>
  <c r="D8" i="52"/>
  <c r="D21" i="52" s="1"/>
  <c r="B8" i="52"/>
  <c r="C10" i="52"/>
  <c r="B17" i="52"/>
  <c r="B21" i="52" s="1"/>
  <c r="B15" i="52"/>
  <c r="C15" i="52" s="1"/>
  <c r="C17" i="52" l="1"/>
  <c r="C20" i="52"/>
  <c r="C16" i="52"/>
  <c r="C12" i="52"/>
  <c r="C8" i="52" s="1"/>
  <c r="C11" i="52"/>
  <c r="C19" i="52" l="1"/>
  <c r="D130" i="31"/>
  <c r="E130" i="31"/>
  <c r="F122" i="29"/>
  <c r="G122" i="29"/>
  <c r="G123" i="29"/>
  <c r="G156" i="50"/>
  <c r="I157" i="50"/>
  <c r="H156" i="50"/>
  <c r="I156" i="50"/>
  <c r="H279" i="50"/>
  <c r="H285" i="50"/>
  <c r="H314" i="50"/>
  <c r="H157" i="50"/>
  <c r="I163" i="50"/>
  <c r="C21" i="52" l="1"/>
  <c r="I172" i="50"/>
  <c r="H172" i="50"/>
  <c r="I173" i="50"/>
  <c r="H173" i="50"/>
  <c r="D54" i="31"/>
  <c r="F54" i="31"/>
  <c r="E55" i="31"/>
  <c r="F55" i="31"/>
  <c r="D55" i="31"/>
  <c r="D141" i="31"/>
  <c r="D142" i="31"/>
  <c r="F142" i="31"/>
  <c r="F143" i="31"/>
  <c r="D143" i="31"/>
  <c r="D135" i="31"/>
  <c r="D136" i="31"/>
  <c r="F137" i="31"/>
  <c r="D137" i="31"/>
  <c r="G86" i="50" l="1"/>
  <c r="I292" i="50" l="1"/>
  <c r="F129" i="29"/>
  <c r="F130" i="29"/>
  <c r="F131" i="29"/>
  <c r="H132" i="29"/>
  <c r="F132" i="29"/>
  <c r="F128" i="29"/>
  <c r="H128" i="29"/>
  <c r="G160" i="50"/>
  <c r="I160" i="50"/>
  <c r="H162" i="50"/>
  <c r="G128" i="29" s="1"/>
  <c r="H139" i="29"/>
  <c r="H140" i="29"/>
  <c r="F139" i="29"/>
  <c r="F140" i="29"/>
  <c r="F138" i="29"/>
  <c r="I174" i="50"/>
  <c r="H175" i="50"/>
  <c r="H176" i="50"/>
  <c r="I165" i="50"/>
  <c r="H166" i="50"/>
  <c r="I84" i="50"/>
  <c r="H87" i="50"/>
  <c r="I70" i="50"/>
  <c r="F50" i="29"/>
  <c r="F49" i="29" s="1"/>
  <c r="H50" i="29"/>
  <c r="H49" i="29" s="1"/>
  <c r="I63" i="50"/>
  <c r="H63" i="50" s="1"/>
  <c r="G49" i="29" l="1"/>
  <c r="E54" i="31"/>
  <c r="G140" i="29"/>
  <c r="E143" i="31"/>
  <c r="G139" i="29"/>
  <c r="E142" i="31"/>
  <c r="G132" i="29"/>
  <c r="E137" i="31"/>
  <c r="H138" i="29"/>
  <c r="F141" i="31"/>
  <c r="H165" i="50"/>
  <c r="F136" i="31"/>
  <c r="H131" i="29"/>
  <c r="H174" i="50"/>
  <c r="I164" i="50"/>
  <c r="D37" i="51"/>
  <c r="D29" i="51"/>
  <c r="D30" i="51"/>
  <c r="D31" i="51"/>
  <c r="E32" i="51"/>
  <c r="D33" i="51"/>
  <c r="D32" i="51" s="1"/>
  <c r="D35" i="51"/>
  <c r="D20" i="51"/>
  <c r="D21" i="51"/>
  <c r="D22" i="51"/>
  <c r="D23" i="51"/>
  <c r="D24" i="51"/>
  <c r="D26" i="51"/>
  <c r="D40" i="51"/>
  <c r="D41" i="51"/>
  <c r="D42" i="51"/>
  <c r="D46" i="51"/>
  <c r="D18" i="51"/>
  <c r="D17" i="51" s="1"/>
  <c r="E17" i="51"/>
  <c r="D12" i="51"/>
  <c r="D13" i="51"/>
  <c r="D14" i="51"/>
  <c r="D15" i="51"/>
  <c r="H130" i="29" l="1"/>
  <c r="G131" i="29"/>
  <c r="E136" i="31"/>
  <c r="G138" i="29"/>
  <c r="E141" i="31"/>
  <c r="H164" i="50"/>
  <c r="F135" i="31"/>
  <c r="G66" i="50"/>
  <c r="D57" i="31" s="1"/>
  <c r="D39" i="51"/>
  <c r="E39" i="51"/>
  <c r="D43" i="51"/>
  <c r="E43" i="51"/>
  <c r="E36" i="51" s="1"/>
  <c r="D28" i="51"/>
  <c r="E28" i="51"/>
  <c r="D34" i="51"/>
  <c r="E34" i="51"/>
  <c r="D19" i="51"/>
  <c r="E19" i="51"/>
  <c r="E10" i="51" s="1"/>
  <c r="D25" i="51"/>
  <c r="E25" i="51"/>
  <c r="D16" i="51"/>
  <c r="E16" i="51"/>
  <c r="C45" i="51"/>
  <c r="D45" i="51" s="1"/>
  <c r="C43" i="51"/>
  <c r="C39" i="51"/>
  <c r="C38" i="51"/>
  <c r="D38" i="51" s="1"/>
  <c r="C34" i="51"/>
  <c r="C32" i="51"/>
  <c r="C28" i="51"/>
  <c r="C25" i="51"/>
  <c r="C19" i="51"/>
  <c r="C17" i="51"/>
  <c r="C16" i="51" s="1"/>
  <c r="C11" i="51"/>
  <c r="G130" i="29" l="1"/>
  <c r="H163" i="50"/>
  <c r="H129" i="29"/>
  <c r="F52" i="29"/>
  <c r="D27" i="51"/>
  <c r="C27" i="51"/>
  <c r="C10" i="51"/>
  <c r="D11" i="51"/>
  <c r="D10" i="51" s="1"/>
  <c r="C36" i="51"/>
  <c r="E27" i="51"/>
  <c r="D36" i="51"/>
  <c r="E47" i="51"/>
  <c r="H57" i="50"/>
  <c r="G129" i="29" l="1"/>
  <c r="E135" i="31"/>
  <c r="C47" i="51"/>
  <c r="D47" i="51"/>
  <c r="E57" i="31" l="1"/>
  <c r="H67" i="50" l="1"/>
  <c r="I66" i="50"/>
  <c r="G319" i="50"/>
  <c r="I319" i="50"/>
  <c r="G290" i="50"/>
  <c r="G237" i="50"/>
  <c r="H66" i="50" l="1"/>
  <c r="H52" i="29"/>
  <c r="G314" i="50"/>
  <c r="G285" i="50"/>
  <c r="G23" i="50"/>
  <c r="I285" i="50"/>
  <c r="H238" i="50" l="1"/>
  <c r="H239" i="50" l="1"/>
  <c r="H214" i="50" l="1"/>
  <c r="H277" i="50"/>
  <c r="I56" i="50" l="1"/>
  <c r="I290" i="50"/>
  <c r="H84" i="50" l="1"/>
  <c r="H186" i="29"/>
  <c r="H185" i="29" s="1"/>
  <c r="H184" i="29" s="1"/>
  <c r="H183" i="29" s="1"/>
  <c r="H182" i="29" s="1"/>
  <c r="H181" i="29" s="1"/>
  <c r="F186" i="29"/>
  <c r="F185" i="29" s="1"/>
  <c r="F184" i="29" s="1"/>
  <c r="F183" i="29" s="1"/>
  <c r="F182" i="29" s="1"/>
  <c r="F181" i="29" s="1"/>
  <c r="G227" i="50"/>
  <c r="G226" i="50" s="1"/>
  <c r="G225" i="50" s="1"/>
  <c r="G224" i="50" s="1"/>
  <c r="G223" i="50" s="1"/>
  <c r="F12" i="31" l="1"/>
  <c r="F21" i="31"/>
  <c r="F61" i="31"/>
  <c r="H234" i="29"/>
  <c r="I237" i="50"/>
  <c r="F120" i="31" s="1"/>
  <c r="H159" i="29"/>
  <c r="H127" i="29"/>
  <c r="H136" i="29"/>
  <c r="H137" i="29"/>
  <c r="H118" i="29"/>
  <c r="H108" i="29"/>
  <c r="G86" i="29"/>
  <c r="I55" i="50"/>
  <c r="H45" i="29" s="1"/>
  <c r="H44" i="29" s="1"/>
  <c r="H37" i="29"/>
  <c r="H63" i="29" l="1"/>
  <c r="H194" i="29"/>
  <c r="I289" i="50"/>
  <c r="F87" i="31"/>
  <c r="F78" i="31"/>
  <c r="H255" i="29" l="1"/>
  <c r="H306" i="50" l="1"/>
  <c r="H300" i="50"/>
  <c r="H296" i="50"/>
  <c r="H292" i="50"/>
  <c r="H291" i="50"/>
  <c r="H287" i="50"/>
  <c r="H288" i="50"/>
  <c r="H286" i="50"/>
  <c r="H249" i="50"/>
  <c r="H244" i="50"/>
  <c r="I314" i="50"/>
  <c r="H324" i="50"/>
  <c r="H315" i="50"/>
  <c r="H316" i="50"/>
  <c r="H317" i="50"/>
  <c r="H321" i="50"/>
  <c r="H320" i="50"/>
  <c r="I49" i="50"/>
  <c r="H43" i="29" s="1"/>
  <c r="H319" i="50" l="1"/>
  <c r="F76" i="31"/>
  <c r="H253" i="29"/>
  <c r="H290" i="50"/>
  <c r="G243" i="50"/>
  <c r="G242" i="50" s="1"/>
  <c r="G241" i="50" s="1"/>
  <c r="G240" i="50" s="1"/>
  <c r="H243" i="50"/>
  <c r="I243" i="50"/>
  <c r="H233" i="50"/>
  <c r="G234" i="29" l="1"/>
  <c r="E87" i="31"/>
  <c r="E78" i="31"/>
  <c r="G255" i="29"/>
  <c r="I242" i="50"/>
  <c r="I241" i="50" s="1"/>
  <c r="I240" i="50" s="1"/>
  <c r="H198" i="29"/>
  <c r="F124" i="31"/>
  <c r="H237" i="50"/>
  <c r="E120" i="31" s="1"/>
  <c r="H242" i="50"/>
  <c r="H241" i="50" s="1"/>
  <c r="H240" i="50" s="1"/>
  <c r="E124" i="31"/>
  <c r="G198" i="29"/>
  <c r="H217" i="50"/>
  <c r="H221" i="50"/>
  <c r="H206" i="50"/>
  <c r="H197" i="50"/>
  <c r="G159" i="29" s="1"/>
  <c r="H191" i="50"/>
  <c r="H161" i="50"/>
  <c r="H170" i="50"/>
  <c r="G136" i="29" s="1"/>
  <c r="H171" i="50"/>
  <c r="G137" i="29" s="1"/>
  <c r="H152" i="50"/>
  <c r="G118" i="29" s="1"/>
  <c r="H105" i="50"/>
  <c r="H99" i="50"/>
  <c r="H88" i="50"/>
  <c r="H74" i="50"/>
  <c r="H69" i="50"/>
  <c r="H70" i="50"/>
  <c r="I68" i="50"/>
  <c r="I65" i="50" s="1"/>
  <c r="H60" i="50"/>
  <c r="H61" i="50"/>
  <c r="H56" i="50"/>
  <c r="H51" i="50"/>
  <c r="H52" i="50"/>
  <c r="H43" i="50"/>
  <c r="H113" i="50"/>
  <c r="H114" i="50"/>
  <c r="H117" i="50"/>
  <c r="H24" i="50"/>
  <c r="H25" i="50"/>
  <c r="H26" i="50"/>
  <c r="H15" i="50"/>
  <c r="H16" i="50"/>
  <c r="H17" i="50"/>
  <c r="G127" i="29" l="1"/>
  <c r="H160" i="50"/>
  <c r="I62" i="50"/>
  <c r="E12" i="31"/>
  <c r="G37" i="29"/>
  <c r="F58" i="31"/>
  <c r="F56" i="31" s="1"/>
  <c r="F53" i="31" s="1"/>
  <c r="H53" i="29"/>
  <c r="H51" i="29" s="1"/>
  <c r="H48" i="29" s="1"/>
  <c r="G52" i="29" l="1"/>
  <c r="H323" i="50"/>
  <c r="I323" i="50"/>
  <c r="H318" i="50"/>
  <c r="I318" i="50"/>
  <c r="I313" i="50"/>
  <c r="H305" i="50"/>
  <c r="I305" i="50"/>
  <c r="H299" i="50"/>
  <c r="I299" i="50"/>
  <c r="F90" i="31" s="1"/>
  <c r="H295" i="50"/>
  <c r="I295" i="50"/>
  <c r="H289" i="50"/>
  <c r="I298" i="50" l="1"/>
  <c r="I297" i="50" s="1"/>
  <c r="I294" i="50"/>
  <c r="I293" i="50" s="1"/>
  <c r="F93" i="31"/>
  <c r="H237" i="29"/>
  <c r="H298" i="50"/>
  <c r="H297" i="50" s="1"/>
  <c r="E90" i="31"/>
  <c r="H313" i="50"/>
  <c r="E76" i="31"/>
  <c r="G253" i="29"/>
  <c r="H322" i="50"/>
  <c r="E80" i="31"/>
  <c r="G257" i="29"/>
  <c r="I284" i="50"/>
  <c r="I283" i="50" s="1"/>
  <c r="F85" i="31"/>
  <c r="H232" i="29"/>
  <c r="H294" i="50"/>
  <c r="H293" i="50" s="1"/>
  <c r="E93" i="31"/>
  <c r="G237" i="29"/>
  <c r="I304" i="50"/>
  <c r="I303" i="50" s="1"/>
  <c r="I302" i="50" s="1"/>
  <c r="I301" i="50" s="1"/>
  <c r="F98" i="31"/>
  <c r="H245" i="29"/>
  <c r="H284" i="50"/>
  <c r="H283" i="50" s="1"/>
  <c r="E85" i="31"/>
  <c r="G232" i="29"/>
  <c r="H304" i="50"/>
  <c r="H303" i="50" s="1"/>
  <c r="H302" i="50" s="1"/>
  <c r="H301" i="50" s="1"/>
  <c r="E98" i="31"/>
  <c r="G245" i="29"/>
  <c r="I322" i="50"/>
  <c r="F80" i="31"/>
  <c r="H257" i="29"/>
  <c r="H276" i="50"/>
  <c r="H275" i="50" s="1"/>
  <c r="H274" i="50" s="1"/>
  <c r="H273" i="50" s="1"/>
  <c r="H272" i="50" s="1"/>
  <c r="H271" i="50" s="1"/>
  <c r="I276" i="50"/>
  <c r="I275" i="50" s="1"/>
  <c r="I274" i="50" s="1"/>
  <c r="I273" i="50" s="1"/>
  <c r="I272" i="50" s="1"/>
  <c r="I271" i="50" s="1"/>
  <c r="H268" i="50"/>
  <c r="I268" i="50"/>
  <c r="H232" i="50"/>
  <c r="I232" i="50"/>
  <c r="H236" i="50"/>
  <c r="H235" i="50" s="1"/>
  <c r="H234" i="50" s="1"/>
  <c r="I236" i="50"/>
  <c r="I235" i="50" s="1"/>
  <c r="I234" i="50" s="1"/>
  <c r="H248" i="50"/>
  <c r="H247" i="50" s="1"/>
  <c r="H246" i="50" s="1"/>
  <c r="H245" i="50" s="1"/>
  <c r="I248" i="50"/>
  <c r="I247" i="50" s="1"/>
  <c r="I246" i="50" s="1"/>
  <c r="I245" i="50" s="1"/>
  <c r="H255" i="50"/>
  <c r="H254" i="50" s="1"/>
  <c r="H253" i="50" s="1"/>
  <c r="I255" i="50"/>
  <c r="I254" i="50" s="1"/>
  <c r="I253" i="50" s="1"/>
  <c r="H260" i="50"/>
  <c r="I260" i="50"/>
  <c r="H220" i="50"/>
  <c r="I220" i="50"/>
  <c r="H216" i="50"/>
  <c r="I216" i="50"/>
  <c r="H213" i="50"/>
  <c r="I213" i="50"/>
  <c r="H205" i="50"/>
  <c r="I205" i="50"/>
  <c r="H196" i="50"/>
  <c r="H195" i="50" s="1"/>
  <c r="H194" i="50" s="1"/>
  <c r="H193" i="50" s="1"/>
  <c r="H192" i="50" s="1"/>
  <c r="E25" i="32" s="1"/>
  <c r="I196" i="50"/>
  <c r="I195" i="50" s="1"/>
  <c r="I194" i="50" s="1"/>
  <c r="I193" i="50" s="1"/>
  <c r="I192" i="50" s="1"/>
  <c r="F25" i="32" s="1"/>
  <c r="H190" i="50"/>
  <c r="I190" i="50"/>
  <c r="H159" i="50"/>
  <c r="I159" i="50"/>
  <c r="H169" i="50"/>
  <c r="I169" i="50"/>
  <c r="H151" i="50"/>
  <c r="I151" i="50"/>
  <c r="I147" i="50"/>
  <c r="I139" i="50"/>
  <c r="I125" i="50"/>
  <c r="H116" i="50"/>
  <c r="I116" i="50"/>
  <c r="H112" i="50"/>
  <c r="I112" i="50"/>
  <c r="F15" i="31" s="1"/>
  <c r="H104" i="50"/>
  <c r="I104" i="50"/>
  <c r="H98" i="50"/>
  <c r="I98" i="50"/>
  <c r="I91" i="50"/>
  <c r="H65" i="29"/>
  <c r="I81" i="50"/>
  <c r="H76" i="50"/>
  <c r="G58" i="29" s="1"/>
  <c r="G57" i="29" s="1"/>
  <c r="I76" i="50"/>
  <c r="H58" i="29" s="1"/>
  <c r="H57" i="29" s="1"/>
  <c r="H73" i="50"/>
  <c r="G56" i="29" s="1"/>
  <c r="G55" i="29" s="1"/>
  <c r="I73" i="50"/>
  <c r="H56" i="29" s="1"/>
  <c r="H55" i="29" s="1"/>
  <c r="G53" i="29"/>
  <c r="H59" i="50"/>
  <c r="I59" i="50"/>
  <c r="G43" i="29"/>
  <c r="F42" i="31"/>
  <c r="H42" i="50"/>
  <c r="H41" i="50" s="1"/>
  <c r="H40" i="50" s="1"/>
  <c r="H39" i="50" s="1"/>
  <c r="H38" i="50" s="1"/>
  <c r="E13" i="32" s="1"/>
  <c r="I42" i="50"/>
  <c r="I41" i="50" s="1"/>
  <c r="I40" i="50" s="1"/>
  <c r="I39" i="50" s="1"/>
  <c r="I38" i="50" s="1"/>
  <c r="F13" i="32" s="1"/>
  <c r="I36" i="50"/>
  <c r="I35" i="50" s="1"/>
  <c r="I34" i="50" s="1"/>
  <c r="I33" i="50" s="1"/>
  <c r="I31" i="50"/>
  <c r="I30" i="50" s="1"/>
  <c r="I29" i="50" s="1"/>
  <c r="I28" i="50" s="1"/>
  <c r="H23" i="50"/>
  <c r="H22" i="50" s="1"/>
  <c r="H21" i="50" s="1"/>
  <c r="H20" i="50" s="1"/>
  <c r="H19" i="50" s="1"/>
  <c r="H18" i="50" s="1"/>
  <c r="E11" i="32" s="1"/>
  <c r="I23" i="50"/>
  <c r="I22" i="50" s="1"/>
  <c r="I21" i="50" s="1"/>
  <c r="I20" i="50" s="1"/>
  <c r="I19" i="50" s="1"/>
  <c r="I18" i="50" s="1"/>
  <c r="F11" i="32" s="1"/>
  <c r="I14" i="50"/>
  <c r="I90" i="50" l="1"/>
  <c r="I312" i="50"/>
  <c r="I311" i="50" s="1"/>
  <c r="I310" i="50" s="1"/>
  <c r="I309" i="50" s="1"/>
  <c r="I308" i="50" s="1"/>
  <c r="I282" i="50"/>
  <c r="I281" i="50" s="1"/>
  <c r="I280" i="50" s="1"/>
  <c r="I279" i="50" s="1"/>
  <c r="F34" i="32" s="1"/>
  <c r="F33" i="32" s="1"/>
  <c r="H312" i="50"/>
  <c r="H311" i="50" s="1"/>
  <c r="H310" i="50" s="1"/>
  <c r="H309" i="50" s="1"/>
  <c r="H308" i="50" s="1"/>
  <c r="H307" i="50" s="1"/>
  <c r="I111" i="50"/>
  <c r="H282" i="50"/>
  <c r="H281" i="50" s="1"/>
  <c r="H280" i="50" s="1"/>
  <c r="H54" i="29"/>
  <c r="H111" i="50"/>
  <c r="E15" i="31"/>
  <c r="E14" i="31" s="1"/>
  <c r="I168" i="50"/>
  <c r="I167" i="50" s="1"/>
  <c r="F140" i="31"/>
  <c r="F139" i="31" s="1"/>
  <c r="F138" i="31" s="1"/>
  <c r="I158" i="50"/>
  <c r="F134" i="31"/>
  <c r="F133" i="31" s="1"/>
  <c r="F132" i="31" s="1"/>
  <c r="H259" i="50"/>
  <c r="H258" i="50" s="1"/>
  <c r="H252" i="50" s="1"/>
  <c r="H251" i="50" s="1"/>
  <c r="H250" i="50" s="1"/>
  <c r="G211" i="29"/>
  <c r="G210" i="29" s="1"/>
  <c r="G209" i="29" s="1"/>
  <c r="G202" i="29"/>
  <c r="G201" i="29" s="1"/>
  <c r="G200" i="29" s="1"/>
  <c r="G199" i="29" s="1"/>
  <c r="E128" i="31"/>
  <c r="E127" i="31" s="1"/>
  <c r="E126" i="31" s="1"/>
  <c r="E125" i="31" s="1"/>
  <c r="H231" i="50"/>
  <c r="H230" i="50" s="1"/>
  <c r="H229" i="50" s="1"/>
  <c r="G190" i="29"/>
  <c r="G189" i="29" s="1"/>
  <c r="G188" i="29" s="1"/>
  <c r="E116" i="31"/>
  <c r="E115" i="31" s="1"/>
  <c r="E114" i="31" s="1"/>
  <c r="H158" i="50"/>
  <c r="E134" i="31"/>
  <c r="E133" i="31" s="1"/>
  <c r="E132" i="31" s="1"/>
  <c r="I267" i="50"/>
  <c r="H216" i="29" s="1"/>
  <c r="H215" i="29" s="1"/>
  <c r="H214" i="29" s="1"/>
  <c r="H213" i="29" s="1"/>
  <c r="H212" i="29" s="1"/>
  <c r="F108" i="31"/>
  <c r="F107" i="31" s="1"/>
  <c r="F106" i="31" s="1"/>
  <c r="H217" i="29"/>
  <c r="I58" i="50"/>
  <c r="H47" i="29"/>
  <c r="H46" i="29" s="1"/>
  <c r="F46" i="31"/>
  <c r="F45" i="31" s="1"/>
  <c r="H267" i="50"/>
  <c r="H266" i="50" s="1"/>
  <c r="H265" i="50" s="1"/>
  <c r="E108" i="31"/>
  <c r="E107" i="31" s="1"/>
  <c r="E106" i="31" s="1"/>
  <c r="H58" i="50"/>
  <c r="E46" i="31"/>
  <c r="E45" i="31" s="1"/>
  <c r="G47" i="29"/>
  <c r="G46" i="29" s="1"/>
  <c r="H168" i="50"/>
  <c r="H167" i="50" s="1"/>
  <c r="E140" i="31"/>
  <c r="E139" i="31" s="1"/>
  <c r="E138" i="31" s="1"/>
  <c r="I259" i="50"/>
  <c r="I258" i="50" s="1"/>
  <c r="I252" i="50" s="1"/>
  <c r="I251" i="50" s="1"/>
  <c r="I250" i="50" s="1"/>
  <c r="H211" i="29"/>
  <c r="H210" i="29" s="1"/>
  <c r="H209" i="29" s="1"/>
  <c r="F128" i="31"/>
  <c r="F127" i="31" s="1"/>
  <c r="F126" i="31" s="1"/>
  <c r="F125" i="31" s="1"/>
  <c r="H202" i="29"/>
  <c r="H201" i="29" s="1"/>
  <c r="H200" i="29" s="1"/>
  <c r="H199" i="29" s="1"/>
  <c r="I231" i="50"/>
  <c r="I230" i="50" s="1"/>
  <c r="I229" i="50" s="1"/>
  <c r="H190" i="29"/>
  <c r="H189" i="29" s="1"/>
  <c r="H188" i="29" s="1"/>
  <c r="F116" i="31"/>
  <c r="F115" i="31" s="1"/>
  <c r="F114" i="31" s="1"/>
  <c r="H97" i="50"/>
  <c r="H96" i="50" s="1"/>
  <c r="H95" i="50" s="1"/>
  <c r="H94" i="50" s="1"/>
  <c r="E161" i="31"/>
  <c r="E160" i="31" s="1"/>
  <c r="E159" i="31" s="1"/>
  <c r="E158" i="31" s="1"/>
  <c r="E157" i="31" s="1"/>
  <c r="G74" i="29"/>
  <c r="G73" i="29" s="1"/>
  <c r="G72" i="29" s="1"/>
  <c r="G71" i="29" s="1"/>
  <c r="G70" i="29" s="1"/>
  <c r="H150" i="50"/>
  <c r="H149" i="50" s="1"/>
  <c r="E152" i="31"/>
  <c r="E151" i="31" s="1"/>
  <c r="E150" i="31" s="1"/>
  <c r="I212" i="50"/>
  <c r="I211" i="50" s="1"/>
  <c r="H174" i="29"/>
  <c r="H173" i="29" s="1"/>
  <c r="H172" i="29" s="1"/>
  <c r="H219" i="50"/>
  <c r="H218" i="50" s="1"/>
  <c r="G179" i="29"/>
  <c r="G178" i="29" s="1"/>
  <c r="G177" i="29" s="1"/>
  <c r="E178" i="31"/>
  <c r="E177" i="31" s="1"/>
  <c r="E176" i="31" s="1"/>
  <c r="H85" i="50"/>
  <c r="E105" i="31"/>
  <c r="E104" i="31" s="1"/>
  <c r="G65" i="29"/>
  <c r="G64" i="29" s="1"/>
  <c r="I124" i="50"/>
  <c r="I123" i="50" s="1"/>
  <c r="I122" i="50" s="1"/>
  <c r="I121" i="50" s="1"/>
  <c r="I120" i="50" s="1"/>
  <c r="I119" i="50" s="1"/>
  <c r="F18" i="32" s="1"/>
  <c r="H96" i="29"/>
  <c r="H95" i="29" s="1"/>
  <c r="H94" i="29" s="1"/>
  <c r="H93" i="29" s="1"/>
  <c r="H92" i="29" s="1"/>
  <c r="H91" i="29" s="1"/>
  <c r="H90" i="29" s="1"/>
  <c r="F156" i="31"/>
  <c r="F155" i="31" s="1"/>
  <c r="F154" i="31" s="1"/>
  <c r="F153" i="31" s="1"/>
  <c r="I219" i="50"/>
  <c r="I218" i="50" s="1"/>
  <c r="H179" i="29"/>
  <c r="H178" i="29" s="1"/>
  <c r="H177" i="29" s="1"/>
  <c r="F178" i="31"/>
  <c r="F177" i="31" s="1"/>
  <c r="F176" i="31" s="1"/>
  <c r="I89" i="50"/>
  <c r="H68" i="29"/>
  <c r="H67" i="29" s="1"/>
  <c r="H66" i="29" s="1"/>
  <c r="I103" i="50"/>
  <c r="I102" i="50" s="1"/>
  <c r="I101" i="50" s="1"/>
  <c r="I100" i="50" s="1"/>
  <c r="H79" i="29"/>
  <c r="H78" i="29" s="1"/>
  <c r="H77" i="29" s="1"/>
  <c r="H76" i="29" s="1"/>
  <c r="H75" i="29" s="1"/>
  <c r="F166" i="31"/>
  <c r="F165" i="31" s="1"/>
  <c r="F164" i="31" s="1"/>
  <c r="F163" i="31" s="1"/>
  <c r="I138" i="50"/>
  <c r="I137" i="50" s="1"/>
  <c r="I136" i="50" s="1"/>
  <c r="I135" i="50" s="1"/>
  <c r="F32" i="31"/>
  <c r="F31" i="31" s="1"/>
  <c r="F29" i="31" s="1"/>
  <c r="F70" i="31"/>
  <c r="F69" i="31" s="1"/>
  <c r="F68" i="31" s="1"/>
  <c r="F67" i="31" s="1"/>
  <c r="H153" i="29"/>
  <c r="H152" i="29" s="1"/>
  <c r="H151" i="29" s="1"/>
  <c r="H150" i="29" s="1"/>
  <c r="H149" i="29" s="1"/>
  <c r="H148" i="29" s="1"/>
  <c r="H212" i="50"/>
  <c r="H211" i="50" s="1"/>
  <c r="G174" i="29"/>
  <c r="G173" i="29" s="1"/>
  <c r="G172" i="29" s="1"/>
  <c r="G54" i="29"/>
  <c r="H103" i="50"/>
  <c r="H102" i="50" s="1"/>
  <c r="H101" i="50" s="1"/>
  <c r="H100" i="50" s="1"/>
  <c r="G79" i="29"/>
  <c r="G78" i="29" s="1"/>
  <c r="G77" i="29" s="1"/>
  <c r="G76" i="29" s="1"/>
  <c r="G75" i="29" s="1"/>
  <c r="E166" i="31"/>
  <c r="E165" i="31" s="1"/>
  <c r="E164" i="31" s="1"/>
  <c r="E163" i="31" s="1"/>
  <c r="I115" i="50"/>
  <c r="F17" i="31"/>
  <c r="F16" i="31" s="1"/>
  <c r="H88" i="29"/>
  <c r="H87" i="29" s="1"/>
  <c r="I146" i="50"/>
  <c r="I145" i="50" s="1"/>
  <c r="H115" i="29"/>
  <c r="H114" i="29" s="1"/>
  <c r="H113" i="29" s="1"/>
  <c r="F149" i="31"/>
  <c r="F148" i="31" s="1"/>
  <c r="F147" i="31" s="1"/>
  <c r="E70" i="31"/>
  <c r="E69" i="31" s="1"/>
  <c r="E68" i="31" s="1"/>
  <c r="E67" i="31" s="1"/>
  <c r="G153" i="29"/>
  <c r="G152" i="29" s="1"/>
  <c r="G151" i="29" s="1"/>
  <c r="G150" i="29" s="1"/>
  <c r="G149" i="29" s="1"/>
  <c r="G148" i="29" s="1"/>
  <c r="I204" i="50"/>
  <c r="I203" i="50" s="1"/>
  <c r="I202" i="50" s="1"/>
  <c r="I201" i="50" s="1"/>
  <c r="I200" i="50" s="1"/>
  <c r="I199" i="50" s="1"/>
  <c r="F27" i="32" s="1"/>
  <c r="H167" i="29"/>
  <c r="H166" i="29" s="1"/>
  <c r="H165" i="29" s="1"/>
  <c r="H164" i="29" s="1"/>
  <c r="H163" i="29" s="1"/>
  <c r="H162" i="29" s="1"/>
  <c r="H161" i="29" s="1"/>
  <c r="F183" i="31"/>
  <c r="F182" i="31" s="1"/>
  <c r="F181" i="31" s="1"/>
  <c r="F180" i="31" s="1"/>
  <c r="F179" i="31" s="1"/>
  <c r="I215" i="50"/>
  <c r="F175" i="31"/>
  <c r="F174" i="31" s="1"/>
  <c r="F173" i="31" s="1"/>
  <c r="H176" i="29"/>
  <c r="H175" i="29" s="1"/>
  <c r="I85" i="50"/>
  <c r="I79" i="50" s="1"/>
  <c r="F105" i="31"/>
  <c r="F104" i="31" s="1"/>
  <c r="H64" i="29"/>
  <c r="I97" i="50"/>
  <c r="I96" i="50" s="1"/>
  <c r="I95" i="50" s="1"/>
  <c r="I94" i="50" s="1"/>
  <c r="H74" i="29"/>
  <c r="H73" i="29" s="1"/>
  <c r="H72" i="29" s="1"/>
  <c r="H71" i="29" s="1"/>
  <c r="H70" i="29" s="1"/>
  <c r="F161" i="31"/>
  <c r="F160" i="31" s="1"/>
  <c r="F159" i="31" s="1"/>
  <c r="F158" i="31" s="1"/>
  <c r="F157" i="31" s="1"/>
  <c r="H115" i="50"/>
  <c r="G88" i="29"/>
  <c r="G87" i="29" s="1"/>
  <c r="E17" i="31"/>
  <c r="E16" i="31" s="1"/>
  <c r="I150" i="50"/>
  <c r="I149" i="50" s="1"/>
  <c r="F152" i="31"/>
  <c r="F151" i="31" s="1"/>
  <c r="F150" i="31" s="1"/>
  <c r="H204" i="50"/>
  <c r="H203" i="50" s="1"/>
  <c r="H202" i="50" s="1"/>
  <c r="H201" i="50" s="1"/>
  <c r="H200" i="50" s="1"/>
  <c r="H199" i="50" s="1"/>
  <c r="E27" i="32" s="1"/>
  <c r="E183" i="31"/>
  <c r="E182" i="31" s="1"/>
  <c r="E181" i="31" s="1"/>
  <c r="E180" i="31" s="1"/>
  <c r="E179" i="31" s="1"/>
  <c r="G167" i="29"/>
  <c r="G166" i="29" s="1"/>
  <c r="G165" i="29" s="1"/>
  <c r="G164" i="29" s="1"/>
  <c r="G163" i="29" s="1"/>
  <c r="G162" i="29" s="1"/>
  <c r="G161" i="29" s="1"/>
  <c r="H215" i="50"/>
  <c r="E175" i="31"/>
  <c r="E174" i="31" s="1"/>
  <c r="E173" i="31" s="1"/>
  <c r="G176" i="29"/>
  <c r="G175" i="29" s="1"/>
  <c r="I48" i="50"/>
  <c r="I13" i="50"/>
  <c r="I12" i="50" s="1"/>
  <c r="F49" i="31"/>
  <c r="F48" i="31" s="1"/>
  <c r="F47" i="31" s="1"/>
  <c r="I75" i="50"/>
  <c r="F66" i="31"/>
  <c r="F65" i="31" s="1"/>
  <c r="H75" i="50"/>
  <c r="E66" i="31"/>
  <c r="E65" i="31" s="1"/>
  <c r="H189" i="50"/>
  <c r="H188" i="50" s="1"/>
  <c r="H187" i="50" s="1"/>
  <c r="H186" i="50" s="1"/>
  <c r="H185" i="50" s="1"/>
  <c r="E24" i="32" s="1"/>
  <c r="I189" i="50"/>
  <c r="I188" i="50" s="1"/>
  <c r="I187" i="50" s="1"/>
  <c r="I186" i="50" s="1"/>
  <c r="I185" i="50" s="1"/>
  <c r="F24" i="32" s="1"/>
  <c r="H134" i="50"/>
  <c r="H133" i="50" s="1"/>
  <c r="I133" i="50"/>
  <c r="H72" i="50"/>
  <c r="E64" i="31"/>
  <c r="E63" i="31" s="1"/>
  <c r="I72" i="50"/>
  <c r="F64" i="31"/>
  <c r="F63" i="31" s="1"/>
  <c r="E58" i="31"/>
  <c r="I54" i="50"/>
  <c r="F44" i="31"/>
  <c r="F43" i="31" s="1"/>
  <c r="H48" i="50"/>
  <c r="H47" i="50" s="1"/>
  <c r="H46" i="50" s="1"/>
  <c r="E42" i="31"/>
  <c r="E41" i="31" s="1"/>
  <c r="I270" i="50"/>
  <c r="F32" i="32"/>
  <c r="F31" i="32" s="1"/>
  <c r="H270" i="50"/>
  <c r="E32" i="32"/>
  <c r="E31" i="32" s="1"/>
  <c r="I27" i="50"/>
  <c r="F12" i="32" s="1"/>
  <c r="H31" i="29"/>
  <c r="H30" i="29" s="1"/>
  <c r="H29" i="29" s="1"/>
  <c r="H28" i="29" s="1"/>
  <c r="H27" i="29" s="1"/>
  <c r="H26" i="29"/>
  <c r="H25" i="29" s="1"/>
  <c r="H24" i="29" s="1"/>
  <c r="H23" i="29" s="1"/>
  <c r="H22" i="29" s="1"/>
  <c r="G20" i="29"/>
  <c r="G19" i="29" s="1"/>
  <c r="G18" i="29" s="1"/>
  <c r="G17" i="29" s="1"/>
  <c r="G16" i="29" s="1"/>
  <c r="G15" i="29" s="1"/>
  <c r="H20" i="29"/>
  <c r="H19" i="29" s="1"/>
  <c r="H18" i="29" s="1"/>
  <c r="H17" i="29" s="1"/>
  <c r="H16" i="29" s="1"/>
  <c r="H15" i="29" s="1"/>
  <c r="H14" i="29"/>
  <c r="H13" i="29" s="1"/>
  <c r="H12" i="29" s="1"/>
  <c r="H11" i="29" s="1"/>
  <c r="H10" i="29" s="1"/>
  <c r="H9" i="29" s="1"/>
  <c r="E172" i="31"/>
  <c r="E171" i="31" s="1"/>
  <c r="E170" i="31" s="1"/>
  <c r="F172" i="31"/>
  <c r="F171" i="31" s="1"/>
  <c r="F170" i="31" s="1"/>
  <c r="E119" i="31"/>
  <c r="E118" i="31" s="1"/>
  <c r="E117" i="31" s="1"/>
  <c r="F119" i="31"/>
  <c r="F118" i="31" s="1"/>
  <c r="F117" i="31" s="1"/>
  <c r="E123" i="31"/>
  <c r="E122" i="31" s="1"/>
  <c r="E121" i="31" s="1"/>
  <c r="F123" i="31"/>
  <c r="F122" i="31" s="1"/>
  <c r="F121" i="31" s="1"/>
  <c r="F103" i="31"/>
  <c r="F102" i="31" s="1"/>
  <c r="E97" i="31"/>
  <c r="E96" i="31" s="1"/>
  <c r="E95" i="31" s="1"/>
  <c r="E94" i="31" s="1"/>
  <c r="F97" i="31"/>
  <c r="F96" i="31" s="1"/>
  <c r="F95" i="31" s="1"/>
  <c r="F94" i="31" s="1"/>
  <c r="E92" i="31"/>
  <c r="E91" i="31" s="1"/>
  <c r="F92" i="31"/>
  <c r="F91" i="31" s="1"/>
  <c r="E89" i="31"/>
  <c r="E88" i="31" s="1"/>
  <c r="F89" i="31"/>
  <c r="F88" i="31" s="1"/>
  <c r="E86" i="31"/>
  <c r="F86" i="31"/>
  <c r="E84" i="31"/>
  <c r="F84" i="31"/>
  <c r="E79" i="31"/>
  <c r="F79" i="31"/>
  <c r="E77" i="31"/>
  <c r="F77" i="31"/>
  <c r="E75" i="31"/>
  <c r="F75" i="31"/>
  <c r="F60" i="31"/>
  <c r="F59" i="31" s="1"/>
  <c r="E52" i="31"/>
  <c r="E51" i="31" s="1"/>
  <c r="E50" i="31" s="1"/>
  <c r="F52" i="31"/>
  <c r="F51" i="31" s="1"/>
  <c r="F50" i="31" s="1"/>
  <c r="F41" i="31"/>
  <c r="E36" i="31"/>
  <c r="F36" i="31"/>
  <c r="E35" i="31"/>
  <c r="E34" i="31" s="1"/>
  <c r="E33" i="31" s="1"/>
  <c r="F35" i="31"/>
  <c r="F34" i="31" s="1"/>
  <c r="F33" i="31" s="1"/>
  <c r="E11" i="31"/>
  <c r="E10" i="31" s="1"/>
  <c r="F11" i="31"/>
  <c r="F10" i="31" s="1"/>
  <c r="F14" i="31"/>
  <c r="F20" i="31"/>
  <c r="F19" i="31" s="1"/>
  <c r="F18" i="31" s="1"/>
  <c r="G256" i="29"/>
  <c r="H256" i="29"/>
  <c r="G254" i="29"/>
  <c r="H254" i="29"/>
  <c r="G252" i="29"/>
  <c r="H252" i="29"/>
  <c r="G244" i="29"/>
  <c r="G243" i="29" s="1"/>
  <c r="G242" i="29" s="1"/>
  <c r="G241" i="29" s="1"/>
  <c r="H244" i="29"/>
  <c r="H243" i="29" s="1"/>
  <c r="H242" i="29" s="1"/>
  <c r="H241" i="29" s="1"/>
  <c r="G240" i="29"/>
  <c r="G239" i="29" s="1"/>
  <c r="G238" i="29" s="1"/>
  <c r="H240" i="29"/>
  <c r="H239" i="29" s="1"/>
  <c r="H238" i="29" s="1"/>
  <c r="G236" i="29"/>
  <c r="G235" i="29" s="1"/>
  <c r="H236" i="29"/>
  <c r="H235" i="29" s="1"/>
  <c r="G233" i="29"/>
  <c r="H233" i="29"/>
  <c r="G117" i="29"/>
  <c r="G116" i="29" s="1"/>
  <c r="H117" i="29"/>
  <c r="H116" i="29" s="1"/>
  <c r="G126" i="29"/>
  <c r="G125" i="29" s="1"/>
  <c r="G124" i="29" s="1"/>
  <c r="H126" i="29"/>
  <c r="H125" i="29" s="1"/>
  <c r="H124" i="29" s="1"/>
  <c r="G135" i="29"/>
  <c r="G134" i="29" s="1"/>
  <c r="G133" i="29" s="1"/>
  <c r="H135" i="29"/>
  <c r="H134" i="29" s="1"/>
  <c r="H133" i="29" s="1"/>
  <c r="G158" i="29"/>
  <c r="G157" i="29" s="1"/>
  <c r="G156" i="29" s="1"/>
  <c r="G155" i="29" s="1"/>
  <c r="G154" i="29" s="1"/>
  <c r="H158" i="29"/>
  <c r="H157" i="29" s="1"/>
  <c r="H156" i="29" s="1"/>
  <c r="H155" i="29" s="1"/>
  <c r="H154" i="29" s="1"/>
  <c r="H193" i="29"/>
  <c r="H192" i="29" s="1"/>
  <c r="H191" i="29" s="1"/>
  <c r="G194" i="29"/>
  <c r="G193" i="29" s="1"/>
  <c r="G192" i="29" s="1"/>
  <c r="G191" i="29" s="1"/>
  <c r="G197" i="29"/>
  <c r="G196" i="29" s="1"/>
  <c r="G195" i="29" s="1"/>
  <c r="H197" i="29"/>
  <c r="H196" i="29" s="1"/>
  <c r="H195" i="29" s="1"/>
  <c r="G207" i="29"/>
  <c r="G206" i="29" s="1"/>
  <c r="H207" i="29"/>
  <c r="H206" i="29" s="1"/>
  <c r="G231" i="29"/>
  <c r="H231" i="29"/>
  <c r="G223" i="29"/>
  <c r="G222" i="29" s="1"/>
  <c r="G221" i="29" s="1"/>
  <c r="G220" i="29" s="1"/>
  <c r="G219" i="29" s="1"/>
  <c r="G218" i="29" s="1"/>
  <c r="H223" i="29"/>
  <c r="H222" i="29" s="1"/>
  <c r="H221" i="29" s="1"/>
  <c r="H220" i="29" s="1"/>
  <c r="H219" i="29" s="1"/>
  <c r="H218" i="29" s="1"/>
  <c r="H107" i="29"/>
  <c r="H106" i="29" s="1"/>
  <c r="H105" i="29" s="1"/>
  <c r="H104" i="29" s="1"/>
  <c r="G85" i="29"/>
  <c r="H85" i="29"/>
  <c r="H62" i="29"/>
  <c r="G42" i="29"/>
  <c r="G41" i="29" s="1"/>
  <c r="G40" i="29" s="1"/>
  <c r="H42" i="29"/>
  <c r="G36" i="29"/>
  <c r="G35" i="29" s="1"/>
  <c r="G34" i="29" s="1"/>
  <c r="G33" i="29" s="1"/>
  <c r="G32" i="29" s="1"/>
  <c r="H36" i="29"/>
  <c r="H35" i="29" s="1"/>
  <c r="H34" i="29" s="1"/>
  <c r="H33" i="29" s="1"/>
  <c r="H32" i="29" s="1"/>
  <c r="I155" i="50" l="1"/>
  <c r="I154" i="50" s="1"/>
  <c r="I78" i="50"/>
  <c r="I307" i="50"/>
  <c r="F36" i="32"/>
  <c r="F35" i="32" s="1"/>
  <c r="I266" i="50"/>
  <c r="I265" i="50" s="1"/>
  <c r="I263" i="50" s="1"/>
  <c r="F30" i="32" s="1"/>
  <c r="E36" i="32"/>
  <c r="E35" i="32" s="1"/>
  <c r="H155" i="50"/>
  <c r="H154" i="50" s="1"/>
  <c r="E34" i="32"/>
  <c r="E33" i="32" s="1"/>
  <c r="H278" i="50"/>
  <c r="I210" i="50"/>
  <c r="I209" i="50" s="1"/>
  <c r="I208" i="50" s="1"/>
  <c r="I207" i="50" s="1"/>
  <c r="F28" i="32" s="1"/>
  <c r="I93" i="50"/>
  <c r="H93" i="50"/>
  <c r="H110" i="50"/>
  <c r="H109" i="50" s="1"/>
  <c r="H108" i="50" s="1"/>
  <c r="H107" i="50" s="1"/>
  <c r="H106" i="50" s="1"/>
  <c r="I110" i="50"/>
  <c r="I109" i="50" s="1"/>
  <c r="I108" i="50" s="1"/>
  <c r="I107" i="50" s="1"/>
  <c r="F16" i="32" s="1"/>
  <c r="F15" i="32" s="1"/>
  <c r="I278" i="50"/>
  <c r="H230" i="29"/>
  <c r="H229" i="29" s="1"/>
  <c r="H228" i="29" s="1"/>
  <c r="H227" i="29" s="1"/>
  <c r="H226" i="29" s="1"/>
  <c r="H225" i="29" s="1"/>
  <c r="H41" i="29"/>
  <c r="H40" i="29" s="1"/>
  <c r="H39" i="29" s="1"/>
  <c r="H263" i="50"/>
  <c r="E30" i="32" s="1"/>
  <c r="H264" i="50"/>
  <c r="G216" i="29"/>
  <c r="G215" i="29" s="1"/>
  <c r="G214" i="29" s="1"/>
  <c r="G213" i="29" s="1"/>
  <c r="G212" i="29" s="1"/>
  <c r="I144" i="50"/>
  <c r="I143" i="50" s="1"/>
  <c r="I142" i="50" s="1"/>
  <c r="I141" i="50" s="1"/>
  <c r="F20" i="32" s="1"/>
  <c r="H210" i="50"/>
  <c r="H209" i="50" s="1"/>
  <c r="H208" i="50" s="1"/>
  <c r="H207" i="50" s="1"/>
  <c r="E28" i="32" s="1"/>
  <c r="I47" i="50"/>
  <c r="I46" i="50" s="1"/>
  <c r="F30" i="31"/>
  <c r="F28" i="31" s="1"/>
  <c r="E131" i="31"/>
  <c r="E129" i="31" s="1"/>
  <c r="E162" i="31"/>
  <c r="H251" i="29"/>
  <c r="H250" i="29" s="1"/>
  <c r="H249" i="29" s="1"/>
  <c r="H248" i="29" s="1"/>
  <c r="H247" i="29" s="1"/>
  <c r="H246" i="29" s="1"/>
  <c r="F13" i="31"/>
  <c r="F9" i="31" s="1"/>
  <c r="F8" i="31" s="1"/>
  <c r="I132" i="50"/>
  <c r="I131" i="50" s="1"/>
  <c r="I130" i="50" s="1"/>
  <c r="I129" i="50" s="1"/>
  <c r="I128" i="50" s="1"/>
  <c r="I127" i="50" s="1"/>
  <c r="F19" i="32" s="1"/>
  <c r="F17" i="32" s="1"/>
  <c r="H103" i="29"/>
  <c r="H102" i="29" s="1"/>
  <c r="H101" i="29" s="1"/>
  <c r="H100" i="29" s="1"/>
  <c r="H99" i="29" s="1"/>
  <c r="H98" i="29" s="1"/>
  <c r="H97" i="29" s="1"/>
  <c r="F27" i="31"/>
  <c r="F26" i="31" s="1"/>
  <c r="F25" i="31" s="1"/>
  <c r="F22" i="31" s="1"/>
  <c r="H132" i="50"/>
  <c r="H131" i="50" s="1"/>
  <c r="H130" i="50" s="1"/>
  <c r="H129" i="50" s="1"/>
  <c r="E27" i="31"/>
  <c r="E26" i="31" s="1"/>
  <c r="E25" i="31" s="1"/>
  <c r="G103" i="29"/>
  <c r="G102" i="29" s="1"/>
  <c r="G101" i="29" s="1"/>
  <c r="G100" i="29" s="1"/>
  <c r="G99" i="29" s="1"/>
  <c r="F101" i="31"/>
  <c r="F100" i="31" s="1"/>
  <c r="E13" i="31"/>
  <c r="E9" i="31" s="1"/>
  <c r="F24" i="31"/>
  <c r="F23" i="31" s="1"/>
  <c r="F74" i="31"/>
  <c r="F73" i="31" s="1"/>
  <c r="E83" i="31"/>
  <c r="E82" i="31" s="1"/>
  <c r="E81" i="31" s="1"/>
  <c r="F131" i="31"/>
  <c r="F162" i="31"/>
  <c r="G205" i="29"/>
  <c r="G204" i="29" s="1"/>
  <c r="G203" i="29" s="1"/>
  <c r="G187" i="29"/>
  <c r="H171" i="29"/>
  <c r="H170" i="29" s="1"/>
  <c r="H169" i="29" s="1"/>
  <c r="H168" i="29" s="1"/>
  <c r="G171" i="29"/>
  <c r="G170" i="29" s="1"/>
  <c r="G169" i="29" s="1"/>
  <c r="G168" i="29" s="1"/>
  <c r="H123" i="29"/>
  <c r="G121" i="29"/>
  <c r="G120" i="29" s="1"/>
  <c r="I71" i="50"/>
  <c r="H71" i="50"/>
  <c r="I11" i="50"/>
  <c r="F62" i="31"/>
  <c r="E62" i="31"/>
  <c r="H21" i="29"/>
  <c r="F169" i="31"/>
  <c r="F168" i="31" s="1"/>
  <c r="F167" i="31" s="1"/>
  <c r="E169" i="31"/>
  <c r="E168" i="31" s="1"/>
  <c r="E167" i="31" s="1"/>
  <c r="E113" i="31"/>
  <c r="F146" i="31"/>
  <c r="F145" i="31" s="1"/>
  <c r="F113" i="31"/>
  <c r="F40" i="31"/>
  <c r="F39" i="31" s="1"/>
  <c r="E74" i="31"/>
  <c r="E73" i="31" s="1"/>
  <c r="F83" i="31"/>
  <c r="F82" i="31" s="1"/>
  <c r="F81" i="31" s="1"/>
  <c r="G251" i="29"/>
  <c r="G250" i="29" s="1"/>
  <c r="G249" i="29" s="1"/>
  <c r="G248" i="29" s="1"/>
  <c r="G247" i="29" s="1"/>
  <c r="G246" i="29" s="1"/>
  <c r="G230" i="29"/>
  <c r="G229" i="29" s="1"/>
  <c r="G228" i="29" s="1"/>
  <c r="G227" i="29" s="1"/>
  <c r="G226" i="29" s="1"/>
  <c r="G225" i="29" s="1"/>
  <c r="H112" i="29"/>
  <c r="H111" i="29" s="1"/>
  <c r="H110" i="29" s="1"/>
  <c r="H109" i="29" s="1"/>
  <c r="H187" i="29"/>
  <c r="H205" i="29"/>
  <c r="H204" i="29" s="1"/>
  <c r="H203" i="29" s="1"/>
  <c r="H84" i="29"/>
  <c r="H83" i="29" s="1"/>
  <c r="H82" i="29" s="1"/>
  <c r="H81" i="29" s="1"/>
  <c r="H80" i="29" s="1"/>
  <c r="G84" i="29"/>
  <c r="G83" i="29" s="1"/>
  <c r="G82" i="29" s="1"/>
  <c r="G81" i="29" s="1"/>
  <c r="G80" i="29" s="1"/>
  <c r="H69" i="29"/>
  <c r="G69" i="29"/>
  <c r="H60" i="29"/>
  <c r="H59" i="29" s="1"/>
  <c r="E22" i="32" l="1"/>
  <c r="H153" i="50"/>
  <c r="F130" i="31"/>
  <c r="F129" i="31" s="1"/>
  <c r="H122" i="29"/>
  <c r="H121" i="29" s="1"/>
  <c r="H120" i="29" s="1"/>
  <c r="I45" i="50"/>
  <c r="I264" i="50"/>
  <c r="F22" i="32"/>
  <c r="E16" i="32"/>
  <c r="E15" i="32" s="1"/>
  <c r="I118" i="50"/>
  <c r="I106" i="50"/>
  <c r="H180" i="29"/>
  <c r="H160" i="29" s="1"/>
  <c r="F72" i="31"/>
  <c r="F71" i="31" s="1"/>
  <c r="E72" i="31"/>
  <c r="E71" i="31" s="1"/>
  <c r="F144" i="31"/>
  <c r="H38" i="29"/>
  <c r="H8" i="29" s="1"/>
  <c r="I10" i="50"/>
  <c r="F38" i="31"/>
  <c r="H89" i="29"/>
  <c r="I44" i="50" l="1"/>
  <c r="F14" i="32" s="1"/>
  <c r="I9" i="50"/>
  <c r="F127" i="29"/>
  <c r="I8" i="50" l="1"/>
  <c r="F10" i="32"/>
  <c r="F9" i="32" s="1"/>
  <c r="F126" i="29"/>
  <c r="F125" i="29" s="1"/>
  <c r="F124" i="29" s="1"/>
  <c r="F136" i="29"/>
  <c r="F137" i="29"/>
  <c r="G159" i="50"/>
  <c r="G158" i="50" s="1"/>
  <c r="G169" i="50"/>
  <c r="D140" i="31" s="1"/>
  <c r="F135" i="29" l="1"/>
  <c r="F134" i="29" s="1"/>
  <c r="F133" i="29" s="1"/>
  <c r="F123" i="29" s="1"/>
  <c r="F121" i="29" s="1"/>
  <c r="F120" i="29" s="1"/>
  <c r="D134" i="31"/>
  <c r="G168" i="50"/>
  <c r="G167" i="50" s="1"/>
  <c r="G157" i="50" s="1"/>
  <c r="G155" i="50" s="1"/>
  <c r="G154" i="50" s="1"/>
  <c r="D22" i="32" s="1"/>
  <c r="G112" i="50"/>
  <c r="G68" i="50" l="1"/>
  <c r="G65" i="50" s="1"/>
  <c r="G62" i="50" s="1"/>
  <c r="G268" i="50"/>
  <c r="F51" i="29" l="1"/>
  <c r="G85" i="50"/>
  <c r="D105" i="31"/>
  <c r="D104" i="31" s="1"/>
  <c r="F65" i="29"/>
  <c r="F64" i="29" s="1"/>
  <c r="G267" i="50"/>
  <c r="G266" i="50" l="1"/>
  <c r="G265" i="50" s="1"/>
  <c r="G264" i="50" s="1"/>
  <c r="F216" i="29"/>
  <c r="G248" i="50"/>
  <c r="G247" i="50" s="1"/>
  <c r="G246" i="50" s="1"/>
  <c r="G245" i="50" s="1"/>
  <c r="F202" i="29" l="1"/>
  <c r="F201" i="29" s="1"/>
  <c r="F200" i="29" s="1"/>
  <c r="F199" i="29" s="1"/>
  <c r="D128" i="31"/>
  <c r="D127" i="31" s="1"/>
  <c r="D126" i="31" s="1"/>
  <c r="D125" i="31" s="1"/>
  <c r="H126" i="50"/>
  <c r="H125" i="50" s="1"/>
  <c r="H124" i="50" l="1"/>
  <c r="H123" i="50" s="1"/>
  <c r="H122" i="50" s="1"/>
  <c r="H121" i="50" s="1"/>
  <c r="H120" i="50" s="1"/>
  <c r="H119" i="50" s="1"/>
  <c r="E18" i="32" s="1"/>
  <c r="G96" i="29"/>
  <c r="G95" i="29" s="1"/>
  <c r="G94" i="29" s="1"/>
  <c r="G93" i="29" s="1"/>
  <c r="G92" i="29" s="1"/>
  <c r="G91" i="29" s="1"/>
  <c r="G90" i="29" s="1"/>
  <c r="E156" i="31"/>
  <c r="E155" i="31" s="1"/>
  <c r="E154" i="31" s="1"/>
  <c r="E153" i="31" s="1"/>
  <c r="G140" i="50" l="1"/>
  <c r="H140" i="50" s="1"/>
  <c r="H139" i="50" l="1"/>
  <c r="G108" i="29"/>
  <c r="G107" i="29" s="1"/>
  <c r="G106" i="29" s="1"/>
  <c r="G105" i="29" s="1"/>
  <c r="G104" i="29" s="1"/>
  <c r="G98" i="29" s="1"/>
  <c r="G97" i="29" s="1"/>
  <c r="G49" i="50"/>
  <c r="G48" i="50" s="1"/>
  <c r="H138" i="50" l="1"/>
  <c r="H137" i="50" s="1"/>
  <c r="H136" i="50" s="1"/>
  <c r="H135" i="50" s="1"/>
  <c r="H128" i="50" s="1"/>
  <c r="H127" i="50" s="1"/>
  <c r="E19" i="32" s="1"/>
  <c r="E32" i="31"/>
  <c r="E31" i="31" s="1"/>
  <c r="E30" i="31" l="1"/>
  <c r="E28" i="31" s="1"/>
  <c r="E29" i="31"/>
  <c r="G263" i="50"/>
  <c r="D30" i="32" s="1"/>
  <c r="E24" i="31" l="1"/>
  <c r="E23" i="31" s="1"/>
  <c r="E22" i="31"/>
  <c r="F215" i="29"/>
  <c r="F214" i="29" s="1"/>
  <c r="F213" i="29" s="1"/>
  <c r="F212" i="29" s="1"/>
  <c r="D108" i="31"/>
  <c r="D107" i="31" s="1"/>
  <c r="D106" i="31" s="1"/>
  <c r="D12" i="31" l="1"/>
  <c r="D124" i="31" l="1"/>
  <c r="D123" i="31" s="1"/>
  <c r="D122" i="31" s="1"/>
  <c r="D121" i="31" s="1"/>
  <c r="F198" i="29"/>
  <c r="F197" i="29" s="1"/>
  <c r="F196" i="29" s="1"/>
  <c r="F195" i="29" s="1"/>
  <c r="F37" i="29"/>
  <c r="F36" i="29" s="1"/>
  <c r="F35" i="29" s="1"/>
  <c r="F34" i="29" s="1"/>
  <c r="F33" i="29" s="1"/>
  <c r="F32" i="29" s="1"/>
  <c r="F118" i="29"/>
  <c r="F117" i="29" s="1"/>
  <c r="F116" i="29" s="1"/>
  <c r="F108" i="29"/>
  <c r="F107" i="29" s="1"/>
  <c r="F106" i="29" s="1"/>
  <c r="F105" i="29" s="1"/>
  <c r="F104" i="29" s="1"/>
  <c r="G59" i="50"/>
  <c r="G58" i="50" s="1"/>
  <c r="D46" i="31" l="1"/>
  <c r="D58" i="31"/>
  <c r="D56" i="31" s="1"/>
  <c r="D53" i="31" s="1"/>
  <c r="E53" i="31" s="1"/>
  <c r="F47" i="29"/>
  <c r="F46" i="29" s="1"/>
  <c r="F53" i="29"/>
  <c r="F48" i="29" s="1"/>
  <c r="G260" i="50"/>
  <c r="G255" i="50"/>
  <c r="G254" i="50" s="1"/>
  <c r="G253" i="50" s="1"/>
  <c r="G51" i="29" l="1"/>
  <c r="E56" i="31"/>
  <c r="D139" i="31"/>
  <c r="D138" i="31" s="1"/>
  <c r="F211" i="29"/>
  <c r="F210" i="29" s="1"/>
  <c r="F209" i="29" s="1"/>
  <c r="F208" i="29"/>
  <c r="F207" i="29" s="1"/>
  <c r="F206" i="29" s="1"/>
  <c r="G259" i="50"/>
  <c r="G258" i="50" s="1"/>
  <c r="G252" i="50" s="1"/>
  <c r="G251" i="50" s="1"/>
  <c r="G250" i="50" s="1"/>
  <c r="D133" i="31"/>
  <c r="D132" i="31" s="1"/>
  <c r="F205" i="29" l="1"/>
  <c r="F204" i="29" s="1"/>
  <c r="F203" i="29" s="1"/>
  <c r="D131" i="31"/>
  <c r="D129" i="31" s="1"/>
  <c r="G76" i="50"/>
  <c r="D66" i="31" s="1"/>
  <c r="D65" i="31" s="1"/>
  <c r="H82" i="50"/>
  <c r="G63" i="29" l="1"/>
  <c r="G62" i="29" s="1"/>
  <c r="G60" i="29" s="1"/>
  <c r="H81" i="50"/>
  <c r="E103" i="31"/>
  <c r="E102" i="31" s="1"/>
  <c r="E100" i="31" s="1"/>
  <c r="F63" i="29"/>
  <c r="F62" i="29" s="1"/>
  <c r="D103" i="31"/>
  <c r="G75" i="50"/>
  <c r="F58" i="29"/>
  <c r="F57" i="29" s="1"/>
  <c r="H148" i="50"/>
  <c r="H147" i="50" s="1"/>
  <c r="G232" i="50"/>
  <c r="D116" i="31" s="1"/>
  <c r="D115" i="31" s="1"/>
  <c r="D114" i="31" s="1"/>
  <c r="H79" i="50" l="1"/>
  <c r="H146" i="50"/>
  <c r="H145" i="50" s="1"/>
  <c r="H144" i="50" s="1"/>
  <c r="H143" i="50" s="1"/>
  <c r="H142" i="50" s="1"/>
  <c r="H141" i="50" s="1"/>
  <c r="H118" i="50" s="1"/>
  <c r="E149" i="31"/>
  <c r="E148" i="31" s="1"/>
  <c r="E147" i="31" s="1"/>
  <c r="E146" i="31" s="1"/>
  <c r="E145" i="31" s="1"/>
  <c r="E144" i="31" s="1"/>
  <c r="G115" i="29"/>
  <c r="G114" i="29" s="1"/>
  <c r="G113" i="29" s="1"/>
  <c r="G112" i="29" s="1"/>
  <c r="G111" i="29" s="1"/>
  <c r="G110" i="29" s="1"/>
  <c r="G109" i="29" s="1"/>
  <c r="G89" i="29" s="1"/>
  <c r="F61" i="29"/>
  <c r="F60" i="29" s="1"/>
  <c r="F232" i="29"/>
  <c r="F231" i="29" s="1"/>
  <c r="D85" i="31"/>
  <c r="G231" i="50"/>
  <c r="G230" i="50" s="1"/>
  <c r="F190" i="29"/>
  <c r="F189" i="29" s="1"/>
  <c r="F188" i="29" s="1"/>
  <c r="E20" i="32" l="1"/>
  <c r="E17" i="32" s="1"/>
  <c r="D42" i="31" l="1"/>
  <c r="D45" i="31"/>
  <c r="G73" i="50"/>
  <c r="D64" i="31" s="1"/>
  <c r="G91" i="50"/>
  <c r="G98" i="50"/>
  <c r="D161" i="31" s="1"/>
  <c r="G104" i="50"/>
  <c r="D166" i="31" s="1"/>
  <c r="G323" i="50"/>
  <c r="D112" i="31" l="1"/>
  <c r="G90" i="50"/>
  <c r="H90" i="50" s="1"/>
  <c r="H91" i="50"/>
  <c r="D44" i="31"/>
  <c r="H55" i="50"/>
  <c r="F257" i="29"/>
  <c r="F256" i="29" s="1"/>
  <c r="D80" i="31"/>
  <c r="G89" i="50"/>
  <c r="F68" i="29"/>
  <c r="F67" i="29" s="1"/>
  <c r="F43" i="29"/>
  <c r="F42" i="29" s="1"/>
  <c r="F45" i="29"/>
  <c r="F44" i="29" s="1"/>
  <c r="F79" i="29"/>
  <c r="F78" i="29" s="1"/>
  <c r="F77" i="29" s="1"/>
  <c r="F76" i="29" s="1"/>
  <c r="F75" i="29" s="1"/>
  <c r="F56" i="29"/>
  <c r="F55" i="29" s="1"/>
  <c r="F54" i="29" s="1"/>
  <c r="F74" i="29"/>
  <c r="F73" i="29" s="1"/>
  <c r="F72" i="29" s="1"/>
  <c r="F71" i="29" s="1"/>
  <c r="F70" i="29" s="1"/>
  <c r="G54" i="50"/>
  <c r="G103" i="50"/>
  <c r="G102" i="50" s="1"/>
  <c r="G101" i="50" s="1"/>
  <c r="G100" i="50" s="1"/>
  <c r="G97" i="50"/>
  <c r="G96" i="50" s="1"/>
  <c r="G95" i="50" s="1"/>
  <c r="G94" i="50" s="1"/>
  <c r="G72" i="50"/>
  <c r="G71" i="50" s="1"/>
  <c r="G205" i="50"/>
  <c r="G47" i="50" l="1"/>
  <c r="G46" i="50" s="1"/>
  <c r="G45" i="50" s="1"/>
  <c r="F59" i="29"/>
  <c r="F66" i="29"/>
  <c r="H89" i="50"/>
  <c r="G68" i="29"/>
  <c r="G67" i="29" s="1"/>
  <c r="G45" i="29"/>
  <c r="G44" i="29" s="1"/>
  <c r="G39" i="29" s="1"/>
  <c r="H54" i="50"/>
  <c r="H45" i="50" s="1"/>
  <c r="E44" i="31"/>
  <c r="E43" i="31" s="1"/>
  <c r="E40" i="31" s="1"/>
  <c r="D183" i="31"/>
  <c r="F167" i="29"/>
  <c r="F166" i="29" s="1"/>
  <c r="F165" i="29" s="1"/>
  <c r="F164" i="29" s="1"/>
  <c r="F163" i="29" s="1"/>
  <c r="F162" i="29" s="1"/>
  <c r="F161" i="29" s="1"/>
  <c r="F69" i="29"/>
  <c r="F41" i="29"/>
  <c r="F40" i="29" s="1"/>
  <c r="F39" i="29" s="1"/>
  <c r="G93" i="50"/>
  <c r="G80" i="50"/>
  <c r="G204" i="50"/>
  <c r="G203" i="50" s="1"/>
  <c r="G202" i="50" s="1"/>
  <c r="G201" i="50" s="1"/>
  <c r="G200" i="50" s="1"/>
  <c r="G199" i="50" s="1"/>
  <c r="G14" i="50"/>
  <c r="H14" i="50" s="1"/>
  <c r="H44" i="50" l="1"/>
  <c r="E14" i="32" s="1"/>
  <c r="G66" i="29"/>
  <c r="G38" i="29"/>
  <c r="E49" i="31"/>
  <c r="E48" i="31" s="1"/>
  <c r="E47" i="31" s="1"/>
  <c r="G14" i="29"/>
  <c r="G13" i="29" s="1"/>
  <c r="G12" i="29" s="1"/>
  <c r="G11" i="29" s="1"/>
  <c r="G10" i="29" s="1"/>
  <c r="G9" i="29" s="1"/>
  <c r="D27" i="32"/>
  <c r="F14" i="29"/>
  <c r="F13" i="29" s="1"/>
  <c r="F12" i="29" s="1"/>
  <c r="F11" i="29" s="1"/>
  <c r="F10" i="29" s="1"/>
  <c r="F9" i="29" s="1"/>
  <c r="D49" i="31"/>
  <c r="F38" i="29"/>
  <c r="D111" i="31"/>
  <c r="D110" i="31" s="1"/>
  <c r="D109" i="31" s="1"/>
  <c r="G79" i="50" l="1"/>
  <c r="G78" i="50" s="1"/>
  <c r="G44" i="50" s="1"/>
  <c r="D120" i="31"/>
  <c r="F159" i="29"/>
  <c r="F158" i="29" s="1"/>
  <c r="F157" i="29" s="1"/>
  <c r="F156" i="29" s="1"/>
  <c r="F155" i="29" s="1"/>
  <c r="F154" i="29" s="1"/>
  <c r="H37" i="50"/>
  <c r="E61" i="31" s="1"/>
  <c r="E60" i="31" s="1"/>
  <c r="E59" i="31" s="1"/>
  <c r="E39" i="31" s="1"/>
  <c r="E38" i="31" s="1"/>
  <c r="H32" i="50"/>
  <c r="E21" i="31" s="1"/>
  <c r="E20" i="31" s="1"/>
  <c r="E19" i="31" s="1"/>
  <c r="E18" i="31" s="1"/>
  <c r="E8" i="31" s="1"/>
  <c r="G183" i="50"/>
  <c r="D189" i="31" s="1"/>
  <c r="H36" i="50" l="1"/>
  <c r="H35" i="50" s="1"/>
  <c r="H34" i="50" s="1"/>
  <c r="H33" i="50" s="1"/>
  <c r="G31" i="29"/>
  <c r="G30" i="29" s="1"/>
  <c r="G29" i="29" s="1"/>
  <c r="G28" i="29" s="1"/>
  <c r="G27" i="29" s="1"/>
  <c r="H31" i="50"/>
  <c r="H30" i="50" s="1"/>
  <c r="H29" i="50" s="1"/>
  <c r="H28" i="50" s="1"/>
  <c r="G26" i="29"/>
  <c r="G25" i="29" s="1"/>
  <c r="G24" i="29" s="1"/>
  <c r="G23" i="29" s="1"/>
  <c r="G22" i="29" s="1"/>
  <c r="D14" i="32"/>
  <c r="F26" i="29"/>
  <c r="F25" i="29" s="1"/>
  <c r="F24" i="29" s="1"/>
  <c r="F23" i="29" s="1"/>
  <c r="F22" i="29" s="1"/>
  <c r="D21" i="31"/>
  <c r="F31" i="29"/>
  <c r="F30" i="29" s="1"/>
  <c r="F29" i="29" s="1"/>
  <c r="F28" i="29" s="1"/>
  <c r="F27" i="29" s="1"/>
  <c r="D61" i="31"/>
  <c r="F85" i="29"/>
  <c r="D15" i="31"/>
  <c r="G182" i="50"/>
  <c r="G181" i="50" s="1"/>
  <c r="G180" i="50" s="1"/>
  <c r="G179" i="50" s="1"/>
  <c r="G178" i="50" s="1"/>
  <c r="G177" i="50" s="1"/>
  <c r="F147" i="29"/>
  <c r="F146" i="29" s="1"/>
  <c r="F145" i="29" s="1"/>
  <c r="F144" i="29" s="1"/>
  <c r="F143" i="29" s="1"/>
  <c r="F142" i="29" s="1"/>
  <c r="F141" i="29" s="1"/>
  <c r="F194" i="29"/>
  <c r="F193" i="29" s="1"/>
  <c r="F192" i="29" s="1"/>
  <c r="F191" i="29" s="1"/>
  <c r="F187" i="29" s="1"/>
  <c r="F180" i="29" s="1"/>
  <c r="G196" i="50"/>
  <c r="G195" i="50" s="1"/>
  <c r="G194" i="50" s="1"/>
  <c r="G236" i="50"/>
  <c r="G125" i="50"/>
  <c r="D156" i="31" s="1"/>
  <c r="G21" i="29" l="1"/>
  <c r="G8" i="29" s="1"/>
  <c r="H27" i="50"/>
  <c r="E12" i="32" s="1"/>
  <c r="G235" i="50"/>
  <c r="G234" i="50" s="1"/>
  <c r="G229" i="50" s="1"/>
  <c r="G222" i="50" s="1"/>
  <c r="D23" i="32"/>
  <c r="F21" i="29"/>
  <c r="F96" i="29"/>
  <c r="F95" i="29" s="1"/>
  <c r="F94" i="29" s="1"/>
  <c r="F93" i="29" s="1"/>
  <c r="F92" i="29" s="1"/>
  <c r="F91" i="29" s="1"/>
  <c r="F90" i="29" s="1"/>
  <c r="G124" i="50"/>
  <c r="G123" i="50" s="1"/>
  <c r="G122" i="50" s="1"/>
  <c r="G121" i="50" s="1"/>
  <c r="G120" i="50" s="1"/>
  <c r="G119" i="50" s="1"/>
  <c r="D18" i="32" s="1"/>
  <c r="D29" i="32" l="1"/>
  <c r="G36" i="50" l="1"/>
  <c r="G35" i="50" s="1"/>
  <c r="G34" i="50" s="1"/>
  <c r="G33" i="50" s="1"/>
  <c r="G31" i="50"/>
  <c r="G30" i="50" s="1"/>
  <c r="G29" i="50" s="1"/>
  <c r="G28" i="50" s="1"/>
  <c r="G42" i="50"/>
  <c r="G41" i="50" s="1"/>
  <c r="G40" i="50" s="1"/>
  <c r="G39" i="50" s="1"/>
  <c r="G38" i="50" s="1"/>
  <c r="D13" i="32" s="1"/>
  <c r="G116" i="50"/>
  <c r="D17" i="31" s="1"/>
  <c r="G111" i="50"/>
  <c r="G139" i="50"/>
  <c r="D32" i="31" s="1"/>
  <c r="G133" i="50"/>
  <c r="D27" i="31" s="1"/>
  <c r="G193" i="50"/>
  <c r="G192" i="50" s="1"/>
  <c r="D25" i="32" s="1"/>
  <c r="G190" i="50"/>
  <c r="D70" i="31" s="1"/>
  <c r="G305" i="50"/>
  <c r="D98" i="31" s="1"/>
  <c r="G322" i="50"/>
  <c r="G284" i="50"/>
  <c r="D87" i="31"/>
  <c r="F20" i="29" l="1"/>
  <c r="F19" i="29" s="1"/>
  <c r="F18" i="29" s="1"/>
  <c r="F17" i="29" s="1"/>
  <c r="F16" i="29" s="1"/>
  <c r="F15" i="29" s="1"/>
  <c r="F8" i="29" s="1"/>
  <c r="D52" i="31"/>
  <c r="F88" i="29"/>
  <c r="F87" i="29" s="1"/>
  <c r="F84" i="29" s="1"/>
  <c r="F83" i="29" s="1"/>
  <c r="F82" i="29" s="1"/>
  <c r="F81" i="29" s="1"/>
  <c r="F80" i="29" s="1"/>
  <c r="F103" i="29"/>
  <c r="F102" i="29" s="1"/>
  <c r="F101" i="29" s="1"/>
  <c r="F100" i="29" s="1"/>
  <c r="F99" i="29" s="1"/>
  <c r="F98" i="29" s="1"/>
  <c r="F97" i="29" s="1"/>
  <c r="F234" i="29"/>
  <c r="F233" i="29" s="1"/>
  <c r="F230" i="29" s="1"/>
  <c r="F245" i="29"/>
  <c r="F244" i="29" s="1"/>
  <c r="F243" i="29" s="1"/>
  <c r="F242" i="29" s="1"/>
  <c r="F241" i="29" s="1"/>
  <c r="F153" i="29"/>
  <c r="F152" i="29" s="1"/>
  <c r="F151" i="29" s="1"/>
  <c r="F150" i="29" s="1"/>
  <c r="F149" i="29" s="1"/>
  <c r="F148" i="29" s="1"/>
  <c r="F119" i="29" s="1"/>
  <c r="G132" i="50"/>
  <c r="G131" i="50" s="1"/>
  <c r="G289" i="50"/>
  <c r="G283" i="50" s="1"/>
  <c r="G304" i="50"/>
  <c r="G303" i="50" s="1"/>
  <c r="G302" i="50" s="1"/>
  <c r="G301" i="50" s="1"/>
  <c r="G138" i="50"/>
  <c r="G137" i="50" s="1"/>
  <c r="G136" i="50" s="1"/>
  <c r="G135" i="50" s="1"/>
  <c r="G189" i="50"/>
  <c r="G188" i="50" s="1"/>
  <c r="G187" i="50" s="1"/>
  <c r="G186" i="50" s="1"/>
  <c r="G185" i="50" s="1"/>
  <c r="G153" i="50" s="1"/>
  <c r="G115" i="50"/>
  <c r="G110" i="50" s="1"/>
  <c r="G109" i="50" s="1"/>
  <c r="G108" i="50" s="1"/>
  <c r="G107" i="50" s="1"/>
  <c r="G27" i="50"/>
  <c r="G22" i="50"/>
  <c r="G21" i="50" s="1"/>
  <c r="G20" i="50" s="1"/>
  <c r="G19" i="50" s="1"/>
  <c r="G18" i="50" s="1"/>
  <c r="D11" i="32" s="1"/>
  <c r="G13" i="50"/>
  <c r="G276" i="50"/>
  <c r="F224" i="29" s="1"/>
  <c r="F223" i="29" s="1"/>
  <c r="F222" i="29" s="1"/>
  <c r="F221" i="29" s="1"/>
  <c r="F220" i="29" s="1"/>
  <c r="F219" i="29" s="1"/>
  <c r="F218" i="29" s="1"/>
  <c r="G299" i="50"/>
  <c r="D90" i="31" s="1"/>
  <c r="G295" i="50"/>
  <c r="D93" i="31" s="1"/>
  <c r="G213" i="50"/>
  <c r="G216" i="50"/>
  <c r="G220" i="50"/>
  <c r="G147" i="50"/>
  <c r="D149" i="31" s="1"/>
  <c r="G151" i="50"/>
  <c r="D178" i="31" l="1"/>
  <c r="D177" i="31" s="1"/>
  <c r="D176" i="31" s="1"/>
  <c r="F179" i="29"/>
  <c r="F178" i="29" s="1"/>
  <c r="F177" i="29" s="1"/>
  <c r="D175" i="31"/>
  <c r="D174" i="31" s="1"/>
  <c r="D173" i="31" s="1"/>
  <c r="F176" i="29"/>
  <c r="F175" i="29" s="1"/>
  <c r="D172" i="31"/>
  <c r="D171" i="31" s="1"/>
  <c r="D170" i="31" s="1"/>
  <c r="F174" i="29"/>
  <c r="F173" i="29" s="1"/>
  <c r="F172" i="29" s="1"/>
  <c r="G12" i="50"/>
  <c r="H13" i="50"/>
  <c r="D12" i="32"/>
  <c r="G150" i="50"/>
  <c r="G149" i="50" s="1"/>
  <c r="D152" i="31"/>
  <c r="D151" i="31" s="1"/>
  <c r="D150" i="31" s="1"/>
  <c r="G219" i="50"/>
  <c r="G218" i="50" s="1"/>
  <c r="G106" i="50"/>
  <c r="D16" i="32"/>
  <c r="G146" i="50"/>
  <c r="G145" i="50" s="1"/>
  <c r="F115" i="29"/>
  <c r="F114" i="29" s="1"/>
  <c r="F113" i="29" s="1"/>
  <c r="F112" i="29" s="1"/>
  <c r="F111" i="29" s="1"/>
  <c r="F110" i="29" s="1"/>
  <c r="F109" i="29" s="1"/>
  <c r="F89" i="29" s="1"/>
  <c r="G294" i="50"/>
  <c r="G293" i="50" s="1"/>
  <c r="F237" i="29"/>
  <c r="F236" i="29" s="1"/>
  <c r="F235" i="29" s="1"/>
  <c r="G212" i="50"/>
  <c r="G211" i="50" s="1"/>
  <c r="G298" i="50"/>
  <c r="G297" i="50" s="1"/>
  <c r="F240" i="29"/>
  <c r="F239" i="29" s="1"/>
  <c r="F238" i="29" s="1"/>
  <c r="D24" i="32"/>
  <c r="D21" i="32" s="1"/>
  <c r="G130" i="50"/>
  <c r="G129" i="50" s="1"/>
  <c r="G128" i="50" s="1"/>
  <c r="G127" i="50" s="1"/>
  <c r="D19" i="32" s="1"/>
  <c r="D26" i="31"/>
  <c r="D25" i="31" s="1"/>
  <c r="G275" i="50"/>
  <c r="G274" i="50" s="1"/>
  <c r="G273" i="50" s="1"/>
  <c r="G215" i="50"/>
  <c r="D11" i="31"/>
  <c r="D10" i="31" s="1"/>
  <c r="D20" i="31"/>
  <c r="D19" i="31" s="1"/>
  <c r="D18" i="31" s="1"/>
  <c r="D16" i="31"/>
  <c r="D14" i="31"/>
  <c r="D188" i="31"/>
  <c r="D187" i="31" s="1"/>
  <c r="D182" i="31"/>
  <c r="D181" i="31" s="1"/>
  <c r="D180" i="31" s="1"/>
  <c r="D165" i="31"/>
  <c r="D164" i="31" s="1"/>
  <c r="D163" i="31" s="1"/>
  <c r="D160" i="31"/>
  <c r="D159" i="31" s="1"/>
  <c r="D155" i="31"/>
  <c r="D154" i="31" s="1"/>
  <c r="D148" i="31"/>
  <c r="D147" i="31" s="1"/>
  <c r="D119" i="31"/>
  <c r="D118" i="31" s="1"/>
  <c r="D117" i="31" s="1"/>
  <c r="D113" i="31" s="1"/>
  <c r="D102" i="31"/>
  <c r="D97" i="31"/>
  <c r="D96" i="31" s="1"/>
  <c r="D95" i="31" s="1"/>
  <c r="D94" i="31" s="1"/>
  <c r="D92" i="31"/>
  <c r="D91" i="31" s="1"/>
  <c r="D89" i="31"/>
  <c r="D88" i="31" s="1"/>
  <c r="D86" i="31"/>
  <c r="D84" i="31"/>
  <c r="D79" i="31"/>
  <c r="D69" i="31"/>
  <c r="D68" i="31" s="1"/>
  <c r="D67" i="31" s="1"/>
  <c r="D63" i="31"/>
  <c r="D62" i="31" s="1"/>
  <c r="D60" i="31"/>
  <c r="D59" i="31" s="1"/>
  <c r="D51" i="31"/>
  <c r="D50" i="31" s="1"/>
  <c r="D48" i="31"/>
  <c r="D47" i="31" s="1"/>
  <c r="D43" i="31"/>
  <c r="D41" i="31"/>
  <c r="D36" i="31"/>
  <c r="D35" i="31"/>
  <c r="D31" i="31"/>
  <c r="G282" i="50" l="1"/>
  <c r="G281" i="50" s="1"/>
  <c r="G11" i="50"/>
  <c r="H12" i="50"/>
  <c r="D101" i="31"/>
  <c r="D100" i="31" s="1"/>
  <c r="D99" i="31" s="1"/>
  <c r="G144" i="50"/>
  <c r="G143" i="50" s="1"/>
  <c r="G142" i="50" s="1"/>
  <c r="G141" i="50" s="1"/>
  <c r="D20" i="32" s="1"/>
  <c r="F229" i="29"/>
  <c r="F228" i="29" s="1"/>
  <c r="G210" i="50"/>
  <c r="G209" i="50" s="1"/>
  <c r="G208" i="50" s="1"/>
  <c r="G207" i="50" s="1"/>
  <c r="G198" i="50" s="1"/>
  <c r="F171" i="29"/>
  <c r="F170" i="29" s="1"/>
  <c r="F169" i="29" s="1"/>
  <c r="F168" i="29" s="1"/>
  <c r="F160" i="29" s="1"/>
  <c r="D34" i="31"/>
  <c r="D33" i="31" s="1"/>
  <c r="D29" i="31"/>
  <c r="D24" i="31" s="1"/>
  <c r="D23" i="31" s="1"/>
  <c r="D30" i="31"/>
  <c r="D28" i="31" s="1"/>
  <c r="D13" i="31"/>
  <c r="G272" i="50"/>
  <c r="G271" i="50" s="1"/>
  <c r="D169" i="31"/>
  <c r="D168" i="31" s="1"/>
  <c r="D153" i="31"/>
  <c r="D40" i="31"/>
  <c r="D83" i="31"/>
  <c r="D179" i="31"/>
  <c r="D146" i="31"/>
  <c r="D158" i="31"/>
  <c r="D157" i="31" s="1"/>
  <c r="D162" i="31"/>
  <c r="D186" i="31"/>
  <c r="D185" i="31" s="1"/>
  <c r="D184" i="31" s="1"/>
  <c r="G280" i="50" l="1"/>
  <c r="G279" i="50" s="1"/>
  <c r="G10" i="50"/>
  <c r="H11" i="50"/>
  <c r="F227" i="29"/>
  <c r="F226" i="29" s="1"/>
  <c r="F225" i="29" s="1"/>
  <c r="D167" i="31"/>
  <c r="D82" i="31"/>
  <c r="D81" i="31" s="1"/>
  <c r="D9" i="31"/>
  <c r="D8" i="31" s="1"/>
  <c r="G118" i="50"/>
  <c r="D28" i="32"/>
  <c r="D26" i="32" s="1"/>
  <c r="G270" i="50"/>
  <c r="D32" i="32"/>
  <c r="D31" i="32" s="1"/>
  <c r="D39" i="31"/>
  <c r="D38" i="31" s="1"/>
  <c r="D17" i="32"/>
  <c r="D22" i="31"/>
  <c r="D15" i="32"/>
  <c r="D145" i="31"/>
  <c r="D144" i="31" s="1"/>
  <c r="D34" i="32" l="1"/>
  <c r="D33" i="32" s="1"/>
  <c r="G278" i="50"/>
  <c r="G9" i="50"/>
  <c r="H10" i="50"/>
  <c r="D10" i="32" l="1"/>
  <c r="D9" i="32" s="1"/>
  <c r="H9" i="50"/>
  <c r="G8" i="50"/>
  <c r="E10" i="32" l="1"/>
  <c r="E9" i="32" s="1"/>
  <c r="H8" i="50"/>
  <c r="H325" i="50" s="1"/>
  <c r="D76" i="31" l="1"/>
  <c r="D75" i="31" s="1"/>
  <c r="G313" i="50"/>
  <c r="F253" i="29"/>
  <c r="F252" i="29" s="1"/>
  <c r="D78" i="31" l="1"/>
  <c r="D77" i="31" s="1"/>
  <c r="D74" i="31" s="1"/>
  <c r="F255" i="29"/>
  <c r="F254" i="29" s="1"/>
  <c r="F251" i="29" s="1"/>
  <c r="F250" i="29" s="1"/>
  <c r="F249" i="29" s="1"/>
  <c r="F248" i="29" s="1"/>
  <c r="F247" i="29" s="1"/>
  <c r="F246" i="29" s="1"/>
  <c r="F258" i="29" s="1"/>
  <c r="G318" i="50"/>
  <c r="G312" i="50" s="1"/>
  <c r="G311" i="50" l="1"/>
  <c r="G310" i="50" s="1"/>
  <c r="G309" i="50" s="1"/>
  <c r="G308" i="50" s="1"/>
  <c r="D73" i="31"/>
  <c r="D72" i="31"/>
  <c r="D71" i="31" s="1"/>
  <c r="D190" i="31" s="1"/>
  <c r="D36" i="32" l="1"/>
  <c r="D35" i="32" s="1"/>
  <c r="G307" i="50"/>
  <c r="G325" i="50" s="1"/>
  <c r="F8" i="51" s="1"/>
  <c r="D37" i="32" l="1"/>
  <c r="D192" i="31" s="1"/>
  <c r="D39" i="32"/>
  <c r="F260" i="29"/>
  <c r="D40" i="32" l="1"/>
  <c r="H228" i="50"/>
  <c r="G186" i="29" s="1"/>
  <c r="G185" i="29" s="1"/>
  <c r="G184" i="29" s="1"/>
  <c r="I227" i="50"/>
  <c r="I222" i="50" s="1"/>
  <c r="H227" i="50" l="1"/>
  <c r="E112" i="31" s="1"/>
  <c r="E111" i="31" s="1"/>
  <c r="E110" i="31" s="1"/>
  <c r="E109" i="31" s="1"/>
  <c r="E99" i="31" s="1"/>
  <c r="F112" i="31"/>
  <c r="F111" i="31" s="1"/>
  <c r="F110" i="31" s="1"/>
  <c r="F109" i="31" s="1"/>
  <c r="F99" i="31" s="1"/>
  <c r="G183" i="29"/>
  <c r="G182" i="29" s="1"/>
  <c r="G181" i="29" s="1"/>
  <c r="G180" i="29"/>
  <c r="G160" i="29" s="1"/>
  <c r="I226" i="50"/>
  <c r="I225" i="50" s="1"/>
  <c r="H225" i="50" s="1"/>
  <c r="I224" i="50" l="1"/>
  <c r="I223" i="50" s="1"/>
  <c r="H223" i="50" s="1"/>
  <c r="I198" i="50"/>
  <c r="F29" i="32"/>
  <c r="F26" i="32" s="1"/>
  <c r="H226" i="50"/>
  <c r="H222" i="50" s="1"/>
  <c r="H224" i="50"/>
  <c r="E29" i="32" l="1"/>
  <c r="E26" i="32" s="1"/>
  <c r="H198" i="50"/>
  <c r="I183" i="50" l="1"/>
  <c r="H184" i="50"/>
  <c r="H183" i="50" s="1"/>
  <c r="E189" i="31" l="1"/>
  <c r="E188" i="31" s="1"/>
  <c r="E187" i="31" s="1"/>
  <c r="E186" i="31" s="1"/>
  <c r="E185" i="31" s="1"/>
  <c r="E184" i="31" s="1"/>
  <c r="E190" i="31" s="1"/>
  <c r="G147" i="29"/>
  <c r="G146" i="29" s="1"/>
  <c r="G145" i="29" s="1"/>
  <c r="G144" i="29" s="1"/>
  <c r="G143" i="29" s="1"/>
  <c r="G142" i="29" s="1"/>
  <c r="G141" i="29" s="1"/>
  <c r="G119" i="29" s="1"/>
  <c r="G258" i="29" s="1"/>
  <c r="H182" i="50"/>
  <c r="H181" i="50" s="1"/>
  <c r="H180" i="50" s="1"/>
  <c r="H179" i="50" s="1"/>
  <c r="H178" i="50" s="1"/>
  <c r="H177" i="50" s="1"/>
  <c r="H147" i="29"/>
  <c r="H146" i="29" s="1"/>
  <c r="H145" i="29" s="1"/>
  <c r="H144" i="29" s="1"/>
  <c r="H143" i="29" s="1"/>
  <c r="H142" i="29" s="1"/>
  <c r="H141" i="29" s="1"/>
  <c r="H119" i="29" s="1"/>
  <c r="H258" i="29" s="1"/>
  <c r="I182" i="50"/>
  <c r="I181" i="50" s="1"/>
  <c r="I180" i="50" s="1"/>
  <c r="I179" i="50" s="1"/>
  <c r="I178" i="50" s="1"/>
  <c r="I177" i="50" s="1"/>
  <c r="I153" i="50" s="1"/>
  <c r="F189" i="31"/>
  <c r="F188" i="31" s="1"/>
  <c r="F187" i="31" s="1"/>
  <c r="F186" i="31" s="1"/>
  <c r="F185" i="31" s="1"/>
  <c r="F184" i="31" s="1"/>
  <c r="F190" i="31" s="1"/>
  <c r="F23" i="32" l="1"/>
  <c r="F21" i="32" s="1"/>
  <c r="F37" i="32" s="1"/>
  <c r="I325" i="50"/>
  <c r="E23" i="32"/>
  <c r="E21" i="32" s="1"/>
  <c r="E37" i="32" s="1"/>
</calcChain>
</file>

<file path=xl/sharedStrings.xml><?xml version="1.0" encoding="utf-8"?>
<sst xmlns="http://schemas.openxmlformats.org/spreadsheetml/2006/main" count="1823" uniqueCount="357">
  <si>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</si>
  <si>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</si>
  <si>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</si>
  <si>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</si>
  <si>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</si>
  <si>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</si>
  <si>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</si>
  <si>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</si>
  <si>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</si>
  <si>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</si>
  <si>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</si>
  <si>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</si>
  <si>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</si>
  <si>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</si>
  <si>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</si>
  <si>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</si>
  <si>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</si>
  <si>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</si>
  <si>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</si>
  <si>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</si>
  <si>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</si>
  <si>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</si>
  <si>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</si>
  <si>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</si>
  <si>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</si>
  <si>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</si>
  <si>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</si>
  <si>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</si>
  <si>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</si>
  <si>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</si>
  <si>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</si>
  <si>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</si>
  <si>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</si>
  <si>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</si>
  <si>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</si>
  <si>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</si>
  <si>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</si>
  <si>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</si>
  <si>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</si>
  <si>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</si>
  <si>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</si>
  <si>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</si>
  <si>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</si>
  <si>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</si>
  <si>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</si>
  <si>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</si>
  <si>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</si>
  <si>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</si>
  <si>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</si>
  <si>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</si>
  <si>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</si>
  <si>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</si>
  <si>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</si>
  <si>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</si>
  <si>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</si>
  <si>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</si>
  <si>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</si>
  <si>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</si>
  <si>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</si>
  <si>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</si>
  <si>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</si>
  <si>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</si>
  <si>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</si>
  <si>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</si>
  <si>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</si>
  <si>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</si>
  <si>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</si>
  <si>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</si>
  <si>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</si>
  <si>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</si>
  <si>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</si>
  <si>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</si>
  <si>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</si>
  <si>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</si>
  <si>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</si>
  <si>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</si>
  <si>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</si>
  <si>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</si>
  <si>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</si>
  <si>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</si>
  <si>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</si>
  <si>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</si>
  <si>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</si>
  <si>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</si>
  <si>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</si>
  <si>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</si>
  <si>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</si>
  <si>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</si>
  <si>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</si>
  <si>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</si>
  <si>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</si>
  <si>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</si>
  <si>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</si>
  <si>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</si>
  <si>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</si>
  <si>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</si>
  <si>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</si>
  <si>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</si>
  <si>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</si>
  <si>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</si>
  <si>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</si>
  <si>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</si>
  <si>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</si>
  <si>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</si>
  <si>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</si>
  <si>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</si>
  <si>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</si>
  <si>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</si>
  <si>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</si>
  <si>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</si>
  <si>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</si>
  <si>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</si>
  <si>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</si>
  <si>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</si>
  <si>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</si>
  <si>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</si>
  <si>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</si>
  <si>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</si>
  <si>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</si>
  <si>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</si>
  <si>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</si>
  <si>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</si>
  <si>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</si>
  <si>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</si>
  <si>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</si>
  <si>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</si>
  <si>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</si>
  <si>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</si>
  <si>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</si>
  <si>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</si>
  <si>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</si>
  <si>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</si>
  <si>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</si>
  <si>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</si>
  <si>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</si>
  <si>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</si>
  <si>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</si>
  <si>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</si>
  <si>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</si>
  <si>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</si>
  <si>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</si>
  <si>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</si>
  <si>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</si>
  <si>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</si>
  <si>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</si>
  <si>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</si>
  <si>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</si>
  <si>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</si>
  <si>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</si>
  <si>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</si>
  <si>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</si>
  <si>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</si>
  <si>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</si>
  <si>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</si>
  <si>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</si>
  <si>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</si>
  <si>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</si>
  <si>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</si>
  <si>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</si>
  <si>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</si>
  <si>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</si>
  <si>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</si>
  <si>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</si>
  <si>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</si>
  <si>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</si>
  <si>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</si>
  <si>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</si>
  <si>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</si>
  <si>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</si>
  <si>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</si>
  <si>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</si>
  <si>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</si>
  <si>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</si>
  <si>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</si>
  <si>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</si>
  <si>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</si>
  <si>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</si>
  <si>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</si>
  <si>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</si>
  <si>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</si>
  <si>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</si>
  <si>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</si>
  <si>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</si>
  <si>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</si>
  <si>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</si>
  <si>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</si>
  <si>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</si>
  <si>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</si>
  <si>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спорта, культуры  и библиотечного дела в сельском поселении Светлый на 2019-2023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</si>
  <si>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</si>
  <si>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</si>
  <si>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</si>
  <si>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</si>
  <si>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</si>
  <si>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</si>
  <si>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</si>
  <si>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</si>
  <si>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</si>
  <si>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</si>
  <si>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</si>
  <si>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</si>
  <si>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</si>
  <si>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</si>
  <si>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</si>
  <si>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</si>
  <si>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</si>
  <si>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</si>
  <si>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</si>
  <si>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</si>
  <si>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</si>
  <si>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</si>
  <si>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</si>
  <si>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</si>
  <si>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</si>
  <si>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</si>
  <si>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Сумма на 2022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</si>
  <si>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</si>
  <si>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</si>
  <si>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</si>
  <si>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Ведомственная структура расходов бюджета сельского поселения Светлый на 2022 год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</si>
  <si>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</si>
  <si>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</si>
  <si>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</si>
  <si>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800050000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</si>
  <si>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</si>
  <si>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</si>
  <si>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</si>
  <si>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</si>
  <si>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</si>
  <si>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</si>
  <si>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</si>
  <si>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</si>
  <si>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</si>
  <si>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</si>
  <si>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</si>
  <si>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</si>
  <si>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t>Муниципальная программа «Содействие занятости населения в сельском поселении Светлый на 2021-2023 годы»</t>
  </si>
  <si>
    <t>Общеэкономические вопросы</t>
  </si>
  <si>
    <t>Уточнение</t>
  </si>
  <si>
    <t>Уточненный план</t>
  </si>
  <si>
    <t>Муниципальная программа «Управление муниципальным  имуществом в  сельском поселении Светлый на 2016-2023 годы»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</si>
  <si>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</si>
  <si>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</t>
  </si>
  <si>
    <t>79002099990</t>
  </si>
  <si>
    <r>
      <t>Приложение 9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</si>
  <si>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t>Приложение 3                                     к решению Совета депутатов сельского поселения Светлый         от 20.12.2021 № 190</t>
  </si>
  <si>
    <r>
      <t>Приложение 5  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</si>
  <si>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r>
      <t>Приложение 7                                                         к решению Совета депутатов сельского поселения Светлый                                                от 20</t>
    </r>
    <r>
      <rPr>
        <sz val="8"/>
        <color rgb="FFFF0000"/>
        <rFont val="Arial"/>
        <family val="2"/>
        <charset val="204"/>
      </rPr>
      <t>.12.2021 № 190</t>
    </r>
  </si>
  <si>
    <t>Доходы бюджета сельского поселения Светлый на 2022 год</t>
  </si>
  <si>
    <t>Код бюджетной квалификации</t>
  </si>
  <si>
    <t>100 103 02000 01 0000 110</t>
  </si>
  <si>
    <t>100 103 02230 01 0000 110</t>
  </si>
  <si>
    <t>100 103 02240 01 0000 110</t>
  </si>
  <si>
    <t>100 103 02250 01 0000 110</t>
  </si>
  <si>
    <t>100 103 02260 01 0000 110</t>
  </si>
  <si>
    <t>182 101 00000 00 0000 000</t>
  </si>
  <si>
    <t>182 101 02000 01 0000 110</t>
  </si>
  <si>
    <t>182 101 02010 01 0000 110</t>
  </si>
  <si>
    <t>182 106 00000 00 0000 000</t>
  </si>
  <si>
    <t>182 106 01030 10 0000 110</t>
  </si>
  <si>
    <t>182 1 06 04011 02 0000 110</t>
  </si>
  <si>
    <t>182 1 06 04012 02 0000 110</t>
  </si>
  <si>
    <t>182 106 06033 10 0000 110</t>
  </si>
  <si>
    <t>182 106 06043 10 0000 110</t>
  </si>
  <si>
    <t>650 108 00000 00 0000 000</t>
  </si>
  <si>
    <t>650 108 04020 01 0000 110</t>
  </si>
  <si>
    <t>000 111 00000 00 0000 000</t>
  </si>
  <si>
    <t>650 111 01050 10 0000 120</t>
  </si>
  <si>
    <t>650 111 05035 10 0000 120</t>
  </si>
  <si>
    <t>650 111 09045 10 0000 120</t>
  </si>
  <si>
    <t>650 113 00000 00 0000 000</t>
  </si>
  <si>
    <t>650 113 02995 10 0000 130</t>
  </si>
  <si>
    <t>000 115 00000 00 0000 000</t>
  </si>
  <si>
    <t>650 115 02050 10 0000 140</t>
  </si>
  <si>
    <t>650 200 00000 00 0000 000</t>
  </si>
  <si>
    <t>000 202 10000 00 0000 150</t>
  </si>
  <si>
    <t>650 202 15001 10 0000 150</t>
  </si>
  <si>
    <t>000 202 30000 00 0000 150</t>
  </si>
  <si>
    <t xml:space="preserve">650 202 30024 10 0000 150 </t>
  </si>
  <si>
    <t>650 202 35118 10 0000 150</t>
  </si>
  <si>
    <t>650 202 35930 10 0000 150</t>
  </si>
  <si>
    <t>000 202 40000 00 0000 150</t>
  </si>
  <si>
    <t>650 202 49999 10 0000 150</t>
  </si>
  <si>
    <t>650 207 05030 00 0000 000</t>
  </si>
  <si>
    <t>650 207 05030 10 0000 150</t>
  </si>
  <si>
    <t>Доходы (Вид налога)</t>
  </si>
  <si>
    <t>Налоговые доходы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</si>
  <si>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</si>
  <si>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</si>
  <si>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</si>
  <si>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</si>
  <si>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</si>
  <si>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</si>
  <si>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</si>
  <si>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</si>
  <si>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</si>
  <si>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</si>
  <si>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</si>
  <si>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</si>
  <si>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</si>
  <si>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</si>
  <si>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</si>
  <si>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</si>
  <si>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</si>
  <si>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</si>
  <si>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</si>
  <si>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</si>
  <si>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</si>
  <si>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</si>
  <si>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</si>
  <si>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</si>
  <si>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</si>
  <si>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</si>
  <si>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</si>
  <si>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</si>
  <si>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</si>
  <si>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РФ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</si>
  <si>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</si>
  <si>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государственную регистрацию актов гражданского состояния 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</si>
  <si>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</si>
  <si>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</si>
  <si>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Всего доходов:</t>
  </si>
  <si>
    <r>
      <t>Приложение 1                                      к решению Совета депутатов сельского поселения Светлый       от 20</t>
    </r>
    <r>
      <rPr>
        <sz val="10"/>
        <color rgb="FFFF0000"/>
        <rFont val="Times New Roman"/>
        <family val="1"/>
        <charset val="204"/>
      </rPr>
      <t>.12.2021 № 190</t>
    </r>
  </si>
  <si>
    <t>Приложение 1                                     к решению Совета депутатов сельского поселения Светлый         от 00.07.2022 № 00</t>
  </si>
  <si>
    <t>есть</t>
  </si>
  <si>
    <t>0,29 мер</t>
  </si>
  <si>
    <t>новая ст</t>
  </si>
  <si>
    <t>8110285060</t>
  </si>
  <si>
    <t>81102S5060</t>
  </si>
  <si>
    <t>8110200000</t>
  </si>
  <si>
    <t>81102S5061</t>
  </si>
  <si>
    <t>81102S5062</t>
  </si>
  <si>
    <t>81102S5063</t>
  </si>
  <si>
    <t>Иные выплаты населению</t>
  </si>
  <si>
    <t>Социальное обеспечение и иные выплаты населению</t>
  </si>
  <si>
    <t>Основное мероприятие "Организация трудоустройства несовершеннолетних граждан"</t>
  </si>
  <si>
    <t>Приложение №6                                                           к решению Совета депутатов сельского поселения Светлый                                                   о04.10.2021 №186</t>
  </si>
  <si>
    <t>Утверждено решением Совета депутатов сельского поселения Светлый от 05.07.2021 №161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</si>
  <si>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</si>
  <si>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</si>
  <si>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</si>
  <si>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мероприятий по содействию трудоустройству граждан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</si>
  <si>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</si>
  <si>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</si>
  <si>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</si>
  <si>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</si>
  <si>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</si>
  <si>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</si>
  <si>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</si>
  <si>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в целях обеспечения достигнутого уровня соотношений в соответствии с указом Президента Российской Федерации от 7 мая №761 и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МРОТ с 1 января 2022 года</t>
  </si>
  <si>
    <t>Постановление администрации Березовского района №890 от 21.06.2022 " О распределении в 2022 году бюджетам городских и сельских поселений Березовского района межбюджетных трансфертов для частичного обеспечения расходов, связанных с индексацией фонда оплаты труда инных категорий работников муниципальных учреждений, не попадающих под действия указов Президента Российской Федерации в 2022 году".</t>
  </si>
  <si>
    <t>Приложение 2                                     к решению Совета депутатов сельского поселения Светлый         от 00.07.2022 № 00</t>
  </si>
  <si>
    <t>Приложение 3                                      к решению Совета депутатов сельского поселения Светлый         от 00.07.2022 № 00</t>
  </si>
  <si>
    <t>Приложение 4                                                          к решению Совета депутатов сельского поселения Светлый                                                от 00.07.2022 № 00</t>
  </si>
  <si>
    <t>Приложение 5                                    к решению Совета депутатов сельского поселения Светлый         от 00.07.2022 №00</t>
  </si>
  <si>
    <t>Межбюджетные трансферты, получаемые из бюджета Березовского района на 2022 год</t>
  </si>
  <si>
    <t>Приложение №13                                                             к решению Совета депутатов сельского поселения Светлый                                                   от 21.12.2021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</si>
</sst>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;[Red]\-#,##0.000;0.000"/>
    <numFmt numFmtId="178" formatCode="000.0;;"/>
    <numFmt numFmtId="179" formatCode="#,##0.00;[Red]\-#,##0.00;0.00"/>
    <numFmt numFmtId="180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2" fillId="3" borderId="2">
      <alignment horizontal="left" vertical="top" wrapText="1"/>
    </xf>
    <xf numFmtId="0" fontId="1" fillId="0" borderId="0"/>
  </cellStyleXfs>
  <cellXfs count="207">
    <xf numFmtId="0" fontId="0" fillId="0" borderId="0" xfId="0"/>
    <xf numFmtId="0" fontId="2" fillId="0" borderId="0" xfId="0" applyFont="1"/>
    <xf numFmtId="0" fontId="11" fillId="0" borderId="1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4" borderId="1" xfId="5" applyNumberFormat="1" applyFont="1" applyFill="1" applyBorder="1" applyAlignment="1" applyProtection="1">
      <alignment horizontal="center" vertic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/>
      <protection hidden="1"/>
    </xf>
    <xf numFmtId="169" fontId="4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Alignment="1">
      <alignment horizontal="justify"/>
    </xf>
    <xf numFmtId="0" fontId="10" fillId="0" borderId="0" xfId="0" applyFont="1" applyFill="1"/>
    <xf numFmtId="169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5" borderId="1" xfId="5" applyNumberFormat="1" applyFont="1" applyFill="1" applyBorder="1" applyAlignment="1" applyProtection="1">
      <alignment horizontal="center" vertical="center"/>
      <protection hidden="1"/>
    </xf>
    <xf numFmtId="49" fontId="5" fillId="5" borderId="1" xfId="5" applyNumberFormat="1" applyFont="1" applyFill="1" applyBorder="1" applyAlignment="1" applyProtection="1">
      <alignment horizontal="center" vertical="center"/>
      <protection hidden="1"/>
    </xf>
    <xf numFmtId="170" fontId="5" fillId="5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5" applyNumberFormat="1" applyFont="1" applyFill="1" applyBorder="1" applyAlignment="1" applyProtection="1">
      <alignment horizontal="center" vertical="center"/>
      <protection hidden="1"/>
    </xf>
    <xf numFmtId="171" fontId="4" fillId="4" borderId="1" xfId="5" applyNumberFormat="1" applyFont="1" applyFill="1" applyBorder="1" applyAlignment="1" applyProtection="1">
      <alignment horizontal="center" vertical="center"/>
      <protection hidden="1"/>
    </xf>
    <xf numFmtId="170" fontId="4" fillId="4" borderId="1" xfId="5" applyNumberFormat="1" applyFont="1" applyFill="1" applyBorder="1" applyAlignment="1" applyProtection="1">
      <alignment horizontal="center" vertical="center"/>
      <protection hidden="1"/>
    </xf>
    <xf numFmtId="176" fontId="8" fillId="0" borderId="0" xfId="0" applyNumberFormat="1" applyFont="1" applyFill="1"/>
    <xf numFmtId="0" fontId="14" fillId="0" borderId="0" xfId="0" applyFont="1" applyAlignment="1">
      <alignment horizont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49" fontId="5" fillId="0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166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4" fillId="0" borderId="1" xfId="5" applyNumberFormat="1" applyFont="1" applyFill="1" applyBorder="1" applyAlignment="1" applyProtection="1">
      <alignment horizontal="center" vertical="center"/>
      <protection hidden="1"/>
    </xf>
    <xf numFmtId="49" fontId="4" fillId="0" borderId="1" xfId="5" applyNumberFormat="1" applyFont="1" applyFill="1" applyBorder="1" applyAlignment="1" applyProtection="1">
      <alignment horizontal="center" vertical="center"/>
      <protection hidden="1"/>
    </xf>
    <xf numFmtId="170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0" borderId="1" xfId="5" applyNumberFormat="1" applyFont="1" applyFill="1" applyBorder="1" applyAlignment="1" applyProtection="1">
      <alignment horizontal="center" vertical="center"/>
      <protection hidden="1"/>
    </xf>
    <xf numFmtId="168" fontId="4" fillId="0" borderId="1" xfId="5" applyNumberFormat="1" applyFont="1" applyFill="1" applyBorder="1" applyAlignment="1" applyProtection="1">
      <alignment horizontal="center" vertical="center"/>
      <protection hidden="1"/>
    </xf>
    <xf numFmtId="169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173" fontId="8" fillId="0" borderId="1" xfId="0" applyNumberFormat="1" applyFont="1" applyFill="1" applyBorder="1" applyAlignment="1">
      <alignment horizontal="center" vertical="center"/>
    </xf>
    <xf numFmtId="169" fontId="4" fillId="0" borderId="1" xfId="5" applyNumberFormat="1" applyFont="1" applyFill="1" applyBorder="1" applyAlignment="1" applyProtection="1">
      <alignment horizontal="justify" wrapText="1"/>
      <protection hidden="1"/>
    </xf>
    <xf numFmtId="167" fontId="4" fillId="0" borderId="1" xfId="5" applyNumberFormat="1" applyFont="1" applyFill="1" applyBorder="1" applyAlignment="1" applyProtection="1">
      <alignment horizontal="center"/>
      <protection hidden="1"/>
    </xf>
    <xf numFmtId="173" fontId="4" fillId="0" borderId="1" xfId="5" applyNumberFormat="1" applyFont="1" applyFill="1" applyBorder="1" applyAlignment="1" applyProtection="1">
      <alignment horizontal="center"/>
      <protection hidden="1"/>
    </xf>
    <xf numFmtId="175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173" fontId="10" fillId="5" borderId="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horizontal="center"/>
    </xf>
    <xf numFmtId="166" fontId="4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3" fillId="5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9" applyNumberFormat="1" applyFont="1" applyFill="1" applyBorder="1" applyAlignment="1" applyProtection="1">
      <alignment horizontal="center" vertical="center"/>
      <protection hidden="1"/>
    </xf>
    <xf numFmtId="175" fontId="4" fillId="4" borderId="1" xfId="1" applyNumberFormat="1" applyFont="1" applyFill="1" applyBorder="1" applyAlignment="1" applyProtection="1">
      <alignment horizontal="center" vertical="center"/>
      <protection hidden="1"/>
    </xf>
    <xf numFmtId="173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justify"/>
    </xf>
    <xf numFmtId="175" fontId="4" fillId="0" borderId="1" xfId="11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17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5" borderId="1" xfId="5" applyNumberFormat="1" applyFont="1" applyFill="1" applyBorder="1" applyAlignment="1" applyProtection="1">
      <alignment horizontal="center" vertical="center"/>
      <protection hidden="1"/>
    </xf>
    <xf numFmtId="166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1" xfId="5" applyNumberFormat="1" applyFont="1" applyFill="1" applyBorder="1" applyAlignment="1" applyProtection="1">
      <alignment horizontal="justify"/>
      <protection hidden="1"/>
    </xf>
    <xf numFmtId="0" fontId="4" fillId="0" borderId="1" xfId="5" applyNumberFormat="1" applyFont="1" applyFill="1" applyBorder="1" applyAlignment="1" applyProtection="1">
      <protection hidden="1"/>
    </xf>
    <xf numFmtId="0" fontId="5" fillId="0" borderId="1" xfId="5" applyNumberFormat="1" applyFont="1" applyFill="1" applyBorder="1" applyAlignment="1" applyProtection="1">
      <protection hidden="1"/>
    </xf>
    <xf numFmtId="173" fontId="5" fillId="0" borderId="1" xfId="5" applyNumberFormat="1" applyFont="1" applyFill="1" applyBorder="1" applyAlignment="1" applyProtection="1">
      <alignment horizontal="center"/>
      <protection hidden="1"/>
    </xf>
    <xf numFmtId="169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5" borderId="1" xfId="5" applyNumberFormat="1" applyFont="1" applyFill="1" applyBorder="1" applyAlignment="1" applyProtection="1">
      <alignment horizontal="center" vertical="center"/>
      <protection hidden="1"/>
    </xf>
    <xf numFmtId="170" fontId="4" fillId="5" borderId="1" xfId="5" applyNumberFormat="1" applyFont="1" applyFill="1" applyBorder="1" applyAlignment="1" applyProtection="1">
      <alignment horizontal="center" vertical="center"/>
      <protection hidden="1"/>
    </xf>
    <xf numFmtId="166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4" fillId="5" borderId="1" xfId="5" applyNumberFormat="1" applyFont="1" applyFill="1" applyBorder="1" applyAlignment="1" applyProtection="1">
      <alignment horizontal="center" vertical="center"/>
      <protection hidden="1"/>
    </xf>
    <xf numFmtId="168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4" fillId="5" borderId="1" xfId="5" applyNumberFormat="1" applyFont="1" applyFill="1" applyBorder="1" applyAlignment="1" applyProtection="1">
      <alignment horizontal="center" vertical="center"/>
      <protection hidden="1"/>
    </xf>
    <xf numFmtId="173" fontId="8" fillId="5" borderId="1" xfId="0" applyNumberFormat="1" applyFont="1" applyFill="1" applyBorder="1" applyAlignment="1">
      <alignment horizontal="center" vertical="center" wrapText="1"/>
    </xf>
    <xf numFmtId="175" fontId="4" fillId="5" borderId="1" xfId="1" applyNumberFormat="1" applyFont="1" applyFill="1" applyBorder="1" applyAlignment="1" applyProtection="1">
      <alignment horizontal="center" vertical="center"/>
      <protection hidden="1"/>
    </xf>
    <xf numFmtId="168" fontId="4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7" borderId="1" xfId="5" applyNumberFormat="1" applyFont="1" applyFill="1" applyBorder="1" applyAlignment="1" applyProtection="1">
      <alignment horizontal="center" vertical="center"/>
      <protection hidden="1"/>
    </xf>
    <xf numFmtId="170" fontId="4" fillId="7" borderId="1" xfId="5" applyNumberFormat="1" applyFont="1" applyFill="1" applyBorder="1" applyAlignment="1" applyProtection="1">
      <alignment horizontal="center" vertical="center"/>
      <protection hidden="1"/>
    </xf>
    <xf numFmtId="173" fontId="4" fillId="7" borderId="1" xfId="5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3" fontId="8" fillId="0" borderId="1" xfId="0" applyNumberFormat="1" applyFont="1" applyFill="1" applyBorder="1" applyAlignment="1">
      <alignment horizontal="center" vertical="center" wrapText="1"/>
    </xf>
    <xf numFmtId="168" fontId="4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8" fillId="5" borderId="1" xfId="0" applyNumberFormat="1" applyFont="1" applyFill="1" applyBorder="1" applyAlignment="1">
      <alignment horizontal="center" vertical="center" wrapText="1"/>
    </xf>
    <xf numFmtId="175" fontId="4" fillId="0" borderId="1" xfId="11" applyNumberFormat="1" applyFont="1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>
      <alignment horizontal="justify"/>
    </xf>
    <xf numFmtId="0" fontId="8" fillId="7" borderId="1" xfId="0" applyFont="1" applyFill="1" applyBorder="1"/>
    <xf numFmtId="0" fontId="10" fillId="7" borderId="1" xfId="0" applyFont="1" applyFill="1" applyBorder="1"/>
    <xf numFmtId="173" fontId="10" fillId="7" borderId="1" xfId="0" applyNumberFormat="1" applyFont="1" applyFill="1" applyBorder="1" applyAlignment="1">
      <alignment horizontal="center"/>
    </xf>
    <xf numFmtId="49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4" fillId="2" borderId="1" xfId="5" applyNumberFormat="1" applyFont="1" applyFill="1" applyBorder="1" applyAlignment="1" applyProtection="1">
      <alignment horizontal="center" vertical="center"/>
      <protection hidden="1"/>
    </xf>
    <xf numFmtId="49" fontId="4" fillId="2" borderId="1" xfId="5" applyNumberFormat="1" applyFont="1" applyFill="1" applyBorder="1" applyAlignment="1" applyProtection="1">
      <alignment horizontal="center" vertical="center"/>
      <protection hidden="1"/>
    </xf>
    <xf numFmtId="170" fontId="4" fillId="2" borderId="1" xfId="5" applyNumberFormat="1" applyFont="1" applyFill="1" applyBorder="1" applyAlignment="1" applyProtection="1">
      <alignment horizontal="center" vertical="center"/>
      <protection hidden="1"/>
    </xf>
    <xf numFmtId="178" fontId="4" fillId="4" borderId="1" xfId="5" applyNumberFormat="1" applyFont="1" applyFill="1" applyBorder="1" applyAlignment="1" applyProtection="1">
      <alignment horizontal="center" vertical="center"/>
      <protection hidden="1"/>
    </xf>
    <xf numFmtId="178" fontId="8" fillId="0" borderId="1" xfId="0" applyNumberFormat="1" applyFont="1" applyFill="1" applyBorder="1" applyAlignment="1">
      <alignment horizontal="center"/>
    </xf>
    <xf numFmtId="176" fontId="14" fillId="0" borderId="0" xfId="0" applyNumberFormat="1" applyFont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5" fontId="11" fillId="2" borderId="1" xfId="0" applyNumberFormat="1" applyFont="1" applyFill="1" applyBorder="1" applyAlignment="1">
      <alignment horizontal="center" vertical="center"/>
    </xf>
    <xf numFmtId="173" fontId="4" fillId="2" borderId="1" xfId="5" applyNumberFormat="1" applyFont="1" applyFill="1" applyBorder="1" applyAlignment="1" applyProtection="1">
      <alignment horizontal="center" vertical="center"/>
      <protection hidden="1"/>
    </xf>
    <xf numFmtId="173" fontId="8" fillId="2" borderId="1" xfId="0" applyNumberFormat="1" applyFont="1" applyFill="1" applyBorder="1" applyAlignment="1">
      <alignment horizontal="center" vertical="center"/>
    </xf>
    <xf numFmtId="179" fontId="4" fillId="4" borderId="1" xfId="5" applyNumberFormat="1" applyFont="1" applyFill="1" applyBorder="1" applyAlignment="1" applyProtection="1">
      <alignment horizontal="center" vertical="center"/>
      <protection hidden="1"/>
    </xf>
    <xf numFmtId="179" fontId="4" fillId="0" borderId="1" xfId="5" applyNumberFormat="1" applyFont="1" applyFill="1" applyBorder="1" applyAlignment="1" applyProtection="1">
      <alignment horizontal="center" vertical="center"/>
      <protection hidden="1"/>
    </xf>
    <xf numFmtId="179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173" fontId="4" fillId="2" borderId="1" xfId="9" applyNumberFormat="1" applyFont="1" applyFill="1" applyBorder="1" applyAlignment="1" applyProtection="1">
      <alignment horizontal="center" vertical="center"/>
      <protection hidden="1"/>
    </xf>
    <xf numFmtId="177" fontId="4" fillId="2" borderId="1" xfId="5" applyNumberFormat="1" applyFont="1" applyFill="1" applyBorder="1" applyAlignment="1" applyProtection="1">
      <alignment horizontal="center" vertical="center"/>
      <protection hidden="1"/>
    </xf>
    <xf numFmtId="177" fontId="4" fillId="4" borderId="1" xfId="5" applyNumberFormat="1" applyFont="1" applyFill="1" applyBorder="1" applyAlignment="1" applyProtection="1">
      <alignment horizontal="center" vertical="center"/>
      <protection hidden="1"/>
    </xf>
    <xf numFmtId="173" fontId="4" fillId="2" borderId="1" xfId="0" applyNumberFormat="1" applyFont="1" applyFill="1" applyBorder="1" applyAlignment="1">
      <alignment horizontal="center" vertical="center"/>
    </xf>
    <xf numFmtId="173" fontId="5" fillId="4" borderId="1" xfId="9" applyNumberFormat="1" applyFont="1" applyFill="1" applyBorder="1" applyAlignment="1" applyProtection="1">
      <alignment horizontal="center" vertical="center"/>
      <protection hidden="1"/>
    </xf>
    <xf numFmtId="166" fontId="4" fillId="2" borderId="1" xfId="5" applyNumberFormat="1" applyFont="1" applyFill="1" applyBorder="1" applyAlignment="1" applyProtection="1">
      <alignment horizontal="justify" vertical="center" wrapText="1"/>
      <protection hidden="1"/>
    </xf>
    <xf numFmtId="17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17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17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174" fontId="8" fillId="0" borderId="1" xfId="0" applyNumberFormat="1" applyFont="1" applyFill="1" applyBorder="1" applyAlignment="1">
      <alignment horizontal="center"/>
    </xf>
    <xf numFmtId="169" fontId="4" fillId="2" borderId="1" xfId="5" applyNumberFormat="1" applyFont="1" applyFill="1" applyBorder="1" applyAlignment="1" applyProtection="1">
      <alignment horizontal="justify" vertical="center" wrapText="1"/>
      <protection hidden="1"/>
    </xf>
    <xf numFmtId="176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2" xfId="10" applyFont="1" applyFill="1" applyAlignment="1">
      <alignment horizontal="justify" vertical="center" wrapText="1"/>
    </xf>
    <xf numFmtId="0" fontId="4" fillId="0" borderId="2" xfId="10" applyFont="1" applyFill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65" fontId="9" fillId="5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7" fillId="0" borderId="0" xfId="0" applyFont="1" applyFill="1"/>
    <xf numFmtId="2" fontId="10" fillId="0" borderId="1" xfId="0" applyNumberFormat="1" applyFont="1" applyFill="1" applyBorder="1" applyAlignment="1">
      <alignment horizontal="center"/>
    </xf>
    <xf numFmtId="0" fontId="10" fillId="6" borderId="0" xfId="0" applyFont="1" applyFill="1"/>
    <xf numFmtId="0" fontId="1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74" fontId="8" fillId="0" borderId="3" xfId="0" applyNumberFormat="1" applyFont="1" applyFill="1" applyBorder="1" applyAlignment="1">
      <alignment horizontal="center" vertical="center" wrapText="1"/>
    </xf>
    <xf numFmtId="174" fontId="8" fillId="2" borderId="1" xfId="0" applyNumberFormat="1" applyFont="1" applyFill="1" applyBorder="1" applyAlignment="1">
      <alignment horizontal="center" vertical="center" wrapText="1"/>
    </xf>
    <xf numFmtId="174" fontId="10" fillId="0" borderId="5" xfId="0" applyNumberFormat="1" applyFont="1" applyFill="1" applyBorder="1" applyAlignment="1">
      <alignment horizontal="center" vertical="center" wrapText="1"/>
    </xf>
    <xf numFmtId="174" fontId="8" fillId="0" borderId="5" xfId="0" applyNumberFormat="1" applyFont="1" applyFill="1" applyBorder="1" applyAlignment="1">
      <alignment horizontal="center" vertical="center" wrapText="1"/>
    </xf>
    <xf numFmtId="166" fontId="4" fillId="2" borderId="4" xfId="5" applyNumberFormat="1" applyFont="1" applyFill="1" applyBorder="1" applyAlignment="1" applyProtection="1">
      <alignment horizontal="justify" vertical="center" wrapText="1"/>
      <protection hidden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174" fontId="8" fillId="2" borderId="5" xfId="0" applyNumberFormat="1" applyFont="1" applyFill="1" applyBorder="1" applyAlignment="1">
      <alignment horizontal="center" vertical="center" wrapText="1"/>
    </xf>
    <xf numFmtId="174" fontId="10" fillId="0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174" fontId="19" fillId="4" borderId="1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/>
    </xf>
    <xf numFmtId="179" fontId="5" fillId="5" borderId="1" xfId="5" applyNumberFormat="1" applyFont="1" applyFill="1" applyBorder="1" applyAlignment="1" applyProtection="1">
      <alignment horizontal="center" vertical="center"/>
      <protection hidden="1"/>
    </xf>
    <xf numFmtId="179" fontId="4" fillId="0" borderId="1" xfId="5" applyNumberFormat="1" applyFont="1" applyFill="1" applyBorder="1" applyAlignment="1" applyProtection="1">
      <alignment horizontal="center"/>
      <protection hidden="1"/>
    </xf>
    <xf numFmtId="180" fontId="8" fillId="0" borderId="1" xfId="0" applyNumberFormat="1" applyFont="1" applyFill="1" applyBorder="1" applyAlignment="1">
      <alignment horizontal="center"/>
    </xf>
    <xf numFmtId="180" fontId="8" fillId="6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6" borderId="1" xfId="0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7" fillId="6" borderId="0" xfId="0" applyFont="1" applyFill="1" applyAlignment="1">
      <alignment horizontal="right" vertical="center" wrapText="1"/>
    </xf>
    <xf numFmtId="0" fontId="0" fillId="0" borderId="0" xfId="0" applyAlignment="1"/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1" fillId="2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1" fillId="6" borderId="0" xfId="0" applyFont="1" applyFill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41;&#1102;&#1076;&#1078;&#1077;&#1090;%20&#1085;&#1072;%202022-2024/&#1041;&#1102;&#1076;&#1078;&#1077;&#1090;%2022-24%20&#1087;&#1086;&#1089;&#1083;&#1077;&#1076;&#1085;&#1080;&#1077;%20&#1080;&#1079;&#1084;&#1077;&#1085;%20&#1089;%20&#1082;&#1089;&#1087;%20&#1056;&#1055;&#8470;190%20&#1086;&#1090;%2020.12.2021/&#1055;&#1088;&#1080;&#1083;&#1086;&#1078;&#1077;&#1085;&#1080;&#1103;%20&#1082;%20&#1088;&#1077;&#1096;&#1077;&#1085;&#1080;&#1102;%20&#1054;%20&#1073;&#1102;&#1076;&#1078;&#1077;&#1090;&#1077;%20&#1085;&#1072;%202022-2024&#1076;&#1083;&#1103;%20&#1082;&#1089;&#1087;%20&#1080;&#1079;%20&#1056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2"/>
      <sheetName val="доходы 23(24)"/>
      <sheetName val="расходы 2022"/>
      <sheetName val="расходы 2023(24)"/>
      <sheetName val="программы 2022"/>
      <sheetName val="программы 2023 (24)"/>
      <sheetName val="разделы 2022"/>
      <sheetName val="разделы 23(24)"/>
      <sheetName val="расходы по структуре 2022 "/>
      <sheetName val="расходы по структуре 23 (24)"/>
      <sheetName val="ДФ 2022"/>
      <sheetName val="ДФ 23(24)"/>
      <sheetName val="иные мт 2022"/>
      <sheetName val="иные мт 23(24)"/>
      <sheetName val="дефицит 2022"/>
      <sheetName val="дефицит 23(24)"/>
      <sheetName val="полномочия 2022"/>
      <sheetName val="мун.долг 1.1.21"/>
      <sheetName val="мун.долг 1.1.22,"/>
      <sheetName val="мун.долг 1.1.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8">
          <cell r="B18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opLeftCell="A31" zoomScaleNormal="100" workbookViewId="0">
      <selection activeCell="E47" sqref="E47"/>
    </sheetView>
  </sheetViews>
  <sheetFormatPr defaultRowHeight="11.25" x14ac:dyDescent="0.2"/>
  <cols>
    <col min="1" max="1" width="24.42578125" style="3" customWidth="1"/>
    <col min="2" max="2" width="50.5703125" style="4" customWidth="1"/>
    <col min="3" max="3" width="15.42578125" style="4" customWidth="1"/>
    <col min="4" max="4" width="10.5703125" style="5" customWidth="1"/>
    <col min="5" max="5" width="15.28515625" style="6" customWidth="1"/>
    <col min="6" max="6" width="17.28515625" style="4" customWidth="1"/>
    <col min="7" max="16384" width="9.140625" style="6"/>
  </cols>
  <sheetData>
    <row r="1" spans="1:6" ht="45" customHeight="1" x14ac:dyDescent="0.2">
      <c r="E1" s="189"/>
      <c r="F1" s="189"/>
    </row>
    <row r="3" spans="1:6" ht="44.25" customHeight="1" x14ac:dyDescent="0.25">
      <c r="C3" s="194" t="s">
        <v>323</v>
      </c>
      <c r="D3" s="195"/>
      <c r="E3" s="195"/>
      <c r="F3" s="128"/>
    </row>
    <row r="4" spans="1:6" ht="6.75" customHeight="1" x14ac:dyDescent="0.2">
      <c r="A4" s="190"/>
      <c r="B4" s="190"/>
      <c r="C4" s="190"/>
      <c r="D4" s="190"/>
      <c r="E4" s="190"/>
      <c r="F4" s="190"/>
    </row>
    <row r="5" spans="1:6" ht="63" customHeight="1" x14ac:dyDescent="0.25">
      <c r="A5" s="1"/>
      <c r="B5" s="1"/>
      <c r="C5" s="192" t="s">
        <v>322</v>
      </c>
      <c r="D5" s="193"/>
      <c r="E5" s="193"/>
    </row>
    <row r="6" spans="1:6" ht="15" x14ac:dyDescent="0.25">
      <c r="A6" s="1"/>
      <c r="B6" s="1"/>
      <c r="C6" s="146"/>
    </row>
    <row r="7" spans="1:6" ht="24" customHeight="1" x14ac:dyDescent="0.2">
      <c r="A7" s="191" t="s">
        <v>248</v>
      </c>
      <c r="B7" s="191"/>
      <c r="C7" s="191"/>
    </row>
    <row r="8" spans="1:6" ht="15" x14ac:dyDescent="0.25">
      <c r="A8" s="129"/>
      <c r="B8" s="129"/>
      <c r="C8" s="147" t="s">
        <v>158</v>
      </c>
      <c r="F8" s="101" t="e">
        <f>'расходы по структуре 2022 '!G325-доходы!#REF!</f>
        <v>#REF!</v>
      </c>
    </row>
    <row r="9" spans="1:6" ht="25.5" customHeight="1" x14ac:dyDescent="0.2">
      <c r="A9" s="130" t="s">
        <v>249</v>
      </c>
      <c r="B9" s="138" t="s">
        <v>285</v>
      </c>
      <c r="C9" s="61" t="s">
        <v>215</v>
      </c>
      <c r="D9" s="151" t="s">
        <v>238</v>
      </c>
      <c r="E9" s="117" t="s">
        <v>239</v>
      </c>
    </row>
    <row r="10" spans="1:6" ht="19.5" customHeight="1" x14ac:dyDescent="0.2">
      <c r="A10" s="131"/>
      <c r="B10" s="139" t="s">
        <v>286</v>
      </c>
      <c r="C10" s="148">
        <f>C11+C16+C19+C25</f>
        <v>21680.9</v>
      </c>
      <c r="D10" s="148">
        <f t="shared" ref="D10:E10" si="0">D11+D16+D19+D25</f>
        <v>0</v>
      </c>
      <c r="E10" s="157">
        <f t="shared" si="0"/>
        <v>21680.9</v>
      </c>
    </row>
    <row r="11" spans="1:6" ht="43.5" customHeight="1" x14ac:dyDescent="0.2">
      <c r="A11" s="132" t="s">
        <v>250</v>
      </c>
      <c r="B11" s="140" t="s">
        <v>287</v>
      </c>
      <c r="C11" s="149">
        <f>C12+C13+C14+C15</f>
        <v>2129.5</v>
      </c>
      <c r="D11" s="154">
        <f t="shared" ref="D11:D14" si="1">E11-C11</f>
        <v>0</v>
      </c>
      <c r="E11" s="154">
        <v>2129.5</v>
      </c>
    </row>
    <row r="12" spans="1:6" ht="40.5" customHeight="1" x14ac:dyDescent="0.2">
      <c r="A12" s="133" t="s">
        <v>251</v>
      </c>
      <c r="B12" s="141" t="s">
        <v>288</v>
      </c>
      <c r="C12" s="150">
        <v>962.8</v>
      </c>
      <c r="D12" s="154">
        <f t="shared" si="1"/>
        <v>0</v>
      </c>
      <c r="E12" s="154">
        <v>962.8</v>
      </c>
    </row>
    <row r="13" spans="1:6" ht="42.75" customHeight="1" x14ac:dyDescent="0.2">
      <c r="A13" s="133" t="s">
        <v>252</v>
      </c>
      <c r="B13" s="141" t="s">
        <v>289</v>
      </c>
      <c r="C13" s="150">
        <v>5.3</v>
      </c>
      <c r="D13" s="154">
        <f t="shared" si="1"/>
        <v>0</v>
      </c>
      <c r="E13" s="154">
        <v>5.3</v>
      </c>
      <c r="F13" s="108"/>
    </row>
    <row r="14" spans="1:6" ht="45.75" customHeight="1" x14ac:dyDescent="0.2">
      <c r="A14" s="133" t="s">
        <v>253</v>
      </c>
      <c r="B14" s="141" t="s">
        <v>290</v>
      </c>
      <c r="C14" s="150">
        <v>1282.0999999999999</v>
      </c>
      <c r="D14" s="154">
        <f t="shared" si="1"/>
        <v>0</v>
      </c>
      <c r="E14" s="154">
        <v>1282.0999999999999</v>
      </c>
    </row>
    <row r="15" spans="1:6" ht="63" customHeight="1" x14ac:dyDescent="0.2">
      <c r="A15" s="133" t="s">
        <v>254</v>
      </c>
      <c r="B15" s="141" t="s">
        <v>291</v>
      </c>
      <c r="C15" s="150">
        <v>-120.7</v>
      </c>
      <c r="D15" s="154">
        <f>E15-C15</f>
        <v>0</v>
      </c>
      <c r="E15" s="154">
        <v>-120.7</v>
      </c>
    </row>
    <row r="16" spans="1:6" ht="24" customHeight="1" x14ac:dyDescent="0.2">
      <c r="A16" s="132" t="s">
        <v>255</v>
      </c>
      <c r="B16" s="142" t="s">
        <v>292</v>
      </c>
      <c r="C16" s="149">
        <f>C17</f>
        <v>18840</v>
      </c>
      <c r="D16" s="155">
        <f t="shared" ref="D16:E17" si="2">D17</f>
        <v>0</v>
      </c>
      <c r="E16" s="155">
        <f t="shared" si="2"/>
        <v>18840</v>
      </c>
    </row>
    <row r="17" spans="1:5" ht="21.75" customHeight="1" x14ac:dyDescent="0.2">
      <c r="A17" s="133" t="s">
        <v>256</v>
      </c>
      <c r="B17" s="2" t="s">
        <v>293</v>
      </c>
      <c r="C17" s="150">
        <f>C18</f>
        <v>18840</v>
      </c>
      <c r="D17" s="156">
        <f t="shared" si="2"/>
        <v>0</v>
      </c>
      <c r="E17" s="156">
        <f t="shared" si="2"/>
        <v>18840</v>
      </c>
    </row>
    <row r="18" spans="1:5" ht="53.25" customHeight="1" x14ac:dyDescent="0.2">
      <c r="A18" s="133" t="s">
        <v>257</v>
      </c>
      <c r="B18" s="2" t="s">
        <v>294</v>
      </c>
      <c r="C18" s="150">
        <v>18840</v>
      </c>
      <c r="D18" s="154">
        <f>E18-C18</f>
        <v>0</v>
      </c>
      <c r="E18" s="154">
        <v>18840</v>
      </c>
    </row>
    <row r="19" spans="1:5" ht="27.75" customHeight="1" x14ac:dyDescent="0.2">
      <c r="A19" s="132" t="s">
        <v>258</v>
      </c>
      <c r="B19" s="142" t="s">
        <v>295</v>
      </c>
      <c r="C19" s="149">
        <f>C20+C23+C24+C22+C21</f>
        <v>691.4</v>
      </c>
      <c r="D19" s="155">
        <f t="shared" ref="D19:E19" si="3">D20+D23+D24+D22+D21</f>
        <v>0</v>
      </c>
      <c r="E19" s="155">
        <f t="shared" si="3"/>
        <v>691.4</v>
      </c>
    </row>
    <row r="20" spans="1:5" ht="30" customHeight="1" x14ac:dyDescent="0.2">
      <c r="A20" s="133" t="s">
        <v>259</v>
      </c>
      <c r="B20" s="2" t="s">
        <v>296</v>
      </c>
      <c r="C20" s="150">
        <v>550</v>
      </c>
      <c r="D20" s="154">
        <f t="shared" ref="D20:D23" si="4">E20-C20</f>
        <v>0</v>
      </c>
      <c r="E20" s="154">
        <v>550</v>
      </c>
    </row>
    <row r="21" spans="1:5" ht="29.25" customHeight="1" x14ac:dyDescent="0.2">
      <c r="A21" s="134" t="s">
        <v>260</v>
      </c>
      <c r="B21" s="143" t="s">
        <v>297</v>
      </c>
      <c r="C21" s="150">
        <v>2.4</v>
      </c>
      <c r="D21" s="154">
        <f t="shared" si="4"/>
        <v>0</v>
      </c>
      <c r="E21" s="154">
        <v>2.4</v>
      </c>
    </row>
    <row r="22" spans="1:5" ht="26.25" customHeight="1" x14ac:dyDescent="0.2">
      <c r="A22" s="134" t="s">
        <v>261</v>
      </c>
      <c r="B22" s="143" t="s">
        <v>298</v>
      </c>
      <c r="C22" s="150">
        <v>62</v>
      </c>
      <c r="D22" s="154">
        <f t="shared" si="4"/>
        <v>0</v>
      </c>
      <c r="E22" s="154">
        <v>62</v>
      </c>
    </row>
    <row r="23" spans="1:5" ht="48.75" customHeight="1" x14ac:dyDescent="0.2">
      <c r="A23" s="133" t="s">
        <v>262</v>
      </c>
      <c r="B23" s="2" t="s">
        <v>299</v>
      </c>
      <c r="C23" s="150">
        <v>37</v>
      </c>
      <c r="D23" s="154">
        <f t="shared" si="4"/>
        <v>0</v>
      </c>
      <c r="E23" s="154">
        <v>37</v>
      </c>
    </row>
    <row r="24" spans="1:5" ht="44.25" customHeight="1" x14ac:dyDescent="0.2">
      <c r="A24" s="133" t="s">
        <v>263</v>
      </c>
      <c r="B24" s="2" t="s">
        <v>300</v>
      </c>
      <c r="C24" s="150">
        <v>40</v>
      </c>
      <c r="D24" s="154">
        <f>E24-C24</f>
        <v>0</v>
      </c>
      <c r="E24" s="154">
        <v>40</v>
      </c>
    </row>
    <row r="25" spans="1:5" ht="24" customHeight="1" x14ac:dyDescent="0.2">
      <c r="A25" s="132" t="s">
        <v>264</v>
      </c>
      <c r="B25" s="142" t="s">
        <v>301</v>
      </c>
      <c r="C25" s="149">
        <f>C26</f>
        <v>20</v>
      </c>
      <c r="D25" s="155">
        <f t="shared" ref="D25:E25" si="5">D26</f>
        <v>0</v>
      </c>
      <c r="E25" s="155">
        <f t="shared" si="5"/>
        <v>20</v>
      </c>
    </row>
    <row r="26" spans="1:5" ht="38.25" customHeight="1" x14ac:dyDescent="0.2">
      <c r="A26" s="133" t="s">
        <v>265</v>
      </c>
      <c r="B26" s="2" t="s">
        <v>302</v>
      </c>
      <c r="C26" s="150">
        <v>20</v>
      </c>
      <c r="D26" s="154">
        <f>E26-C26</f>
        <v>0</v>
      </c>
      <c r="E26" s="154">
        <v>20</v>
      </c>
    </row>
    <row r="27" spans="1:5" ht="22.5" customHeight="1" x14ac:dyDescent="0.2">
      <c r="A27" s="135"/>
      <c r="B27" s="144" t="s">
        <v>303</v>
      </c>
      <c r="C27" s="148">
        <f>C28+C34+C32</f>
        <v>1722.1999999999998</v>
      </c>
      <c r="D27" s="148">
        <f t="shared" ref="D27:E27" si="6">D28+D34+D32</f>
        <v>0</v>
      </c>
      <c r="E27" s="157">
        <f t="shared" si="6"/>
        <v>1722.1999999999998</v>
      </c>
    </row>
    <row r="28" spans="1:5" ht="25.5" customHeight="1" x14ac:dyDescent="0.2">
      <c r="A28" s="132" t="s">
        <v>266</v>
      </c>
      <c r="B28" s="142" t="s">
        <v>304</v>
      </c>
      <c r="C28" s="149">
        <f>C29+C30+C31</f>
        <v>1703.6999999999998</v>
      </c>
      <c r="D28" s="155">
        <f t="shared" ref="D28:E28" si="7">D29+D30+D31</f>
        <v>0</v>
      </c>
      <c r="E28" s="155">
        <f t="shared" si="7"/>
        <v>1703.6999999999998</v>
      </c>
    </row>
    <row r="29" spans="1:5" ht="45.75" customHeight="1" x14ac:dyDescent="0.2">
      <c r="A29" s="133" t="s">
        <v>267</v>
      </c>
      <c r="B29" s="2" t="s">
        <v>305</v>
      </c>
      <c r="C29" s="150">
        <v>0</v>
      </c>
      <c r="D29" s="154">
        <f t="shared" ref="D29:D30" si="8">E29-C29</f>
        <v>0</v>
      </c>
      <c r="E29" s="154">
        <v>0</v>
      </c>
    </row>
    <row r="30" spans="1:5" ht="47.25" customHeight="1" x14ac:dyDescent="0.2">
      <c r="A30" s="133" t="s">
        <v>268</v>
      </c>
      <c r="B30" s="2" t="s">
        <v>306</v>
      </c>
      <c r="C30" s="102">
        <v>1429.8</v>
      </c>
      <c r="D30" s="154">
        <f t="shared" si="8"/>
        <v>0</v>
      </c>
      <c r="E30" s="154">
        <v>1429.8</v>
      </c>
    </row>
    <row r="31" spans="1:5" ht="39.75" customHeight="1" x14ac:dyDescent="0.2">
      <c r="A31" s="133" t="s">
        <v>269</v>
      </c>
      <c r="B31" s="2" t="s">
        <v>307</v>
      </c>
      <c r="C31" s="150">
        <v>273.89999999999998</v>
      </c>
      <c r="D31" s="154">
        <f>E31-C31</f>
        <v>0</v>
      </c>
      <c r="E31" s="154">
        <v>273.89999999999998</v>
      </c>
    </row>
    <row r="32" spans="1:5" ht="34.5" customHeight="1" x14ac:dyDescent="0.2">
      <c r="A32" s="136" t="s">
        <v>270</v>
      </c>
      <c r="B32" s="145" t="s">
        <v>308</v>
      </c>
      <c r="C32" s="149">
        <f>C33</f>
        <v>0</v>
      </c>
      <c r="D32" s="149">
        <f t="shared" ref="D32:E32" si="9">D33</f>
        <v>0</v>
      </c>
      <c r="E32" s="149">
        <f t="shared" si="9"/>
        <v>0</v>
      </c>
    </row>
    <row r="33" spans="1:5" ht="28.5" customHeight="1" x14ac:dyDescent="0.2">
      <c r="A33" s="137" t="s">
        <v>271</v>
      </c>
      <c r="B33" s="143" t="s">
        <v>309</v>
      </c>
      <c r="C33" s="150">
        <v>0</v>
      </c>
      <c r="D33" s="154">
        <f>E33-C33</f>
        <v>0</v>
      </c>
      <c r="E33" s="154">
        <v>0</v>
      </c>
    </row>
    <row r="34" spans="1:5" ht="27" customHeight="1" x14ac:dyDescent="0.2">
      <c r="A34" s="132" t="s">
        <v>272</v>
      </c>
      <c r="B34" s="145" t="s">
        <v>310</v>
      </c>
      <c r="C34" s="149">
        <f>C35</f>
        <v>18.5</v>
      </c>
      <c r="D34" s="155">
        <f t="shared" ref="D34:E34" si="10">D35</f>
        <v>0</v>
      </c>
      <c r="E34" s="155">
        <f t="shared" si="10"/>
        <v>18.5</v>
      </c>
    </row>
    <row r="35" spans="1:5" ht="45" customHeight="1" x14ac:dyDescent="0.2">
      <c r="A35" s="133" t="s">
        <v>273</v>
      </c>
      <c r="B35" s="143" t="s">
        <v>311</v>
      </c>
      <c r="C35" s="150">
        <v>18.5</v>
      </c>
      <c r="D35" s="154">
        <f>E35-C35</f>
        <v>0</v>
      </c>
      <c r="E35" s="154">
        <v>18.5</v>
      </c>
    </row>
    <row r="36" spans="1:5" ht="26.25" customHeight="1" x14ac:dyDescent="0.2">
      <c r="A36" s="131" t="s">
        <v>274</v>
      </c>
      <c r="B36" s="144" t="s">
        <v>312</v>
      </c>
      <c r="C36" s="148">
        <f>C37+C39+C43+C45</f>
        <v>7553</v>
      </c>
      <c r="D36" s="148">
        <f t="shared" ref="D36" si="11">D37+D39+D43+D45</f>
        <v>496.07999999999959</v>
      </c>
      <c r="E36" s="157">
        <f>E37+E39+E43+E45</f>
        <v>8049.079999999999</v>
      </c>
    </row>
    <row r="37" spans="1:5" ht="24.75" customHeight="1" x14ac:dyDescent="0.2">
      <c r="A37" s="133" t="s">
        <v>275</v>
      </c>
      <c r="B37" s="2" t="s">
        <v>313</v>
      </c>
      <c r="C37" s="150">
        <v>6879.5</v>
      </c>
      <c r="D37" s="154">
        <f>E37-C37</f>
        <v>-2.0000000000436557E-2</v>
      </c>
      <c r="E37" s="154">
        <v>6879.48</v>
      </c>
    </row>
    <row r="38" spans="1:5" ht="36.75" customHeight="1" x14ac:dyDescent="0.2">
      <c r="A38" s="133" t="s">
        <v>276</v>
      </c>
      <c r="B38" s="2" t="s">
        <v>314</v>
      </c>
      <c r="C38" s="150">
        <f>'[1]иные мт 2022'!B18</f>
        <v>0</v>
      </c>
      <c r="D38" s="154">
        <f>E38-C38</f>
        <v>0</v>
      </c>
      <c r="E38" s="154">
        <v>0</v>
      </c>
    </row>
    <row r="39" spans="1:5" ht="32.25" customHeight="1" x14ac:dyDescent="0.2">
      <c r="A39" s="132" t="s">
        <v>277</v>
      </c>
      <c r="B39" s="142" t="s">
        <v>315</v>
      </c>
      <c r="C39" s="149">
        <f>C40+C42+C41</f>
        <v>276.89999999999998</v>
      </c>
      <c r="D39" s="155">
        <f t="shared" ref="D39:E39" si="12">D40+D42+D41</f>
        <v>0</v>
      </c>
      <c r="E39" s="155">
        <f t="shared" si="12"/>
        <v>276.89999999999998</v>
      </c>
    </row>
    <row r="40" spans="1:5" ht="41.25" customHeight="1" x14ac:dyDescent="0.2">
      <c r="A40" s="133" t="s">
        <v>278</v>
      </c>
      <c r="B40" s="143" t="s">
        <v>316</v>
      </c>
      <c r="C40" s="150">
        <v>0</v>
      </c>
      <c r="D40" s="154">
        <f>E40-C40</f>
        <v>0</v>
      </c>
      <c r="E40" s="154">
        <v>0</v>
      </c>
    </row>
    <row r="41" spans="1:5" ht="28.5" customHeight="1" x14ac:dyDescent="0.2">
      <c r="A41" s="133" t="s">
        <v>279</v>
      </c>
      <c r="B41" s="2" t="s">
        <v>317</v>
      </c>
      <c r="C41" s="150">
        <v>246.9</v>
      </c>
      <c r="D41" s="154">
        <f>E41-C41</f>
        <v>0</v>
      </c>
      <c r="E41" s="154">
        <v>246.9</v>
      </c>
    </row>
    <row r="42" spans="1:5" ht="36" customHeight="1" x14ac:dyDescent="0.2">
      <c r="A42" s="133" t="s">
        <v>280</v>
      </c>
      <c r="B42" s="2" t="s">
        <v>318</v>
      </c>
      <c r="C42" s="150">
        <v>30</v>
      </c>
      <c r="D42" s="154">
        <f>E42-C42</f>
        <v>0</v>
      </c>
      <c r="E42" s="154">
        <v>30</v>
      </c>
    </row>
    <row r="43" spans="1:5" ht="29.25" customHeight="1" x14ac:dyDescent="0.2">
      <c r="A43" s="132" t="s">
        <v>281</v>
      </c>
      <c r="B43" s="142" t="s">
        <v>32</v>
      </c>
      <c r="C43" s="149">
        <f>C44</f>
        <v>396.6</v>
      </c>
      <c r="D43" s="155">
        <f t="shared" ref="D43:E43" si="13">D44</f>
        <v>496.1</v>
      </c>
      <c r="E43" s="155">
        <f t="shared" si="13"/>
        <v>892.7</v>
      </c>
    </row>
    <row r="44" spans="1:5" ht="27.75" customHeight="1" x14ac:dyDescent="0.2">
      <c r="A44" s="133" t="s">
        <v>282</v>
      </c>
      <c r="B44" s="2" t="s">
        <v>319</v>
      </c>
      <c r="C44" s="150">
        <v>396.6</v>
      </c>
      <c r="D44" s="154">
        <f>E44-C44</f>
        <v>496.1</v>
      </c>
      <c r="E44" s="154">
        <v>892.7</v>
      </c>
    </row>
    <row r="45" spans="1:5" ht="36.75" customHeight="1" x14ac:dyDescent="0.2">
      <c r="A45" s="132" t="s">
        <v>283</v>
      </c>
      <c r="B45" s="142" t="s">
        <v>320</v>
      </c>
      <c r="C45" s="149">
        <f>C46</f>
        <v>0</v>
      </c>
      <c r="D45" s="154">
        <f t="shared" ref="D45:D46" si="14">E45-C45</f>
        <v>0</v>
      </c>
      <c r="E45" s="154">
        <v>0</v>
      </c>
    </row>
    <row r="46" spans="1:5" ht="27" customHeight="1" x14ac:dyDescent="0.2">
      <c r="A46" s="133" t="s">
        <v>284</v>
      </c>
      <c r="B46" s="2" t="s">
        <v>320</v>
      </c>
      <c r="C46" s="150">
        <v>0</v>
      </c>
      <c r="D46" s="154">
        <f t="shared" si="14"/>
        <v>0</v>
      </c>
      <c r="E46" s="154">
        <v>0</v>
      </c>
    </row>
    <row r="47" spans="1:5" ht="18" customHeight="1" x14ac:dyDescent="0.2">
      <c r="A47" s="132"/>
      <c r="B47" s="142" t="s">
        <v>321</v>
      </c>
      <c r="C47" s="149">
        <f>C36+C27+C10</f>
        <v>30956.100000000002</v>
      </c>
      <c r="D47" s="155">
        <f t="shared" ref="D47:E47" si="15">D36+D27+D10</f>
        <v>496.07999999999959</v>
      </c>
      <c r="E47" s="158">
        <f t="shared" si="15"/>
        <v>31452.18</v>
      </c>
    </row>
    <row r="168" spans="10:10" x14ac:dyDescent="0.2">
      <c r="J168" s="6">
        <v>0</v>
      </c>
    </row>
    <row r="186" ht="35.25" customHeight="1" x14ac:dyDescent="0.2"/>
  </sheetData>
  <mergeCells count="5">
    <mergeCell ref="E1:F1"/>
    <mergeCell ref="A4:F4"/>
    <mergeCell ref="A7:C7"/>
    <mergeCell ref="C5:E5"/>
    <mergeCell ref="C3:E3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5"/>
  <sheetViews>
    <sheetView topLeftCell="A49" zoomScaleNormal="100" workbookViewId="0">
      <selection activeCell="I59" sqref="I59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7.140625" style="6" customWidth="1"/>
    <col min="6" max="6" width="17.28515625" style="4" customWidth="1"/>
    <col min="7" max="16384" width="9.140625" style="6"/>
  </cols>
  <sheetData>
    <row r="1" spans="1:8" ht="45" customHeight="1" x14ac:dyDescent="0.25">
      <c r="E1" s="189" t="s">
        <v>351</v>
      </c>
      <c r="F1" s="197"/>
    </row>
    <row r="3" spans="1:8" ht="44.25" customHeight="1" x14ac:dyDescent="0.2">
      <c r="E3" s="196" t="s">
        <v>245</v>
      </c>
      <c r="F3" s="196"/>
    </row>
    <row r="4" spans="1:8" ht="45" customHeight="1" x14ac:dyDescent="0.2">
      <c r="A4" s="190" t="s">
        <v>216</v>
      </c>
      <c r="B4" s="190"/>
      <c r="C4" s="190"/>
      <c r="D4" s="190"/>
      <c r="E4" s="190"/>
      <c r="F4" s="190"/>
    </row>
    <row r="5" spans="1:8" ht="21" customHeight="1" x14ac:dyDescent="0.2"/>
    <row r="6" spans="1:8" x14ac:dyDescent="0.2">
      <c r="F6" s="4" t="s">
        <v>85</v>
      </c>
    </row>
    <row r="7" spans="1:8" ht="24" customHeight="1" x14ac:dyDescent="0.2">
      <c r="A7" s="28" t="s">
        <v>0</v>
      </c>
      <c r="B7" s="28" t="s">
        <v>1</v>
      </c>
      <c r="C7" s="28" t="s">
        <v>2</v>
      </c>
      <c r="D7" s="29" t="s">
        <v>3</v>
      </c>
      <c r="E7" s="28" t="s">
        <v>4</v>
      </c>
      <c r="F7" s="30" t="s">
        <v>215</v>
      </c>
      <c r="G7" s="117" t="s">
        <v>238</v>
      </c>
      <c r="H7" s="118" t="s">
        <v>239</v>
      </c>
    </row>
    <row r="8" spans="1:8" x14ac:dyDescent="0.2">
      <c r="A8" s="18" t="s">
        <v>5</v>
      </c>
      <c r="B8" s="20">
        <v>1</v>
      </c>
      <c r="C8" s="20">
        <v>0</v>
      </c>
      <c r="D8" s="21" t="s">
        <v>33</v>
      </c>
      <c r="E8" s="22" t="s">
        <v>33</v>
      </c>
      <c r="F8" s="23">
        <f>F9+F15+F21+F32+F38</f>
        <v>21212.7</v>
      </c>
      <c r="G8" s="23">
        <f t="shared" ref="G8:H8" si="0">G9+G15+G21+G32+G38</f>
        <v>-61.32999999999987</v>
      </c>
      <c r="H8" s="23">
        <f t="shared" si="0"/>
        <v>21151.370000000003</v>
      </c>
    </row>
    <row r="9" spans="1:8" ht="22.5" x14ac:dyDescent="0.2">
      <c r="A9" s="15" t="s">
        <v>6</v>
      </c>
      <c r="B9" s="24">
        <v>1</v>
      </c>
      <c r="C9" s="24">
        <v>2</v>
      </c>
      <c r="D9" s="14" t="s">
        <v>33</v>
      </c>
      <c r="E9" s="25" t="s">
        <v>33</v>
      </c>
      <c r="F9" s="13">
        <f t="shared" ref="F9:H13" si="1">F10</f>
        <v>2216.9</v>
      </c>
      <c r="G9" s="13">
        <f t="shared" si="1"/>
        <v>0</v>
      </c>
      <c r="H9" s="13">
        <f t="shared" si="1"/>
        <v>2216.9</v>
      </c>
    </row>
    <row r="10" spans="1:8" ht="33.75" x14ac:dyDescent="0.2">
      <c r="A10" s="40" t="s">
        <v>232</v>
      </c>
      <c r="B10" s="34">
        <v>1</v>
      </c>
      <c r="C10" s="34">
        <v>2</v>
      </c>
      <c r="D10" s="35" t="s">
        <v>88</v>
      </c>
      <c r="E10" s="36" t="s">
        <v>33</v>
      </c>
      <c r="F10" s="37">
        <f t="shared" si="1"/>
        <v>2216.9</v>
      </c>
      <c r="G10" s="37">
        <f t="shared" si="1"/>
        <v>0</v>
      </c>
      <c r="H10" s="37">
        <f t="shared" si="1"/>
        <v>2216.9</v>
      </c>
    </row>
    <row r="11" spans="1:8" ht="33.75" x14ac:dyDescent="0.2">
      <c r="A11" s="40" t="s">
        <v>71</v>
      </c>
      <c r="B11" s="34">
        <v>1</v>
      </c>
      <c r="C11" s="34">
        <v>2</v>
      </c>
      <c r="D11" s="35" t="s">
        <v>112</v>
      </c>
      <c r="E11" s="36"/>
      <c r="F11" s="37">
        <f t="shared" si="1"/>
        <v>2216.9</v>
      </c>
      <c r="G11" s="37">
        <f t="shared" si="1"/>
        <v>0</v>
      </c>
      <c r="H11" s="37">
        <f t="shared" si="1"/>
        <v>2216.9</v>
      </c>
    </row>
    <row r="12" spans="1:8" x14ac:dyDescent="0.2">
      <c r="A12" s="40" t="s">
        <v>51</v>
      </c>
      <c r="B12" s="34">
        <v>1</v>
      </c>
      <c r="C12" s="34">
        <v>2</v>
      </c>
      <c r="D12" s="35" t="s">
        <v>89</v>
      </c>
      <c r="E12" s="36" t="s">
        <v>33</v>
      </c>
      <c r="F12" s="37">
        <f t="shared" si="1"/>
        <v>2216.9</v>
      </c>
      <c r="G12" s="37">
        <f t="shared" si="1"/>
        <v>0</v>
      </c>
      <c r="H12" s="37">
        <f t="shared" si="1"/>
        <v>2216.9</v>
      </c>
    </row>
    <row r="13" spans="1:8" ht="45" x14ac:dyDescent="0.2">
      <c r="A13" s="32" t="s">
        <v>37</v>
      </c>
      <c r="B13" s="34">
        <v>1</v>
      </c>
      <c r="C13" s="34">
        <v>2</v>
      </c>
      <c r="D13" s="35" t="s">
        <v>89</v>
      </c>
      <c r="E13" s="36" t="s">
        <v>38</v>
      </c>
      <c r="F13" s="37">
        <f t="shared" si="1"/>
        <v>2216.9</v>
      </c>
      <c r="G13" s="37">
        <f t="shared" si="1"/>
        <v>0</v>
      </c>
      <c r="H13" s="37">
        <f t="shared" si="1"/>
        <v>2216.9</v>
      </c>
    </row>
    <row r="14" spans="1:8" ht="22.5" x14ac:dyDescent="0.2">
      <c r="A14" s="32" t="s">
        <v>41</v>
      </c>
      <c r="B14" s="34">
        <v>1</v>
      </c>
      <c r="C14" s="34">
        <v>2</v>
      </c>
      <c r="D14" s="35" t="s">
        <v>89</v>
      </c>
      <c r="E14" s="36" t="s">
        <v>42</v>
      </c>
      <c r="F14" s="37">
        <f>'расходы по структуре 2022 '!G14</f>
        <v>2216.9</v>
      </c>
      <c r="G14" s="37">
        <f>'расходы по структуре 2022 '!H14</f>
        <v>0</v>
      </c>
      <c r="H14" s="37">
        <f>'расходы по структуре 2022 '!I14</f>
        <v>2216.9</v>
      </c>
    </row>
    <row r="15" spans="1:8" ht="33.75" x14ac:dyDescent="0.2">
      <c r="A15" s="49" t="s">
        <v>7</v>
      </c>
      <c r="B15" s="24">
        <v>1</v>
      </c>
      <c r="C15" s="24">
        <v>4</v>
      </c>
      <c r="D15" s="14"/>
      <c r="E15" s="25"/>
      <c r="F15" s="13">
        <f>F16</f>
        <v>12087.7</v>
      </c>
      <c r="G15" s="13">
        <f t="shared" ref="G15:H16" si="2">G16</f>
        <v>0</v>
      </c>
      <c r="H15" s="13">
        <f t="shared" si="2"/>
        <v>12087.7</v>
      </c>
    </row>
    <row r="16" spans="1:8" ht="33.75" x14ac:dyDescent="0.2">
      <c r="A16" s="40" t="s">
        <v>232</v>
      </c>
      <c r="B16" s="34">
        <v>1</v>
      </c>
      <c r="C16" s="34">
        <v>4</v>
      </c>
      <c r="D16" s="35" t="s">
        <v>88</v>
      </c>
      <c r="E16" s="36" t="s">
        <v>33</v>
      </c>
      <c r="F16" s="37">
        <f>F17</f>
        <v>12087.7</v>
      </c>
      <c r="G16" s="37">
        <f t="shared" si="2"/>
        <v>0</v>
      </c>
      <c r="H16" s="37">
        <f t="shared" si="2"/>
        <v>12087.7</v>
      </c>
    </row>
    <row r="17" spans="1:8" ht="33.75" x14ac:dyDescent="0.2">
      <c r="A17" s="40" t="s">
        <v>71</v>
      </c>
      <c r="B17" s="34">
        <v>1</v>
      </c>
      <c r="C17" s="34">
        <v>4</v>
      </c>
      <c r="D17" s="35" t="s">
        <v>112</v>
      </c>
      <c r="E17" s="36"/>
      <c r="F17" s="37">
        <f>F18</f>
        <v>12087.7</v>
      </c>
      <c r="G17" s="37">
        <f t="shared" ref="G17:H17" si="3">G18</f>
        <v>0</v>
      </c>
      <c r="H17" s="37">
        <f t="shared" si="3"/>
        <v>12087.7</v>
      </c>
    </row>
    <row r="18" spans="1:8" x14ac:dyDescent="0.2">
      <c r="A18" s="40" t="s">
        <v>24</v>
      </c>
      <c r="B18" s="34">
        <v>1</v>
      </c>
      <c r="C18" s="34">
        <v>4</v>
      </c>
      <c r="D18" s="35" t="s">
        <v>90</v>
      </c>
      <c r="E18" s="36" t="s">
        <v>33</v>
      </c>
      <c r="F18" s="37">
        <f>F19</f>
        <v>12087.7</v>
      </c>
      <c r="G18" s="37">
        <f t="shared" ref="G18:H18" si="4">G19</f>
        <v>0</v>
      </c>
      <c r="H18" s="37">
        <f t="shared" si="4"/>
        <v>12087.7</v>
      </c>
    </row>
    <row r="19" spans="1:8" ht="45" x14ac:dyDescent="0.2">
      <c r="A19" s="32" t="s">
        <v>37</v>
      </c>
      <c r="B19" s="34">
        <v>1</v>
      </c>
      <c r="C19" s="34">
        <v>4</v>
      </c>
      <c r="D19" s="35" t="s">
        <v>90</v>
      </c>
      <c r="E19" s="36" t="s">
        <v>38</v>
      </c>
      <c r="F19" s="37">
        <f>F20</f>
        <v>12087.7</v>
      </c>
      <c r="G19" s="37">
        <f t="shared" ref="G19:H19" si="5">G20</f>
        <v>0</v>
      </c>
      <c r="H19" s="37">
        <f t="shared" si="5"/>
        <v>12087.7</v>
      </c>
    </row>
    <row r="20" spans="1:8" ht="22.5" x14ac:dyDescent="0.2">
      <c r="A20" s="32" t="s">
        <v>41</v>
      </c>
      <c r="B20" s="34">
        <v>1</v>
      </c>
      <c r="C20" s="34">
        <v>4</v>
      </c>
      <c r="D20" s="35" t="s">
        <v>90</v>
      </c>
      <c r="E20" s="36" t="s">
        <v>42</v>
      </c>
      <c r="F20" s="41">
        <f>'расходы по структуре 2022 '!G23</f>
        <v>12087.7</v>
      </c>
      <c r="G20" s="41">
        <f>'расходы по структуре 2022 '!H23</f>
        <v>0</v>
      </c>
      <c r="H20" s="41">
        <f>'расходы по структуре 2022 '!I23</f>
        <v>12087.7</v>
      </c>
    </row>
    <row r="21" spans="1:8" ht="33.75" x14ac:dyDescent="0.2">
      <c r="A21" s="49" t="s">
        <v>61</v>
      </c>
      <c r="B21" s="24">
        <v>1</v>
      </c>
      <c r="C21" s="24">
        <v>6</v>
      </c>
      <c r="D21" s="14"/>
      <c r="E21" s="25"/>
      <c r="F21" s="13">
        <f>F27+F22</f>
        <v>45</v>
      </c>
      <c r="G21" s="13">
        <f t="shared" ref="G21:H21" si="6">G27+G22</f>
        <v>0</v>
      </c>
      <c r="H21" s="13">
        <f t="shared" si="6"/>
        <v>45</v>
      </c>
    </row>
    <row r="22" spans="1:8" x14ac:dyDescent="0.2">
      <c r="A22" s="40" t="s">
        <v>50</v>
      </c>
      <c r="B22" s="34">
        <v>1</v>
      </c>
      <c r="C22" s="34">
        <v>6</v>
      </c>
      <c r="D22" s="35" t="s">
        <v>87</v>
      </c>
      <c r="E22" s="36"/>
      <c r="F22" s="37">
        <f>F23</f>
        <v>19.3</v>
      </c>
      <c r="G22" s="37">
        <f t="shared" ref="G22:H25" si="7">G23</f>
        <v>0</v>
      </c>
      <c r="H22" s="37">
        <f t="shared" si="7"/>
        <v>19.3</v>
      </c>
    </row>
    <row r="23" spans="1:8" ht="33.75" x14ac:dyDescent="0.2">
      <c r="A23" s="40" t="s">
        <v>153</v>
      </c>
      <c r="B23" s="34">
        <v>1</v>
      </c>
      <c r="C23" s="34">
        <v>6</v>
      </c>
      <c r="D23" s="35" t="s">
        <v>92</v>
      </c>
      <c r="E23" s="36"/>
      <c r="F23" s="37">
        <f>F24</f>
        <v>19.3</v>
      </c>
      <c r="G23" s="37">
        <f t="shared" si="7"/>
        <v>0</v>
      </c>
      <c r="H23" s="37">
        <f t="shared" si="7"/>
        <v>19.3</v>
      </c>
    </row>
    <row r="24" spans="1:8" ht="56.25" x14ac:dyDescent="0.2">
      <c r="A24" s="32" t="s">
        <v>60</v>
      </c>
      <c r="B24" s="34">
        <v>1</v>
      </c>
      <c r="C24" s="34">
        <v>6</v>
      </c>
      <c r="D24" s="35" t="s">
        <v>93</v>
      </c>
      <c r="E24" s="36"/>
      <c r="F24" s="37">
        <f>F25</f>
        <v>19.3</v>
      </c>
      <c r="G24" s="37">
        <f t="shared" si="7"/>
        <v>0</v>
      </c>
      <c r="H24" s="37">
        <f t="shared" si="7"/>
        <v>19.3</v>
      </c>
    </row>
    <row r="25" spans="1:8" x14ac:dyDescent="0.2">
      <c r="A25" s="32" t="s">
        <v>49</v>
      </c>
      <c r="B25" s="34">
        <v>1</v>
      </c>
      <c r="C25" s="34">
        <v>6</v>
      </c>
      <c r="D25" s="35" t="s">
        <v>93</v>
      </c>
      <c r="E25" s="36">
        <v>500</v>
      </c>
      <c r="F25" s="37">
        <f>F26</f>
        <v>19.3</v>
      </c>
      <c r="G25" s="37">
        <f t="shared" si="7"/>
        <v>0</v>
      </c>
      <c r="H25" s="37">
        <f t="shared" si="7"/>
        <v>19.3</v>
      </c>
    </row>
    <row r="26" spans="1:8" x14ac:dyDescent="0.2">
      <c r="A26" s="32" t="s">
        <v>32</v>
      </c>
      <c r="B26" s="34">
        <v>1</v>
      </c>
      <c r="C26" s="34">
        <v>6</v>
      </c>
      <c r="D26" s="35" t="s">
        <v>93</v>
      </c>
      <c r="E26" s="36">
        <v>540</v>
      </c>
      <c r="F26" s="37">
        <f>'расходы по структуре 2022 '!G32</f>
        <v>19.3</v>
      </c>
      <c r="G26" s="37">
        <f>'расходы по структуре 2022 '!H32</f>
        <v>0</v>
      </c>
      <c r="H26" s="37">
        <f>'расходы по структуре 2022 '!I32</f>
        <v>19.3</v>
      </c>
    </row>
    <row r="27" spans="1:8" ht="33.75" x14ac:dyDescent="0.2">
      <c r="A27" s="40" t="s">
        <v>232</v>
      </c>
      <c r="B27" s="34">
        <v>1</v>
      </c>
      <c r="C27" s="34">
        <v>6</v>
      </c>
      <c r="D27" s="35" t="s">
        <v>88</v>
      </c>
      <c r="E27" s="36"/>
      <c r="F27" s="37">
        <f>F28</f>
        <v>25.7</v>
      </c>
      <c r="G27" s="37">
        <f t="shared" ref="G27:H30" si="8">G28</f>
        <v>0</v>
      </c>
      <c r="H27" s="37">
        <f t="shared" si="8"/>
        <v>25.7</v>
      </c>
    </row>
    <row r="28" spans="1:8" ht="33.75" x14ac:dyDescent="0.2">
      <c r="A28" s="40" t="s">
        <v>71</v>
      </c>
      <c r="B28" s="34">
        <v>1</v>
      </c>
      <c r="C28" s="34">
        <v>6</v>
      </c>
      <c r="D28" s="35" t="s">
        <v>112</v>
      </c>
      <c r="E28" s="36"/>
      <c r="F28" s="37">
        <f>F29</f>
        <v>25.7</v>
      </c>
      <c r="G28" s="37">
        <f t="shared" si="8"/>
        <v>0</v>
      </c>
      <c r="H28" s="37">
        <f t="shared" si="8"/>
        <v>25.7</v>
      </c>
    </row>
    <row r="29" spans="1:8" ht="56.25" x14ac:dyDescent="0.2">
      <c r="A29" s="32" t="s">
        <v>60</v>
      </c>
      <c r="B29" s="34">
        <v>1</v>
      </c>
      <c r="C29" s="34">
        <v>6</v>
      </c>
      <c r="D29" s="35" t="s">
        <v>91</v>
      </c>
      <c r="E29" s="36"/>
      <c r="F29" s="37">
        <f>F30</f>
        <v>25.7</v>
      </c>
      <c r="G29" s="37">
        <f t="shared" si="8"/>
        <v>0</v>
      </c>
      <c r="H29" s="37">
        <f t="shared" si="8"/>
        <v>25.7</v>
      </c>
    </row>
    <row r="30" spans="1:8" x14ac:dyDescent="0.2">
      <c r="A30" s="32" t="s">
        <v>49</v>
      </c>
      <c r="B30" s="34">
        <v>1</v>
      </c>
      <c r="C30" s="34">
        <v>6</v>
      </c>
      <c r="D30" s="35" t="s">
        <v>91</v>
      </c>
      <c r="E30" s="36">
        <v>500</v>
      </c>
      <c r="F30" s="37">
        <f>F31</f>
        <v>25.7</v>
      </c>
      <c r="G30" s="37">
        <f t="shared" si="8"/>
        <v>0</v>
      </c>
      <c r="H30" s="37">
        <f t="shared" si="8"/>
        <v>25.7</v>
      </c>
    </row>
    <row r="31" spans="1:8" x14ac:dyDescent="0.2">
      <c r="A31" s="32" t="s">
        <v>32</v>
      </c>
      <c r="B31" s="34">
        <v>1</v>
      </c>
      <c r="C31" s="34">
        <v>6</v>
      </c>
      <c r="D31" s="35" t="s">
        <v>91</v>
      </c>
      <c r="E31" s="36">
        <v>540</v>
      </c>
      <c r="F31" s="37">
        <f>'расходы по структуре 2022 '!G37</f>
        <v>25.7</v>
      </c>
      <c r="G31" s="37">
        <f>'расходы по структуре 2022 '!H37</f>
        <v>0</v>
      </c>
      <c r="H31" s="37">
        <f>'расходы по структуре 2022 '!I37</f>
        <v>25.7</v>
      </c>
    </row>
    <row r="32" spans="1:8" x14ac:dyDescent="0.2">
      <c r="A32" s="15" t="s">
        <v>8</v>
      </c>
      <c r="B32" s="24">
        <v>1</v>
      </c>
      <c r="C32" s="24">
        <v>11</v>
      </c>
      <c r="D32" s="14"/>
      <c r="E32" s="25" t="s">
        <v>33</v>
      </c>
      <c r="F32" s="13">
        <f>F33</f>
        <v>50</v>
      </c>
      <c r="G32" s="13">
        <f t="shared" ref="G32:H36" si="9">G33</f>
        <v>0</v>
      </c>
      <c r="H32" s="13">
        <f t="shared" si="9"/>
        <v>50</v>
      </c>
    </row>
    <row r="33" spans="1:8" x14ac:dyDescent="0.2">
      <c r="A33" s="40" t="s">
        <v>50</v>
      </c>
      <c r="B33" s="34">
        <v>1</v>
      </c>
      <c r="C33" s="34">
        <v>11</v>
      </c>
      <c r="D33" s="35" t="s">
        <v>87</v>
      </c>
      <c r="E33" s="36" t="s">
        <v>33</v>
      </c>
      <c r="F33" s="37">
        <f>F34</f>
        <v>50</v>
      </c>
      <c r="G33" s="37">
        <f t="shared" si="9"/>
        <v>0</v>
      </c>
      <c r="H33" s="37">
        <f t="shared" si="9"/>
        <v>50</v>
      </c>
    </row>
    <row r="34" spans="1:8" ht="33.75" x14ac:dyDescent="0.2">
      <c r="A34" s="40" t="s">
        <v>72</v>
      </c>
      <c r="B34" s="34">
        <v>1</v>
      </c>
      <c r="C34" s="34">
        <v>11</v>
      </c>
      <c r="D34" s="35" t="s">
        <v>75</v>
      </c>
      <c r="E34" s="36" t="s">
        <v>33</v>
      </c>
      <c r="F34" s="37">
        <f>F35</f>
        <v>50</v>
      </c>
      <c r="G34" s="37">
        <f t="shared" si="9"/>
        <v>0</v>
      </c>
      <c r="H34" s="37">
        <f t="shared" si="9"/>
        <v>50</v>
      </c>
    </row>
    <row r="35" spans="1:8" x14ac:dyDescent="0.2">
      <c r="A35" s="40" t="s">
        <v>86</v>
      </c>
      <c r="B35" s="34">
        <v>1</v>
      </c>
      <c r="C35" s="34">
        <v>11</v>
      </c>
      <c r="D35" s="35" t="s">
        <v>95</v>
      </c>
      <c r="E35" s="36"/>
      <c r="F35" s="41">
        <f>F36</f>
        <v>50</v>
      </c>
      <c r="G35" s="41">
        <f t="shared" si="9"/>
        <v>0</v>
      </c>
      <c r="H35" s="41">
        <f t="shared" si="9"/>
        <v>50</v>
      </c>
    </row>
    <row r="36" spans="1:8" x14ac:dyDescent="0.2">
      <c r="A36" s="32" t="s">
        <v>43</v>
      </c>
      <c r="B36" s="34">
        <v>1</v>
      </c>
      <c r="C36" s="34">
        <v>11</v>
      </c>
      <c r="D36" s="35" t="s">
        <v>95</v>
      </c>
      <c r="E36" s="36" t="s">
        <v>44</v>
      </c>
      <c r="F36" s="37">
        <f>F37</f>
        <v>50</v>
      </c>
      <c r="G36" s="37">
        <f t="shared" si="9"/>
        <v>0</v>
      </c>
      <c r="H36" s="37">
        <f t="shared" si="9"/>
        <v>50</v>
      </c>
    </row>
    <row r="37" spans="1:8" x14ac:dyDescent="0.2">
      <c r="A37" s="32" t="s">
        <v>27</v>
      </c>
      <c r="B37" s="34">
        <v>1</v>
      </c>
      <c r="C37" s="34">
        <v>11</v>
      </c>
      <c r="D37" s="35" t="s">
        <v>95</v>
      </c>
      <c r="E37" s="36" t="s">
        <v>21</v>
      </c>
      <c r="F37" s="41">
        <f>'расходы по структуре 2022 '!G43</f>
        <v>50</v>
      </c>
      <c r="G37" s="41">
        <f>'расходы по структуре 2022 '!H43</f>
        <v>0</v>
      </c>
      <c r="H37" s="41">
        <f>'расходы по структуре 2022 '!I43</f>
        <v>50</v>
      </c>
    </row>
    <row r="38" spans="1:8" x14ac:dyDescent="0.2">
      <c r="A38" s="15" t="s">
        <v>9</v>
      </c>
      <c r="B38" s="24">
        <v>1</v>
      </c>
      <c r="C38" s="24">
        <v>13</v>
      </c>
      <c r="D38" s="14" t="s">
        <v>33</v>
      </c>
      <c r="E38" s="25" t="s">
        <v>33</v>
      </c>
      <c r="F38" s="13">
        <f>F39+F59+F69</f>
        <v>6813.1</v>
      </c>
      <c r="G38" s="13">
        <f>G39+G59+G69</f>
        <v>-61.32999999999987</v>
      </c>
      <c r="H38" s="13">
        <f>H39+H59+H69</f>
        <v>6751.77</v>
      </c>
    </row>
    <row r="39" spans="1:8" ht="33.75" x14ac:dyDescent="0.2">
      <c r="A39" s="40" t="s">
        <v>232</v>
      </c>
      <c r="B39" s="34">
        <v>1</v>
      </c>
      <c r="C39" s="34">
        <v>13</v>
      </c>
      <c r="D39" s="35" t="s">
        <v>88</v>
      </c>
      <c r="E39" s="36" t="s">
        <v>33</v>
      </c>
      <c r="F39" s="37">
        <f>F40+F54</f>
        <v>4838.2</v>
      </c>
      <c r="G39" s="37">
        <f>G40+G54</f>
        <v>93.930000000000121</v>
      </c>
      <c r="H39" s="37">
        <f>H40+H54</f>
        <v>4932.13</v>
      </c>
    </row>
    <row r="40" spans="1:8" ht="33.75" x14ac:dyDescent="0.2">
      <c r="A40" s="40" t="s">
        <v>70</v>
      </c>
      <c r="B40" s="34">
        <v>1</v>
      </c>
      <c r="C40" s="34">
        <v>13</v>
      </c>
      <c r="D40" s="35" t="s">
        <v>112</v>
      </c>
      <c r="E40" s="36" t="s">
        <v>33</v>
      </c>
      <c r="F40" s="37">
        <f>F41+F48</f>
        <v>4818.2</v>
      </c>
      <c r="G40" s="37">
        <f>G41+G48</f>
        <v>93.930000000000121</v>
      </c>
      <c r="H40" s="37">
        <f t="shared" ref="H40" si="10">H41+H48</f>
        <v>4912.13</v>
      </c>
    </row>
    <row r="41" spans="1:8" ht="22.5" x14ac:dyDescent="0.2">
      <c r="A41" s="54" t="s">
        <v>129</v>
      </c>
      <c r="B41" s="34">
        <v>1</v>
      </c>
      <c r="C41" s="34">
        <v>13</v>
      </c>
      <c r="D41" s="35" t="s">
        <v>96</v>
      </c>
      <c r="E41" s="36"/>
      <c r="F41" s="41">
        <f>F42+F44+F46</f>
        <v>2780.7</v>
      </c>
      <c r="G41" s="41">
        <f>G42+G44+G46</f>
        <v>75.669999999999902</v>
      </c>
      <c r="H41" s="41">
        <f t="shared" ref="H41" si="11">H42+H44+H46</f>
        <v>2856.37</v>
      </c>
    </row>
    <row r="42" spans="1:8" ht="45" x14ac:dyDescent="0.2">
      <c r="A42" s="32" t="s">
        <v>37</v>
      </c>
      <c r="B42" s="34">
        <v>1</v>
      </c>
      <c r="C42" s="34">
        <v>13</v>
      </c>
      <c r="D42" s="35" t="s">
        <v>96</v>
      </c>
      <c r="E42" s="36" t="s">
        <v>38</v>
      </c>
      <c r="F42" s="41">
        <f>F43</f>
        <v>1866.6</v>
      </c>
      <c r="G42" s="41">
        <f t="shared" ref="G42:H42" si="12">G43</f>
        <v>75.669999999999902</v>
      </c>
      <c r="H42" s="41">
        <f t="shared" si="12"/>
        <v>1942.27</v>
      </c>
    </row>
    <row r="43" spans="1:8" x14ac:dyDescent="0.2">
      <c r="A43" s="32" t="s">
        <v>39</v>
      </c>
      <c r="B43" s="34">
        <v>1</v>
      </c>
      <c r="C43" s="34">
        <v>13</v>
      </c>
      <c r="D43" s="35" t="s">
        <v>96</v>
      </c>
      <c r="E43" s="36" t="s">
        <v>40</v>
      </c>
      <c r="F43" s="41">
        <f>'расходы по структуре 2022 '!G49</f>
        <v>1866.6</v>
      </c>
      <c r="G43" s="41">
        <f>'расходы по структуре 2022 '!H49</f>
        <v>75.669999999999902</v>
      </c>
      <c r="H43" s="41">
        <f>'расходы по структуре 2022 '!I49</f>
        <v>1942.27</v>
      </c>
    </row>
    <row r="44" spans="1:8" ht="22.5" x14ac:dyDescent="0.2">
      <c r="A44" s="32" t="s">
        <v>74</v>
      </c>
      <c r="B44" s="34">
        <v>1</v>
      </c>
      <c r="C44" s="34">
        <v>13</v>
      </c>
      <c r="D44" s="35" t="s">
        <v>96</v>
      </c>
      <c r="E44" s="36" t="s">
        <v>34</v>
      </c>
      <c r="F44" s="37">
        <f>F45</f>
        <v>911.6</v>
      </c>
      <c r="G44" s="37">
        <f t="shared" ref="G44:H44" si="13">G45</f>
        <v>0</v>
      </c>
      <c r="H44" s="37">
        <f t="shared" si="13"/>
        <v>911.6</v>
      </c>
    </row>
    <row r="45" spans="1:8" ht="22.5" x14ac:dyDescent="0.2">
      <c r="A45" s="32" t="s">
        <v>35</v>
      </c>
      <c r="B45" s="34">
        <v>1</v>
      </c>
      <c r="C45" s="34">
        <v>13</v>
      </c>
      <c r="D45" s="35" t="s">
        <v>96</v>
      </c>
      <c r="E45" s="36" t="s">
        <v>36</v>
      </c>
      <c r="F45" s="37">
        <f>'расходы по структуре 2022 '!G55</f>
        <v>911.6</v>
      </c>
      <c r="G45" s="37">
        <f>'расходы по структуре 2022 '!H55</f>
        <v>0</v>
      </c>
      <c r="H45" s="37">
        <f>'расходы по структуре 2022 '!I55</f>
        <v>911.6</v>
      </c>
    </row>
    <row r="46" spans="1:8" x14ac:dyDescent="0.2">
      <c r="A46" s="32" t="s">
        <v>43</v>
      </c>
      <c r="B46" s="34">
        <v>1</v>
      </c>
      <c r="C46" s="34">
        <v>13</v>
      </c>
      <c r="D46" s="35" t="s">
        <v>96</v>
      </c>
      <c r="E46" s="36" t="s">
        <v>44</v>
      </c>
      <c r="F46" s="37">
        <f>F47</f>
        <v>2.5</v>
      </c>
      <c r="G46" s="37">
        <f t="shared" ref="G46:H46" si="14">G47</f>
        <v>0</v>
      </c>
      <c r="H46" s="37">
        <f t="shared" si="14"/>
        <v>2.5</v>
      </c>
    </row>
    <row r="47" spans="1:8" x14ac:dyDescent="0.2">
      <c r="A47" s="32" t="s">
        <v>45</v>
      </c>
      <c r="B47" s="34">
        <v>1</v>
      </c>
      <c r="C47" s="34">
        <v>13</v>
      </c>
      <c r="D47" s="35" t="s">
        <v>96</v>
      </c>
      <c r="E47" s="36" t="s">
        <v>46</v>
      </c>
      <c r="F47" s="37">
        <f>'расходы по структуре 2022 '!G59</f>
        <v>2.5</v>
      </c>
      <c r="G47" s="37">
        <f>'расходы по структуре 2022 '!H59</f>
        <v>0</v>
      </c>
      <c r="H47" s="37">
        <f>'расходы по структуре 2022 '!I59</f>
        <v>2.5</v>
      </c>
    </row>
    <row r="48" spans="1:8" x14ac:dyDescent="0.2">
      <c r="A48" s="32" t="s">
        <v>53</v>
      </c>
      <c r="B48" s="34">
        <v>1</v>
      </c>
      <c r="C48" s="34">
        <v>13</v>
      </c>
      <c r="D48" s="35" t="s">
        <v>186</v>
      </c>
      <c r="E48" s="36"/>
      <c r="F48" s="41">
        <f>F52+F53+F49</f>
        <v>2037.5</v>
      </c>
      <c r="G48" s="41">
        <f>H48-F48</f>
        <v>18.260000000000218</v>
      </c>
      <c r="H48" s="41">
        <f>H51+H49</f>
        <v>2055.7600000000002</v>
      </c>
    </row>
    <row r="49" spans="1:10" x14ac:dyDescent="0.2">
      <c r="A49" s="114" t="s">
        <v>334</v>
      </c>
      <c r="B49" s="34">
        <v>1</v>
      </c>
      <c r="C49" s="34">
        <v>13</v>
      </c>
      <c r="D49" s="35" t="s">
        <v>186</v>
      </c>
      <c r="E49" s="36"/>
      <c r="F49" s="41">
        <f>F50</f>
        <v>0</v>
      </c>
      <c r="G49" s="41">
        <f>'расходы по структуре 2022 '!H63</f>
        <v>15</v>
      </c>
      <c r="H49" s="41">
        <f>H50</f>
        <v>15</v>
      </c>
      <c r="I49" s="159" t="s">
        <v>326</v>
      </c>
    </row>
    <row r="50" spans="1:10" x14ac:dyDescent="0.2">
      <c r="A50" s="114" t="s">
        <v>43</v>
      </c>
      <c r="B50" s="34">
        <v>1</v>
      </c>
      <c r="C50" s="34">
        <v>13</v>
      </c>
      <c r="D50" s="35" t="s">
        <v>186</v>
      </c>
      <c r="E50" s="36">
        <v>360</v>
      </c>
      <c r="F50" s="41">
        <f>'расходы по структуре 2022 '!G64</f>
        <v>0</v>
      </c>
      <c r="G50" s="41">
        <f>H50-F50</f>
        <v>15</v>
      </c>
      <c r="H50" s="41">
        <f>'расходы по структуре 2022 '!I64</f>
        <v>15</v>
      </c>
    </row>
    <row r="51" spans="1:10" x14ac:dyDescent="0.2">
      <c r="A51" s="32" t="s">
        <v>43</v>
      </c>
      <c r="B51" s="34">
        <v>1</v>
      </c>
      <c r="C51" s="34">
        <v>13</v>
      </c>
      <c r="D51" s="35" t="s">
        <v>186</v>
      </c>
      <c r="E51" s="36">
        <v>800</v>
      </c>
      <c r="F51" s="41">
        <f>'расходы по структуре 2022 '!G65</f>
        <v>2037.5</v>
      </c>
      <c r="G51" s="41">
        <f>H51-F51</f>
        <v>3.2599999999999909</v>
      </c>
      <c r="H51" s="41">
        <f>H52+H53</f>
        <v>2040.76</v>
      </c>
    </row>
    <row r="52" spans="1:10" x14ac:dyDescent="0.2">
      <c r="A52" s="32" t="s">
        <v>242</v>
      </c>
      <c r="B52" s="34">
        <v>1</v>
      </c>
      <c r="C52" s="34">
        <v>13</v>
      </c>
      <c r="D52" s="35" t="s">
        <v>186</v>
      </c>
      <c r="E52" s="36">
        <v>830</v>
      </c>
      <c r="F52" s="41">
        <f>'расходы по структуре 2022 '!G66</f>
        <v>2023</v>
      </c>
      <c r="G52" s="41">
        <f>H52-F52</f>
        <v>0.25999999999999091</v>
      </c>
      <c r="H52" s="41">
        <f>'расходы по структуре 2022 '!I66</f>
        <v>2023.26</v>
      </c>
    </row>
    <row r="53" spans="1:10" x14ac:dyDescent="0.2">
      <c r="A53" s="32" t="s">
        <v>45</v>
      </c>
      <c r="B53" s="34">
        <v>1</v>
      </c>
      <c r="C53" s="34">
        <v>13</v>
      </c>
      <c r="D53" s="35" t="s">
        <v>186</v>
      </c>
      <c r="E53" s="36" t="s">
        <v>46</v>
      </c>
      <c r="F53" s="41">
        <f>'расходы по структуре 2022 '!G68</f>
        <v>14.5</v>
      </c>
      <c r="G53" s="41">
        <f>'расходы по структуре 2022 '!H68</f>
        <v>3</v>
      </c>
      <c r="H53" s="41">
        <f>'расходы по структуре 2022 '!I68</f>
        <v>17.5</v>
      </c>
    </row>
    <row r="54" spans="1:10" ht="33.75" x14ac:dyDescent="0.2">
      <c r="A54" s="32" t="s">
        <v>162</v>
      </c>
      <c r="B54" s="34">
        <v>1</v>
      </c>
      <c r="C54" s="34">
        <v>13</v>
      </c>
      <c r="D54" s="35" t="s">
        <v>163</v>
      </c>
      <c r="E54" s="36"/>
      <c r="F54" s="41">
        <f>F55+F57</f>
        <v>20</v>
      </c>
      <c r="G54" s="41">
        <f t="shared" ref="G54:H54" si="15">G55+G57</f>
        <v>0</v>
      </c>
      <c r="H54" s="41">
        <f t="shared" si="15"/>
        <v>20</v>
      </c>
    </row>
    <row r="55" spans="1:10" x14ac:dyDescent="0.2">
      <c r="A55" s="32" t="s">
        <v>53</v>
      </c>
      <c r="B55" s="34">
        <v>1</v>
      </c>
      <c r="C55" s="34">
        <v>13</v>
      </c>
      <c r="D55" s="35" t="s">
        <v>164</v>
      </c>
      <c r="E55" s="36">
        <v>200</v>
      </c>
      <c r="F55" s="41">
        <f>F56</f>
        <v>20</v>
      </c>
      <c r="G55" s="41">
        <f t="shared" ref="G55:H55" si="16">G56</f>
        <v>0</v>
      </c>
      <c r="H55" s="41">
        <f t="shared" si="16"/>
        <v>20</v>
      </c>
    </row>
    <row r="56" spans="1:10" ht="22.5" x14ac:dyDescent="0.2">
      <c r="A56" s="32" t="s">
        <v>35</v>
      </c>
      <c r="B56" s="34">
        <v>1</v>
      </c>
      <c r="C56" s="34">
        <v>13</v>
      </c>
      <c r="D56" s="35" t="s">
        <v>164</v>
      </c>
      <c r="E56" s="36">
        <v>240</v>
      </c>
      <c r="F56" s="41">
        <f>'расходы по структуре 2022 '!G73</f>
        <v>20</v>
      </c>
      <c r="G56" s="41">
        <f>'расходы по структуре 2022 '!H73</f>
        <v>0</v>
      </c>
      <c r="H56" s="41">
        <f>'расходы по структуре 2022 '!I73</f>
        <v>20</v>
      </c>
    </row>
    <row r="57" spans="1:10" x14ac:dyDescent="0.2">
      <c r="A57" s="32" t="s">
        <v>43</v>
      </c>
      <c r="B57" s="34">
        <v>1</v>
      </c>
      <c r="C57" s="34">
        <v>13</v>
      </c>
      <c r="D57" s="35" t="s">
        <v>164</v>
      </c>
      <c r="E57" s="36">
        <v>800</v>
      </c>
      <c r="F57" s="41">
        <f>F58</f>
        <v>0</v>
      </c>
      <c r="G57" s="41">
        <f t="shared" ref="G57:H57" si="17">G58</f>
        <v>0</v>
      </c>
      <c r="H57" s="41">
        <f t="shared" si="17"/>
        <v>0</v>
      </c>
    </row>
    <row r="58" spans="1:10" x14ac:dyDescent="0.2">
      <c r="A58" s="32" t="s">
        <v>45</v>
      </c>
      <c r="B58" s="34">
        <v>1</v>
      </c>
      <c r="C58" s="34">
        <v>13</v>
      </c>
      <c r="D58" s="35" t="s">
        <v>164</v>
      </c>
      <c r="E58" s="36">
        <v>850</v>
      </c>
      <c r="F58" s="41">
        <f>'расходы по структуре 2022 '!G76</f>
        <v>0</v>
      </c>
      <c r="G58" s="41">
        <f>'расходы по структуре 2022 '!H76</f>
        <v>0</v>
      </c>
      <c r="H58" s="41">
        <f>'расходы по структуре 2022 '!I76</f>
        <v>0</v>
      </c>
    </row>
    <row r="59" spans="1:10" ht="33.75" x14ac:dyDescent="0.2">
      <c r="A59" s="32" t="s">
        <v>233</v>
      </c>
      <c r="B59" s="34">
        <v>1</v>
      </c>
      <c r="C59" s="34">
        <v>13</v>
      </c>
      <c r="D59" s="35" t="s">
        <v>97</v>
      </c>
      <c r="E59" s="36"/>
      <c r="F59" s="37">
        <f>F60+F67</f>
        <v>1972.9</v>
      </c>
      <c r="G59" s="37">
        <f>G60+G67</f>
        <v>-155.26</v>
      </c>
      <c r="H59" s="37">
        <f t="shared" ref="H59" si="18">H60+H67</f>
        <v>1817.64</v>
      </c>
      <c r="J59" s="26"/>
    </row>
    <row r="60" spans="1:10" ht="33.75" x14ac:dyDescent="0.2">
      <c r="A60" s="32" t="s">
        <v>73</v>
      </c>
      <c r="B60" s="34">
        <v>1</v>
      </c>
      <c r="C60" s="34">
        <v>13</v>
      </c>
      <c r="D60" s="35" t="s">
        <v>98</v>
      </c>
      <c r="E60" s="36"/>
      <c r="F60" s="37">
        <f>F61</f>
        <v>1785.7</v>
      </c>
      <c r="G60" s="37">
        <f t="shared" ref="G60:H60" si="19">G61</f>
        <v>-28.259999999999991</v>
      </c>
      <c r="H60" s="37">
        <f t="shared" si="19"/>
        <v>1757.44</v>
      </c>
    </row>
    <row r="61" spans="1:10" ht="22.5" x14ac:dyDescent="0.2">
      <c r="A61" s="32" t="s">
        <v>54</v>
      </c>
      <c r="B61" s="34">
        <v>1</v>
      </c>
      <c r="C61" s="34">
        <v>13</v>
      </c>
      <c r="D61" s="35" t="s">
        <v>99</v>
      </c>
      <c r="E61" s="36"/>
      <c r="F61" s="37">
        <f>F62+F64</f>
        <v>1785.7</v>
      </c>
      <c r="G61" s="37">
        <f>H61-F61</f>
        <v>-28.259999999999991</v>
      </c>
      <c r="H61" s="37">
        <f>H62+H64</f>
        <v>1757.44</v>
      </c>
    </row>
    <row r="62" spans="1:10" ht="22.5" x14ac:dyDescent="0.2">
      <c r="A62" s="32" t="s">
        <v>74</v>
      </c>
      <c r="B62" s="34">
        <v>1</v>
      </c>
      <c r="C62" s="34">
        <v>13</v>
      </c>
      <c r="D62" s="35" t="s">
        <v>99</v>
      </c>
      <c r="E62" s="36" t="s">
        <v>34</v>
      </c>
      <c r="F62" s="37">
        <f>F63</f>
        <v>1764.2</v>
      </c>
      <c r="G62" s="37">
        <f t="shared" ref="G62:H62" si="20">G63</f>
        <v>-28.259999999999991</v>
      </c>
      <c r="H62" s="37">
        <f t="shared" si="20"/>
        <v>1735.94</v>
      </c>
    </row>
    <row r="63" spans="1:10" ht="22.5" x14ac:dyDescent="0.2">
      <c r="A63" s="32" t="s">
        <v>35</v>
      </c>
      <c r="B63" s="34">
        <v>1</v>
      </c>
      <c r="C63" s="34">
        <v>13</v>
      </c>
      <c r="D63" s="35" t="s">
        <v>99</v>
      </c>
      <c r="E63" s="36" t="s">
        <v>36</v>
      </c>
      <c r="F63" s="37">
        <f>'расходы по структуре 2022 '!G82</f>
        <v>1764.2</v>
      </c>
      <c r="G63" s="37">
        <f>'расходы по структуре 2022 '!H82</f>
        <v>-28.259999999999991</v>
      </c>
      <c r="H63" s="37">
        <f>'расходы по структуре 2022 '!I82</f>
        <v>1735.94</v>
      </c>
    </row>
    <row r="64" spans="1:10" x14ac:dyDescent="0.2">
      <c r="A64" s="32" t="s">
        <v>43</v>
      </c>
      <c r="B64" s="34">
        <v>1</v>
      </c>
      <c r="C64" s="34">
        <v>13</v>
      </c>
      <c r="D64" s="35" t="s">
        <v>99</v>
      </c>
      <c r="E64" s="36">
        <v>800</v>
      </c>
      <c r="F64" s="37">
        <f>F65</f>
        <v>21.5</v>
      </c>
      <c r="G64" s="37">
        <f t="shared" ref="G64:H64" si="21">G65</f>
        <v>0</v>
      </c>
      <c r="H64" s="37">
        <f t="shared" si="21"/>
        <v>21.5</v>
      </c>
    </row>
    <row r="65" spans="1:8" x14ac:dyDescent="0.2">
      <c r="A65" s="32" t="s">
        <v>45</v>
      </c>
      <c r="B65" s="34">
        <v>1</v>
      </c>
      <c r="C65" s="34">
        <v>13</v>
      </c>
      <c r="D65" s="35" t="s">
        <v>99</v>
      </c>
      <c r="E65" s="36">
        <v>850</v>
      </c>
      <c r="F65" s="37">
        <f>'расходы по структуре 2022 '!G86</f>
        <v>21.5</v>
      </c>
      <c r="G65" s="37">
        <f>'расходы по структуре 2022 '!H86</f>
        <v>0</v>
      </c>
      <c r="H65" s="37">
        <f>'расходы по структуре 2022 '!I86</f>
        <v>21.5</v>
      </c>
    </row>
    <row r="66" spans="1:8" ht="22.5" x14ac:dyDescent="0.2">
      <c r="A66" s="32" t="s">
        <v>54</v>
      </c>
      <c r="B66" s="34">
        <v>1</v>
      </c>
      <c r="C66" s="34">
        <v>13</v>
      </c>
      <c r="D66" s="35" t="s">
        <v>179</v>
      </c>
      <c r="E66" s="36"/>
      <c r="F66" s="41">
        <f>F67</f>
        <v>187.2</v>
      </c>
      <c r="G66" s="41">
        <f t="shared" ref="G66:H67" si="22">G67</f>
        <v>-126.99999999999999</v>
      </c>
      <c r="H66" s="41">
        <f t="shared" si="22"/>
        <v>60.2</v>
      </c>
    </row>
    <row r="67" spans="1:8" ht="22.5" x14ac:dyDescent="0.2">
      <c r="A67" s="32" t="s">
        <v>74</v>
      </c>
      <c r="B67" s="34">
        <v>1</v>
      </c>
      <c r="C67" s="34">
        <v>13</v>
      </c>
      <c r="D67" s="35" t="s">
        <v>179</v>
      </c>
      <c r="E67" s="36">
        <v>200</v>
      </c>
      <c r="F67" s="41">
        <f>F68</f>
        <v>187.2</v>
      </c>
      <c r="G67" s="41">
        <f t="shared" si="22"/>
        <v>-126.99999999999999</v>
      </c>
      <c r="H67" s="41">
        <f t="shared" si="22"/>
        <v>60.2</v>
      </c>
    </row>
    <row r="68" spans="1:8" ht="22.5" x14ac:dyDescent="0.2">
      <c r="A68" s="32" t="s">
        <v>35</v>
      </c>
      <c r="B68" s="34">
        <v>1</v>
      </c>
      <c r="C68" s="34">
        <v>13</v>
      </c>
      <c r="D68" s="35" t="s">
        <v>181</v>
      </c>
      <c r="E68" s="36">
        <v>240</v>
      </c>
      <c r="F68" s="41">
        <f>'расходы по структуре 2022 '!G91</f>
        <v>187.2</v>
      </c>
      <c r="G68" s="41">
        <f>'расходы по структуре 2022 '!H91</f>
        <v>-126.99999999999999</v>
      </c>
      <c r="H68" s="41">
        <f>'расходы по структуре 2022 '!I91</f>
        <v>60.2</v>
      </c>
    </row>
    <row r="69" spans="1:8" ht="33.75" x14ac:dyDescent="0.2">
      <c r="A69" s="32" t="s">
        <v>187</v>
      </c>
      <c r="B69" s="34">
        <v>1</v>
      </c>
      <c r="C69" s="34">
        <v>13</v>
      </c>
      <c r="D69" s="35" t="s">
        <v>100</v>
      </c>
      <c r="E69" s="36"/>
      <c r="F69" s="37">
        <f>F70+F75</f>
        <v>2</v>
      </c>
      <c r="G69" s="37">
        <f t="shared" ref="G69:H69" si="23">G70+G75</f>
        <v>0</v>
      </c>
      <c r="H69" s="37">
        <f t="shared" si="23"/>
        <v>2</v>
      </c>
    </row>
    <row r="70" spans="1:8" ht="22.5" x14ac:dyDescent="0.2">
      <c r="A70" s="32" t="s">
        <v>140</v>
      </c>
      <c r="B70" s="34">
        <v>1</v>
      </c>
      <c r="C70" s="34">
        <v>13</v>
      </c>
      <c r="D70" s="35" t="s">
        <v>141</v>
      </c>
      <c r="E70" s="36"/>
      <c r="F70" s="37">
        <f>F71</f>
        <v>1</v>
      </c>
      <c r="G70" s="37">
        <f t="shared" ref="G70:H73" si="24">G71</f>
        <v>0</v>
      </c>
      <c r="H70" s="37">
        <f t="shared" si="24"/>
        <v>1</v>
      </c>
    </row>
    <row r="71" spans="1:8" ht="33.75" x14ac:dyDescent="0.2">
      <c r="A71" s="32" t="s">
        <v>178</v>
      </c>
      <c r="B71" s="34">
        <v>1</v>
      </c>
      <c r="C71" s="34">
        <v>13</v>
      </c>
      <c r="D71" s="35" t="s">
        <v>142</v>
      </c>
      <c r="E71" s="36"/>
      <c r="F71" s="37">
        <f>F72</f>
        <v>1</v>
      </c>
      <c r="G71" s="37">
        <f t="shared" si="24"/>
        <v>0</v>
      </c>
      <c r="H71" s="37">
        <f t="shared" si="24"/>
        <v>1</v>
      </c>
    </row>
    <row r="72" spans="1:8" ht="22.5" x14ac:dyDescent="0.2">
      <c r="A72" s="32" t="s">
        <v>54</v>
      </c>
      <c r="B72" s="34">
        <v>1</v>
      </c>
      <c r="C72" s="34">
        <v>13</v>
      </c>
      <c r="D72" s="35" t="s">
        <v>143</v>
      </c>
      <c r="E72" s="36"/>
      <c r="F72" s="37">
        <f>F73</f>
        <v>1</v>
      </c>
      <c r="G72" s="37">
        <f t="shared" si="24"/>
        <v>0</v>
      </c>
      <c r="H72" s="37">
        <f t="shared" si="24"/>
        <v>1</v>
      </c>
    </row>
    <row r="73" spans="1:8" ht="22.5" x14ac:dyDescent="0.2">
      <c r="A73" s="32" t="s">
        <v>74</v>
      </c>
      <c r="B73" s="34">
        <v>1</v>
      </c>
      <c r="C73" s="34">
        <v>13</v>
      </c>
      <c r="D73" s="35" t="s">
        <v>143</v>
      </c>
      <c r="E73" s="36">
        <v>200</v>
      </c>
      <c r="F73" s="37">
        <f>F74</f>
        <v>1</v>
      </c>
      <c r="G73" s="37">
        <f t="shared" si="24"/>
        <v>0</v>
      </c>
      <c r="H73" s="37">
        <f t="shared" si="24"/>
        <v>1</v>
      </c>
    </row>
    <row r="74" spans="1:8" ht="22.5" x14ac:dyDescent="0.2">
      <c r="A74" s="32" t="s">
        <v>35</v>
      </c>
      <c r="B74" s="34">
        <v>1</v>
      </c>
      <c r="C74" s="34">
        <v>13</v>
      </c>
      <c r="D74" s="35" t="s">
        <v>143</v>
      </c>
      <c r="E74" s="36">
        <v>240</v>
      </c>
      <c r="F74" s="37">
        <f>'расходы по структуре 2022 '!G98</f>
        <v>1</v>
      </c>
      <c r="G74" s="37">
        <f>'расходы по структуре 2022 '!H98</f>
        <v>0</v>
      </c>
      <c r="H74" s="37">
        <f>'расходы по структуре 2022 '!I98</f>
        <v>1</v>
      </c>
    </row>
    <row r="75" spans="1:8" x14ac:dyDescent="0.2">
      <c r="A75" s="32" t="s">
        <v>145</v>
      </c>
      <c r="B75" s="34">
        <v>1</v>
      </c>
      <c r="C75" s="34">
        <v>13</v>
      </c>
      <c r="D75" s="35" t="s">
        <v>144</v>
      </c>
      <c r="E75" s="36"/>
      <c r="F75" s="37">
        <f>F76</f>
        <v>1</v>
      </c>
      <c r="G75" s="37">
        <f t="shared" ref="G75:H78" si="25">G76</f>
        <v>0</v>
      </c>
      <c r="H75" s="37">
        <f t="shared" si="25"/>
        <v>1</v>
      </c>
    </row>
    <row r="76" spans="1:8" ht="45" x14ac:dyDescent="0.2">
      <c r="A76" s="32" t="s">
        <v>146</v>
      </c>
      <c r="B76" s="34">
        <v>1</v>
      </c>
      <c r="C76" s="34">
        <v>13</v>
      </c>
      <c r="D76" s="35" t="s">
        <v>147</v>
      </c>
      <c r="E76" s="36"/>
      <c r="F76" s="37">
        <f>F77</f>
        <v>1</v>
      </c>
      <c r="G76" s="37">
        <f t="shared" si="25"/>
        <v>0</v>
      </c>
      <c r="H76" s="37">
        <f t="shared" si="25"/>
        <v>1</v>
      </c>
    </row>
    <row r="77" spans="1:8" ht="22.5" x14ac:dyDescent="0.2">
      <c r="A77" s="32" t="s">
        <v>54</v>
      </c>
      <c r="B77" s="34">
        <v>1</v>
      </c>
      <c r="C77" s="34">
        <v>13</v>
      </c>
      <c r="D77" s="35" t="s">
        <v>148</v>
      </c>
      <c r="E77" s="36"/>
      <c r="F77" s="37">
        <f>F78</f>
        <v>1</v>
      </c>
      <c r="G77" s="37">
        <f t="shared" si="25"/>
        <v>0</v>
      </c>
      <c r="H77" s="37">
        <f t="shared" si="25"/>
        <v>1</v>
      </c>
    </row>
    <row r="78" spans="1:8" ht="22.5" x14ac:dyDescent="0.2">
      <c r="A78" s="32" t="s">
        <v>74</v>
      </c>
      <c r="B78" s="34">
        <v>1</v>
      </c>
      <c r="C78" s="34">
        <v>13</v>
      </c>
      <c r="D78" s="35" t="s">
        <v>148</v>
      </c>
      <c r="E78" s="36">
        <v>200</v>
      </c>
      <c r="F78" s="37">
        <f>F79</f>
        <v>1</v>
      </c>
      <c r="G78" s="37">
        <f t="shared" si="25"/>
        <v>0</v>
      </c>
      <c r="H78" s="37">
        <f t="shared" si="25"/>
        <v>1</v>
      </c>
    </row>
    <row r="79" spans="1:8" ht="22.5" x14ac:dyDescent="0.2">
      <c r="A79" s="32" t="s">
        <v>35</v>
      </c>
      <c r="B79" s="34">
        <v>1</v>
      </c>
      <c r="C79" s="34">
        <v>13</v>
      </c>
      <c r="D79" s="35" t="s">
        <v>148</v>
      </c>
      <c r="E79" s="36">
        <v>240</v>
      </c>
      <c r="F79" s="37">
        <f>'расходы по структуре 2022 '!G104</f>
        <v>1</v>
      </c>
      <c r="G79" s="37">
        <f>'расходы по структуре 2022 '!H104</f>
        <v>0</v>
      </c>
      <c r="H79" s="37">
        <f>'расходы по структуре 2022 '!I104</f>
        <v>1</v>
      </c>
    </row>
    <row r="80" spans="1:8" x14ac:dyDescent="0.2">
      <c r="A80" s="18" t="s">
        <v>10</v>
      </c>
      <c r="B80" s="20">
        <v>2</v>
      </c>
      <c r="C80" s="20">
        <v>0</v>
      </c>
      <c r="D80" s="21" t="s">
        <v>33</v>
      </c>
      <c r="E80" s="22" t="s">
        <v>33</v>
      </c>
      <c r="F80" s="23">
        <f>F81</f>
        <v>246.9</v>
      </c>
      <c r="G80" s="23">
        <f>G81</f>
        <v>0</v>
      </c>
      <c r="H80" s="23">
        <f>H81</f>
        <v>246.9</v>
      </c>
    </row>
    <row r="81" spans="1:8" x14ac:dyDescent="0.2">
      <c r="A81" s="15" t="s">
        <v>11</v>
      </c>
      <c r="B81" s="24">
        <v>2</v>
      </c>
      <c r="C81" s="24">
        <v>3</v>
      </c>
      <c r="D81" s="14" t="s">
        <v>33</v>
      </c>
      <c r="E81" s="25" t="s">
        <v>33</v>
      </c>
      <c r="F81" s="13">
        <f>F82</f>
        <v>246.9</v>
      </c>
      <c r="G81" s="13">
        <f t="shared" ref="G81:H83" si="26">G82</f>
        <v>0</v>
      </c>
      <c r="H81" s="13">
        <f t="shared" si="26"/>
        <v>246.9</v>
      </c>
    </row>
    <row r="82" spans="1:8" x14ac:dyDescent="0.2">
      <c r="A82" s="40" t="s">
        <v>50</v>
      </c>
      <c r="B82" s="34">
        <v>2</v>
      </c>
      <c r="C82" s="34">
        <v>3</v>
      </c>
      <c r="D82" s="35">
        <v>5000000000</v>
      </c>
      <c r="E82" s="36" t="s">
        <v>33</v>
      </c>
      <c r="F82" s="37">
        <f>F83</f>
        <v>246.9</v>
      </c>
      <c r="G82" s="37">
        <f t="shared" si="26"/>
        <v>0</v>
      </c>
      <c r="H82" s="37">
        <f t="shared" si="26"/>
        <v>246.9</v>
      </c>
    </row>
    <row r="83" spans="1:8" ht="33.75" x14ac:dyDescent="0.2">
      <c r="A83" s="40" t="s">
        <v>72</v>
      </c>
      <c r="B83" s="34">
        <v>2</v>
      </c>
      <c r="C83" s="34">
        <v>3</v>
      </c>
      <c r="D83" s="35">
        <v>5000100000</v>
      </c>
      <c r="E83" s="36"/>
      <c r="F83" s="37">
        <f>F84</f>
        <v>246.9</v>
      </c>
      <c r="G83" s="37">
        <f t="shared" si="26"/>
        <v>0</v>
      </c>
      <c r="H83" s="37">
        <f t="shared" si="26"/>
        <v>246.9</v>
      </c>
    </row>
    <row r="84" spans="1:8" ht="22.5" x14ac:dyDescent="0.2">
      <c r="A84" s="40" t="s">
        <v>55</v>
      </c>
      <c r="B84" s="34">
        <v>2</v>
      </c>
      <c r="C84" s="34">
        <v>3</v>
      </c>
      <c r="D84" s="35" t="s">
        <v>152</v>
      </c>
      <c r="E84" s="36" t="s">
        <v>33</v>
      </c>
      <c r="F84" s="37">
        <f>F85+F87</f>
        <v>246.9</v>
      </c>
      <c r="G84" s="37">
        <f t="shared" ref="G84:H84" si="27">G85+G87</f>
        <v>0</v>
      </c>
      <c r="H84" s="37">
        <f t="shared" si="27"/>
        <v>246.9</v>
      </c>
    </row>
    <row r="85" spans="1:8" ht="45" x14ac:dyDescent="0.2">
      <c r="A85" s="32" t="s">
        <v>37</v>
      </c>
      <c r="B85" s="34">
        <v>2</v>
      </c>
      <c r="C85" s="34">
        <v>3</v>
      </c>
      <c r="D85" s="35">
        <v>5000151180</v>
      </c>
      <c r="E85" s="36" t="s">
        <v>38</v>
      </c>
      <c r="F85" s="37">
        <f>F86</f>
        <v>246.9</v>
      </c>
      <c r="G85" s="37">
        <f t="shared" ref="G85:H85" si="28">G86</f>
        <v>0</v>
      </c>
      <c r="H85" s="37">
        <f t="shared" si="28"/>
        <v>246.9</v>
      </c>
    </row>
    <row r="86" spans="1:8" ht="22.5" x14ac:dyDescent="0.2">
      <c r="A86" s="32" t="s">
        <v>41</v>
      </c>
      <c r="B86" s="34">
        <v>2</v>
      </c>
      <c r="C86" s="34">
        <v>3</v>
      </c>
      <c r="D86" s="35">
        <v>5000151180</v>
      </c>
      <c r="E86" s="36" t="s">
        <v>42</v>
      </c>
      <c r="F86" s="41">
        <v>246.9</v>
      </c>
      <c r="G86" s="41">
        <f>H86-F86</f>
        <v>0</v>
      </c>
      <c r="H86" s="41">
        <v>246.9</v>
      </c>
    </row>
    <row r="87" spans="1:8" ht="22.5" x14ac:dyDescent="0.2">
      <c r="A87" s="32" t="s">
        <v>74</v>
      </c>
      <c r="B87" s="34">
        <v>2</v>
      </c>
      <c r="C87" s="34">
        <v>3</v>
      </c>
      <c r="D87" s="35">
        <v>5000151180</v>
      </c>
      <c r="E87" s="36">
        <v>200</v>
      </c>
      <c r="F87" s="37">
        <f>F88</f>
        <v>0</v>
      </c>
      <c r="G87" s="37">
        <f t="shared" ref="G87:H87" si="29">G88</f>
        <v>0</v>
      </c>
      <c r="H87" s="37">
        <f t="shared" si="29"/>
        <v>0</v>
      </c>
    </row>
    <row r="88" spans="1:8" ht="22.5" x14ac:dyDescent="0.2">
      <c r="A88" s="32" t="s">
        <v>35</v>
      </c>
      <c r="B88" s="34">
        <v>2</v>
      </c>
      <c r="C88" s="34">
        <v>3</v>
      </c>
      <c r="D88" s="35">
        <v>5000151180</v>
      </c>
      <c r="E88" s="36">
        <v>240</v>
      </c>
      <c r="F88" s="37">
        <f>'расходы по структуре 2022 '!G116</f>
        <v>0</v>
      </c>
      <c r="G88" s="37">
        <f>'расходы по структуре 2022 '!H116</f>
        <v>0</v>
      </c>
      <c r="H88" s="37">
        <f>'расходы по структуре 2022 '!I116</f>
        <v>0</v>
      </c>
    </row>
    <row r="89" spans="1:8" ht="22.5" x14ac:dyDescent="0.2">
      <c r="A89" s="18" t="s">
        <v>12</v>
      </c>
      <c r="B89" s="20">
        <v>3</v>
      </c>
      <c r="C89" s="20">
        <v>0</v>
      </c>
      <c r="D89" s="21" t="s">
        <v>33</v>
      </c>
      <c r="E89" s="22" t="s">
        <v>33</v>
      </c>
      <c r="F89" s="23">
        <f>F90+F97+F109</f>
        <v>62</v>
      </c>
      <c r="G89" s="23">
        <f t="shared" ref="G89:H89" si="30">G90+G97+G109</f>
        <v>0</v>
      </c>
      <c r="H89" s="23">
        <f t="shared" si="30"/>
        <v>62</v>
      </c>
    </row>
    <row r="90" spans="1:8" x14ac:dyDescent="0.2">
      <c r="A90" s="15" t="s">
        <v>13</v>
      </c>
      <c r="B90" s="24">
        <v>3</v>
      </c>
      <c r="C90" s="24">
        <v>4</v>
      </c>
      <c r="D90" s="14" t="s">
        <v>33</v>
      </c>
      <c r="E90" s="25" t="s">
        <v>33</v>
      </c>
      <c r="F90" s="13">
        <f t="shared" ref="F90:H95" si="31">F91</f>
        <v>30</v>
      </c>
      <c r="G90" s="13">
        <f t="shared" si="31"/>
        <v>0</v>
      </c>
      <c r="H90" s="13">
        <f t="shared" si="31"/>
        <v>30</v>
      </c>
    </row>
    <row r="91" spans="1:8" ht="33.75" x14ac:dyDescent="0.2">
      <c r="A91" s="32" t="s">
        <v>226</v>
      </c>
      <c r="B91" s="34">
        <v>3</v>
      </c>
      <c r="C91" s="34">
        <v>4</v>
      </c>
      <c r="D91" s="35" t="s">
        <v>100</v>
      </c>
      <c r="E91" s="36"/>
      <c r="F91" s="37">
        <f t="shared" si="31"/>
        <v>30</v>
      </c>
      <c r="G91" s="37">
        <f t="shared" si="31"/>
        <v>0</v>
      </c>
      <c r="H91" s="37">
        <f t="shared" si="31"/>
        <v>30</v>
      </c>
    </row>
    <row r="92" spans="1:8" x14ac:dyDescent="0.2">
      <c r="A92" s="39" t="s">
        <v>48</v>
      </c>
      <c r="B92" s="34">
        <v>3</v>
      </c>
      <c r="C92" s="34">
        <v>4</v>
      </c>
      <c r="D92" s="35" t="s">
        <v>101</v>
      </c>
      <c r="E92" s="36"/>
      <c r="F92" s="37">
        <f t="shared" si="31"/>
        <v>30</v>
      </c>
      <c r="G92" s="37">
        <f t="shared" si="31"/>
        <v>0</v>
      </c>
      <c r="H92" s="37">
        <f t="shared" si="31"/>
        <v>30</v>
      </c>
    </row>
    <row r="93" spans="1:8" ht="33.75" x14ac:dyDescent="0.2">
      <c r="A93" s="32" t="s">
        <v>104</v>
      </c>
      <c r="B93" s="34">
        <v>3</v>
      </c>
      <c r="C93" s="34">
        <v>4</v>
      </c>
      <c r="D93" s="35" t="s">
        <v>103</v>
      </c>
      <c r="E93" s="36"/>
      <c r="F93" s="37">
        <f t="shared" si="31"/>
        <v>30</v>
      </c>
      <c r="G93" s="37">
        <f t="shared" si="31"/>
        <v>0</v>
      </c>
      <c r="H93" s="37">
        <f t="shared" si="31"/>
        <v>30</v>
      </c>
    </row>
    <row r="94" spans="1:8" ht="90" x14ac:dyDescent="0.2">
      <c r="A94" s="32" t="s">
        <v>174</v>
      </c>
      <c r="B94" s="34">
        <v>3</v>
      </c>
      <c r="C94" s="34">
        <v>4</v>
      </c>
      <c r="D94" s="45" t="s">
        <v>102</v>
      </c>
      <c r="E94" s="36"/>
      <c r="F94" s="37">
        <f t="shared" si="31"/>
        <v>30</v>
      </c>
      <c r="G94" s="37">
        <f t="shared" si="31"/>
        <v>0</v>
      </c>
      <c r="H94" s="37">
        <f t="shared" si="31"/>
        <v>30</v>
      </c>
    </row>
    <row r="95" spans="1:8" ht="22.5" x14ac:dyDescent="0.2">
      <c r="A95" s="32" t="s">
        <v>74</v>
      </c>
      <c r="B95" s="34">
        <v>3</v>
      </c>
      <c r="C95" s="34">
        <v>4</v>
      </c>
      <c r="D95" s="45" t="s">
        <v>102</v>
      </c>
      <c r="E95" s="36">
        <v>200</v>
      </c>
      <c r="F95" s="37">
        <f t="shared" si="31"/>
        <v>30</v>
      </c>
      <c r="G95" s="37">
        <f t="shared" si="31"/>
        <v>0</v>
      </c>
      <c r="H95" s="37">
        <f t="shared" si="31"/>
        <v>30</v>
      </c>
    </row>
    <row r="96" spans="1:8" ht="22.5" x14ac:dyDescent="0.2">
      <c r="A96" s="32" t="s">
        <v>35</v>
      </c>
      <c r="B96" s="34">
        <v>3</v>
      </c>
      <c r="C96" s="34">
        <v>4</v>
      </c>
      <c r="D96" s="45" t="s">
        <v>102</v>
      </c>
      <c r="E96" s="36">
        <v>240</v>
      </c>
      <c r="F96" s="37">
        <f>'расходы по структуре 2022 '!G125</f>
        <v>30</v>
      </c>
      <c r="G96" s="37">
        <f>'расходы по структуре 2022 '!H125</f>
        <v>0</v>
      </c>
      <c r="H96" s="37">
        <f>'расходы по структуре 2022 '!I125</f>
        <v>30</v>
      </c>
    </row>
    <row r="97" spans="1:8" x14ac:dyDescent="0.2">
      <c r="A97" s="49" t="s">
        <v>214</v>
      </c>
      <c r="B97" s="24">
        <v>3</v>
      </c>
      <c r="C97" s="24">
        <v>9</v>
      </c>
      <c r="D97" s="52"/>
      <c r="E97" s="25"/>
      <c r="F97" s="13">
        <f>F98</f>
        <v>2</v>
      </c>
      <c r="G97" s="13">
        <f t="shared" ref="G97:H97" si="32">G98</f>
        <v>0</v>
      </c>
      <c r="H97" s="13">
        <f t="shared" si="32"/>
        <v>2</v>
      </c>
    </row>
    <row r="98" spans="1:8" ht="33.75" x14ac:dyDescent="0.2">
      <c r="A98" s="32" t="s">
        <v>227</v>
      </c>
      <c r="B98" s="34">
        <v>3</v>
      </c>
      <c r="C98" s="34">
        <v>9</v>
      </c>
      <c r="D98" s="45">
        <v>7500000000</v>
      </c>
      <c r="E98" s="36"/>
      <c r="F98" s="37">
        <f>F99+F104</f>
        <v>2</v>
      </c>
      <c r="G98" s="37">
        <f t="shared" ref="G98:H98" si="33">G99+G104</f>
        <v>0</v>
      </c>
      <c r="H98" s="37">
        <f t="shared" si="33"/>
        <v>2</v>
      </c>
    </row>
    <row r="99" spans="1:8" ht="33.75" x14ac:dyDescent="0.2">
      <c r="A99" s="32" t="s">
        <v>149</v>
      </c>
      <c r="B99" s="34">
        <v>3</v>
      </c>
      <c r="C99" s="34">
        <v>9</v>
      </c>
      <c r="D99" s="45">
        <v>7510000000</v>
      </c>
      <c r="E99" s="36"/>
      <c r="F99" s="37">
        <f>F100</f>
        <v>1</v>
      </c>
      <c r="G99" s="37">
        <f t="shared" ref="G99:H102" si="34">G100</f>
        <v>0</v>
      </c>
      <c r="H99" s="37">
        <f t="shared" si="34"/>
        <v>1</v>
      </c>
    </row>
    <row r="100" spans="1:8" ht="33.75" x14ac:dyDescent="0.2">
      <c r="A100" s="32" t="s">
        <v>62</v>
      </c>
      <c r="B100" s="34">
        <v>3</v>
      </c>
      <c r="C100" s="34">
        <v>9</v>
      </c>
      <c r="D100" s="45">
        <v>7510100000</v>
      </c>
      <c r="E100" s="36"/>
      <c r="F100" s="37">
        <f>F101</f>
        <v>1</v>
      </c>
      <c r="G100" s="37">
        <f t="shared" si="34"/>
        <v>0</v>
      </c>
      <c r="H100" s="37">
        <f t="shared" si="34"/>
        <v>1</v>
      </c>
    </row>
    <row r="101" spans="1:8" ht="22.5" x14ac:dyDescent="0.2">
      <c r="A101" s="32" t="s">
        <v>54</v>
      </c>
      <c r="B101" s="34">
        <v>3</v>
      </c>
      <c r="C101" s="34">
        <v>9</v>
      </c>
      <c r="D101" s="45">
        <v>7510199990</v>
      </c>
      <c r="E101" s="36"/>
      <c r="F101" s="37">
        <f>F102</f>
        <v>1</v>
      </c>
      <c r="G101" s="37">
        <f t="shared" si="34"/>
        <v>0</v>
      </c>
      <c r="H101" s="37">
        <f t="shared" si="34"/>
        <v>1</v>
      </c>
    </row>
    <row r="102" spans="1:8" ht="22.5" x14ac:dyDescent="0.2">
      <c r="A102" s="32" t="s">
        <v>74</v>
      </c>
      <c r="B102" s="34">
        <v>3</v>
      </c>
      <c r="C102" s="34">
        <v>9</v>
      </c>
      <c r="D102" s="45">
        <v>7510199990</v>
      </c>
      <c r="E102" s="36">
        <v>200</v>
      </c>
      <c r="F102" s="37">
        <f>F103</f>
        <v>1</v>
      </c>
      <c r="G102" s="37">
        <f t="shared" si="34"/>
        <v>0</v>
      </c>
      <c r="H102" s="37">
        <f t="shared" si="34"/>
        <v>1</v>
      </c>
    </row>
    <row r="103" spans="1:8" ht="22.5" x14ac:dyDescent="0.2">
      <c r="A103" s="32" t="s">
        <v>35</v>
      </c>
      <c r="B103" s="34">
        <v>3</v>
      </c>
      <c r="C103" s="34">
        <v>9</v>
      </c>
      <c r="D103" s="45">
        <v>7510199990</v>
      </c>
      <c r="E103" s="36">
        <v>240</v>
      </c>
      <c r="F103" s="37">
        <f>'расходы по структуре 2022 '!G133</f>
        <v>1</v>
      </c>
      <c r="G103" s="37">
        <f>'расходы по структуре 2022 '!H133</f>
        <v>0</v>
      </c>
      <c r="H103" s="37">
        <f>'расходы по структуре 2022 '!I133</f>
        <v>1</v>
      </c>
    </row>
    <row r="104" spans="1:8" x14ac:dyDescent="0.2">
      <c r="A104" s="32" t="s">
        <v>150</v>
      </c>
      <c r="B104" s="34">
        <v>3</v>
      </c>
      <c r="C104" s="34">
        <v>9</v>
      </c>
      <c r="D104" s="45">
        <v>7520000000</v>
      </c>
      <c r="E104" s="36"/>
      <c r="F104" s="37">
        <f>F105</f>
        <v>1</v>
      </c>
      <c r="G104" s="37">
        <f t="shared" ref="G104:H107" si="35">G105</f>
        <v>0</v>
      </c>
      <c r="H104" s="37">
        <f t="shared" si="35"/>
        <v>1</v>
      </c>
    </row>
    <row r="105" spans="1:8" ht="22.5" x14ac:dyDescent="0.2">
      <c r="A105" s="32" t="s">
        <v>151</v>
      </c>
      <c r="B105" s="34">
        <v>3</v>
      </c>
      <c r="C105" s="34">
        <v>9</v>
      </c>
      <c r="D105" s="45">
        <v>7520100000</v>
      </c>
      <c r="E105" s="36"/>
      <c r="F105" s="37">
        <f>F106</f>
        <v>1</v>
      </c>
      <c r="G105" s="37">
        <f t="shared" si="35"/>
        <v>0</v>
      </c>
      <c r="H105" s="37">
        <f t="shared" si="35"/>
        <v>1</v>
      </c>
    </row>
    <row r="106" spans="1:8" ht="22.5" x14ac:dyDescent="0.2">
      <c r="A106" s="32" t="s">
        <v>54</v>
      </c>
      <c r="B106" s="34">
        <v>3</v>
      </c>
      <c r="C106" s="34">
        <v>9</v>
      </c>
      <c r="D106" s="45">
        <v>7520199990</v>
      </c>
      <c r="E106" s="36"/>
      <c r="F106" s="37">
        <f>F107</f>
        <v>1</v>
      </c>
      <c r="G106" s="37">
        <f t="shared" si="35"/>
        <v>0</v>
      </c>
      <c r="H106" s="37">
        <f t="shared" si="35"/>
        <v>1</v>
      </c>
    </row>
    <row r="107" spans="1:8" ht="22.5" x14ac:dyDescent="0.2">
      <c r="A107" s="32" t="s">
        <v>74</v>
      </c>
      <c r="B107" s="34">
        <v>3</v>
      </c>
      <c r="C107" s="34">
        <v>9</v>
      </c>
      <c r="D107" s="45">
        <v>7520199990</v>
      </c>
      <c r="E107" s="36">
        <v>200</v>
      </c>
      <c r="F107" s="37">
        <f>F108</f>
        <v>1</v>
      </c>
      <c r="G107" s="37">
        <f t="shared" si="35"/>
        <v>0</v>
      </c>
      <c r="H107" s="37">
        <f t="shared" si="35"/>
        <v>1</v>
      </c>
    </row>
    <row r="108" spans="1:8" ht="22.5" x14ac:dyDescent="0.2">
      <c r="A108" s="32" t="s">
        <v>35</v>
      </c>
      <c r="B108" s="34">
        <v>3</v>
      </c>
      <c r="C108" s="34">
        <v>9</v>
      </c>
      <c r="D108" s="45">
        <v>7520199990</v>
      </c>
      <c r="E108" s="36">
        <v>240</v>
      </c>
      <c r="F108" s="37">
        <f>'расходы по структуре 2022 '!G140</f>
        <v>1</v>
      </c>
      <c r="G108" s="37">
        <f>'расходы по структуре 2022 '!H140</f>
        <v>0</v>
      </c>
      <c r="H108" s="37">
        <f>'расходы по структуре 2022 '!I140</f>
        <v>1</v>
      </c>
    </row>
    <row r="109" spans="1:8" ht="22.5" x14ac:dyDescent="0.2">
      <c r="A109" s="49" t="s">
        <v>56</v>
      </c>
      <c r="B109" s="24">
        <v>3</v>
      </c>
      <c r="C109" s="24">
        <v>14</v>
      </c>
      <c r="D109" s="14"/>
      <c r="E109" s="25"/>
      <c r="F109" s="53">
        <f t="shared" ref="F109:H111" si="36">F110</f>
        <v>30</v>
      </c>
      <c r="G109" s="53">
        <f t="shared" si="36"/>
        <v>0</v>
      </c>
      <c r="H109" s="53">
        <f t="shared" si="36"/>
        <v>30</v>
      </c>
    </row>
    <row r="110" spans="1:8" ht="33.75" x14ac:dyDescent="0.2">
      <c r="A110" s="32" t="s">
        <v>226</v>
      </c>
      <c r="B110" s="34">
        <v>3</v>
      </c>
      <c r="C110" s="34">
        <v>14</v>
      </c>
      <c r="D110" s="35" t="s">
        <v>100</v>
      </c>
      <c r="E110" s="36"/>
      <c r="F110" s="41">
        <f t="shared" si="36"/>
        <v>30</v>
      </c>
      <c r="G110" s="41">
        <f t="shared" si="36"/>
        <v>0</v>
      </c>
      <c r="H110" s="41">
        <f t="shared" si="36"/>
        <v>30</v>
      </c>
    </row>
    <row r="111" spans="1:8" x14ac:dyDescent="0.2">
      <c r="A111" s="32" t="s">
        <v>48</v>
      </c>
      <c r="B111" s="34">
        <v>3</v>
      </c>
      <c r="C111" s="34">
        <v>14</v>
      </c>
      <c r="D111" s="35" t="s">
        <v>101</v>
      </c>
      <c r="E111" s="36"/>
      <c r="F111" s="37">
        <f>F112</f>
        <v>30</v>
      </c>
      <c r="G111" s="37">
        <f t="shared" si="36"/>
        <v>0</v>
      </c>
      <c r="H111" s="37">
        <f t="shared" si="36"/>
        <v>30</v>
      </c>
    </row>
    <row r="112" spans="1:8" ht="22.5" x14ac:dyDescent="0.2">
      <c r="A112" s="32" t="s">
        <v>106</v>
      </c>
      <c r="B112" s="34">
        <v>3</v>
      </c>
      <c r="C112" s="34">
        <v>14</v>
      </c>
      <c r="D112" s="35" t="s">
        <v>107</v>
      </c>
      <c r="E112" s="36"/>
      <c r="F112" s="37">
        <f>F113+F116</f>
        <v>30</v>
      </c>
      <c r="G112" s="37">
        <f t="shared" ref="G112:H112" si="37">G113+G116</f>
        <v>0</v>
      </c>
      <c r="H112" s="37">
        <f t="shared" si="37"/>
        <v>30</v>
      </c>
    </row>
    <row r="113" spans="1:8" ht="22.5" x14ac:dyDescent="0.2">
      <c r="A113" s="32" t="s">
        <v>83</v>
      </c>
      <c r="B113" s="34">
        <v>3</v>
      </c>
      <c r="C113" s="34">
        <v>14</v>
      </c>
      <c r="D113" s="35" t="s">
        <v>108</v>
      </c>
      <c r="E113" s="36"/>
      <c r="F113" s="37">
        <f>F114</f>
        <v>24</v>
      </c>
      <c r="G113" s="37">
        <f t="shared" ref="G113:H114" si="38">G114</f>
        <v>0</v>
      </c>
      <c r="H113" s="37">
        <f t="shared" si="38"/>
        <v>24</v>
      </c>
    </row>
    <row r="114" spans="1:8" ht="45" x14ac:dyDescent="0.2">
      <c r="A114" s="32" t="s">
        <v>37</v>
      </c>
      <c r="B114" s="34">
        <v>3</v>
      </c>
      <c r="C114" s="34">
        <v>14</v>
      </c>
      <c r="D114" s="35" t="s">
        <v>108</v>
      </c>
      <c r="E114" s="36">
        <v>100</v>
      </c>
      <c r="F114" s="37">
        <f>F115</f>
        <v>24</v>
      </c>
      <c r="G114" s="37">
        <f t="shared" si="38"/>
        <v>0</v>
      </c>
      <c r="H114" s="37">
        <f t="shared" si="38"/>
        <v>24</v>
      </c>
    </row>
    <row r="115" spans="1:8" x14ac:dyDescent="0.2">
      <c r="A115" s="32" t="s">
        <v>39</v>
      </c>
      <c r="B115" s="34">
        <v>3</v>
      </c>
      <c r="C115" s="34">
        <v>14</v>
      </c>
      <c r="D115" s="35" t="s">
        <v>108</v>
      </c>
      <c r="E115" s="36">
        <v>110</v>
      </c>
      <c r="F115" s="37">
        <f>'расходы по структуре 2022 '!G147</f>
        <v>24</v>
      </c>
      <c r="G115" s="37">
        <f>'расходы по структуре 2022 '!H147</f>
        <v>0</v>
      </c>
      <c r="H115" s="37">
        <f>'расходы по структуре 2022 '!I147</f>
        <v>24</v>
      </c>
    </row>
    <row r="116" spans="1:8" ht="33.75" x14ac:dyDescent="0.2">
      <c r="A116" s="32" t="s">
        <v>84</v>
      </c>
      <c r="B116" s="34">
        <v>3</v>
      </c>
      <c r="C116" s="34">
        <v>14</v>
      </c>
      <c r="D116" s="35" t="s">
        <v>109</v>
      </c>
      <c r="E116" s="36"/>
      <c r="F116" s="41">
        <f>F117</f>
        <v>6</v>
      </c>
      <c r="G116" s="41">
        <f t="shared" ref="G116:H117" si="39">G117</f>
        <v>0</v>
      </c>
      <c r="H116" s="41">
        <f t="shared" si="39"/>
        <v>6</v>
      </c>
    </row>
    <row r="117" spans="1:8" ht="45" x14ac:dyDescent="0.2">
      <c r="A117" s="32" t="s">
        <v>37</v>
      </c>
      <c r="B117" s="34">
        <v>3</v>
      </c>
      <c r="C117" s="34">
        <v>14</v>
      </c>
      <c r="D117" s="35" t="s">
        <v>109</v>
      </c>
      <c r="E117" s="36">
        <v>100</v>
      </c>
      <c r="F117" s="41">
        <f>F118</f>
        <v>6</v>
      </c>
      <c r="G117" s="41">
        <f t="shared" si="39"/>
        <v>0</v>
      </c>
      <c r="H117" s="41">
        <f t="shared" si="39"/>
        <v>6</v>
      </c>
    </row>
    <row r="118" spans="1:8" x14ac:dyDescent="0.2">
      <c r="A118" s="32" t="s">
        <v>39</v>
      </c>
      <c r="B118" s="34">
        <v>3</v>
      </c>
      <c r="C118" s="34">
        <v>14</v>
      </c>
      <c r="D118" s="35" t="s">
        <v>109</v>
      </c>
      <c r="E118" s="36">
        <v>110</v>
      </c>
      <c r="F118" s="37">
        <f>'расходы по структуре 2022 '!G152</f>
        <v>6</v>
      </c>
      <c r="G118" s="37">
        <f>'расходы по структуре 2022 '!H152</f>
        <v>0</v>
      </c>
      <c r="H118" s="37">
        <f>'расходы по структуре 2022 '!I152</f>
        <v>6</v>
      </c>
    </row>
    <row r="119" spans="1:8" x14ac:dyDescent="0.2">
      <c r="A119" s="18" t="s">
        <v>14</v>
      </c>
      <c r="B119" s="20">
        <v>4</v>
      </c>
      <c r="C119" s="50">
        <v>0</v>
      </c>
      <c r="D119" s="21" t="s">
        <v>33</v>
      </c>
      <c r="E119" s="22" t="s">
        <v>33</v>
      </c>
      <c r="F119" s="51">
        <f>F141+F148+F154+F120</f>
        <v>7448.9</v>
      </c>
      <c r="G119" s="51">
        <f>G141+G148+G154+G120</f>
        <v>585</v>
      </c>
      <c r="H119" s="51">
        <f>H141+H148+H154+H120</f>
        <v>8033.9</v>
      </c>
    </row>
    <row r="120" spans="1:8" x14ac:dyDescent="0.2">
      <c r="A120" s="18" t="s">
        <v>237</v>
      </c>
      <c r="B120" s="20">
        <v>4</v>
      </c>
      <c r="C120" s="20">
        <v>1</v>
      </c>
      <c r="D120" s="21"/>
      <c r="E120" s="22"/>
      <c r="F120" s="51">
        <f>F121</f>
        <v>520</v>
      </c>
      <c r="G120" s="51">
        <f t="shared" ref="G120:H121" si="40">G121</f>
        <v>585</v>
      </c>
      <c r="H120" s="51">
        <f t="shared" si="40"/>
        <v>1105</v>
      </c>
    </row>
    <row r="121" spans="1:8" ht="22.5" x14ac:dyDescent="0.2">
      <c r="A121" s="32" t="s">
        <v>236</v>
      </c>
      <c r="B121" s="34">
        <v>4</v>
      </c>
      <c r="C121" s="34">
        <v>1</v>
      </c>
      <c r="D121" s="35" t="s">
        <v>193</v>
      </c>
      <c r="E121" s="36"/>
      <c r="F121" s="109">
        <f>F122</f>
        <v>520</v>
      </c>
      <c r="G121" s="109">
        <f t="shared" si="40"/>
        <v>585</v>
      </c>
      <c r="H121" s="109">
        <f>H122</f>
        <v>1105</v>
      </c>
    </row>
    <row r="122" spans="1:8" x14ac:dyDescent="0.2">
      <c r="A122" s="32" t="s">
        <v>200</v>
      </c>
      <c r="B122" s="34">
        <v>4</v>
      </c>
      <c r="C122" s="34">
        <v>1</v>
      </c>
      <c r="D122" s="35" t="s">
        <v>199</v>
      </c>
      <c r="E122" s="36"/>
      <c r="F122" s="109">
        <f t="shared" ref="F122:G122" si="41">F123+F129</f>
        <v>520</v>
      </c>
      <c r="G122" s="109">
        <f t="shared" si="41"/>
        <v>585</v>
      </c>
      <c r="H122" s="109">
        <f>H123+H129</f>
        <v>1105</v>
      </c>
    </row>
    <row r="123" spans="1:8" ht="33.75" x14ac:dyDescent="0.2">
      <c r="A123" s="32" t="s">
        <v>194</v>
      </c>
      <c r="B123" s="34">
        <v>4</v>
      </c>
      <c r="C123" s="34">
        <v>1</v>
      </c>
      <c r="D123" s="35" t="s">
        <v>195</v>
      </c>
      <c r="E123" s="36"/>
      <c r="F123" s="109">
        <f>F124+F133</f>
        <v>520</v>
      </c>
      <c r="G123" s="109">
        <f>G124+G133</f>
        <v>-320</v>
      </c>
      <c r="H123" s="109">
        <f>H124+H133</f>
        <v>200</v>
      </c>
    </row>
    <row r="124" spans="1:8" ht="22.5" x14ac:dyDescent="0.2">
      <c r="A124" s="32" t="s">
        <v>192</v>
      </c>
      <c r="B124" s="34">
        <v>4</v>
      </c>
      <c r="C124" s="34">
        <v>1</v>
      </c>
      <c r="D124" s="35" t="s">
        <v>196</v>
      </c>
      <c r="E124" s="36"/>
      <c r="F124" s="109">
        <f>F125</f>
        <v>200</v>
      </c>
      <c r="G124" s="109">
        <f t="shared" ref="G124:H125" si="42">G125</f>
        <v>0</v>
      </c>
      <c r="H124" s="109">
        <f t="shared" si="42"/>
        <v>200</v>
      </c>
    </row>
    <row r="125" spans="1:8" ht="45" x14ac:dyDescent="0.2">
      <c r="A125" s="32" t="s">
        <v>37</v>
      </c>
      <c r="B125" s="34">
        <v>4</v>
      </c>
      <c r="C125" s="34">
        <v>1</v>
      </c>
      <c r="D125" s="35" t="s">
        <v>196</v>
      </c>
      <c r="E125" s="36">
        <v>100</v>
      </c>
      <c r="F125" s="109">
        <f>F126</f>
        <v>200</v>
      </c>
      <c r="G125" s="109">
        <f t="shared" si="42"/>
        <v>0</v>
      </c>
      <c r="H125" s="109">
        <f t="shared" si="42"/>
        <v>200</v>
      </c>
    </row>
    <row r="126" spans="1:8" x14ac:dyDescent="0.2">
      <c r="A126" s="32" t="s">
        <v>39</v>
      </c>
      <c r="B126" s="34">
        <v>4</v>
      </c>
      <c r="C126" s="34">
        <v>1</v>
      </c>
      <c r="D126" s="35" t="s">
        <v>196</v>
      </c>
      <c r="E126" s="36">
        <v>110</v>
      </c>
      <c r="F126" s="109">
        <f>F128+F127</f>
        <v>200</v>
      </c>
      <c r="G126" s="109">
        <f>G128+G127</f>
        <v>0</v>
      </c>
      <c r="H126" s="109">
        <f>H128+H127</f>
        <v>200</v>
      </c>
    </row>
    <row r="127" spans="1:8" x14ac:dyDescent="0.2">
      <c r="A127" s="32" t="s">
        <v>65</v>
      </c>
      <c r="B127" s="34">
        <v>4</v>
      </c>
      <c r="C127" s="34">
        <v>1</v>
      </c>
      <c r="D127" s="35" t="s">
        <v>196</v>
      </c>
      <c r="E127" s="36">
        <v>111</v>
      </c>
      <c r="F127" s="109">
        <f>'расходы по структуре 2022 '!G161</f>
        <v>139.6</v>
      </c>
      <c r="G127" s="109">
        <f>'расходы по структуре 2022 '!H161</f>
        <v>0</v>
      </c>
      <c r="H127" s="109">
        <f>'расходы по структуре 2022 '!I161</f>
        <v>139.6</v>
      </c>
    </row>
    <row r="128" spans="1:8" ht="33.75" x14ac:dyDescent="0.2">
      <c r="A128" s="32" t="s">
        <v>66</v>
      </c>
      <c r="B128" s="34">
        <v>4</v>
      </c>
      <c r="C128" s="34">
        <v>1</v>
      </c>
      <c r="D128" s="35" t="s">
        <v>196</v>
      </c>
      <c r="E128" s="36">
        <v>119</v>
      </c>
      <c r="F128" s="109">
        <f>'расходы по структуре 2022 '!G162</f>
        <v>60.4</v>
      </c>
      <c r="G128" s="109">
        <f>'расходы по структуре 2022 '!H162</f>
        <v>0</v>
      </c>
      <c r="H128" s="109">
        <f>'расходы по структуре 2022 '!I162</f>
        <v>60.4</v>
      </c>
    </row>
    <row r="129" spans="1:9" ht="22.5" x14ac:dyDescent="0.2">
      <c r="A129" s="114" t="s">
        <v>335</v>
      </c>
      <c r="B129" s="34">
        <v>4</v>
      </c>
      <c r="C129" s="34">
        <v>1</v>
      </c>
      <c r="D129" s="35" t="s">
        <v>329</v>
      </c>
      <c r="E129" s="36"/>
      <c r="F129" s="109">
        <f>'расходы по структуре 2022 '!G163</f>
        <v>0</v>
      </c>
      <c r="G129" s="109">
        <f>'расходы по структуре 2022 '!H163</f>
        <v>905</v>
      </c>
      <c r="H129" s="109">
        <f>'расходы по структуре 2022 '!I163</f>
        <v>905</v>
      </c>
      <c r="I129" s="159" t="s">
        <v>326</v>
      </c>
    </row>
    <row r="130" spans="1:9" ht="28.5" customHeight="1" x14ac:dyDescent="0.2">
      <c r="A130" s="114" t="s">
        <v>37</v>
      </c>
      <c r="B130" s="34">
        <v>4</v>
      </c>
      <c r="C130" s="34">
        <v>1</v>
      </c>
      <c r="D130" s="35" t="s">
        <v>327</v>
      </c>
      <c r="E130" s="36">
        <v>100</v>
      </c>
      <c r="F130" s="109">
        <f>'расходы по структуре 2022 '!G164</f>
        <v>0</v>
      </c>
      <c r="G130" s="109">
        <f>'расходы по структуре 2022 '!H164</f>
        <v>200</v>
      </c>
      <c r="H130" s="109">
        <f>'расходы по структуре 2022 '!I164</f>
        <v>200</v>
      </c>
    </row>
    <row r="131" spans="1:9" ht="11.25" customHeight="1" x14ac:dyDescent="0.2">
      <c r="A131" s="114" t="s">
        <v>39</v>
      </c>
      <c r="B131" s="34">
        <v>4</v>
      </c>
      <c r="C131" s="34">
        <v>1</v>
      </c>
      <c r="D131" s="35" t="s">
        <v>327</v>
      </c>
      <c r="E131" s="36">
        <v>110</v>
      </c>
      <c r="F131" s="109">
        <f>'расходы по структуре 2022 '!G165</f>
        <v>0</v>
      </c>
      <c r="G131" s="109">
        <f>'расходы по структуре 2022 '!H165</f>
        <v>200</v>
      </c>
      <c r="H131" s="109">
        <f>'расходы по структуре 2022 '!I165</f>
        <v>200</v>
      </c>
    </row>
    <row r="132" spans="1:9" x14ac:dyDescent="0.2">
      <c r="A132" s="114" t="s">
        <v>65</v>
      </c>
      <c r="B132" s="34">
        <v>4</v>
      </c>
      <c r="C132" s="34">
        <v>1</v>
      </c>
      <c r="D132" s="35" t="s">
        <v>327</v>
      </c>
      <c r="E132" s="36">
        <v>111</v>
      </c>
      <c r="F132" s="109">
        <f>'расходы по структуре 2022 '!G166</f>
        <v>0</v>
      </c>
      <c r="G132" s="109">
        <f>'расходы по структуре 2022 '!H166</f>
        <v>200</v>
      </c>
      <c r="H132" s="109">
        <f>'расходы по структуре 2022 '!I166</f>
        <v>200</v>
      </c>
    </row>
    <row r="133" spans="1:9" ht="22.5" x14ac:dyDescent="0.2">
      <c r="A133" s="114" t="s">
        <v>197</v>
      </c>
      <c r="B133" s="34">
        <v>4</v>
      </c>
      <c r="C133" s="34">
        <v>1</v>
      </c>
      <c r="D133" s="35" t="s">
        <v>198</v>
      </c>
      <c r="E133" s="36"/>
      <c r="F133" s="109">
        <f>F134</f>
        <v>320</v>
      </c>
      <c r="G133" s="109">
        <f t="shared" ref="G133:H134" si="43">G134</f>
        <v>-320</v>
      </c>
      <c r="H133" s="109">
        <f t="shared" si="43"/>
        <v>0</v>
      </c>
    </row>
    <row r="134" spans="1:9" ht="45" x14ac:dyDescent="0.2">
      <c r="A134" s="114" t="s">
        <v>37</v>
      </c>
      <c r="B134" s="34">
        <v>4</v>
      </c>
      <c r="C134" s="34">
        <v>1</v>
      </c>
      <c r="D134" s="35" t="s">
        <v>198</v>
      </c>
      <c r="E134" s="36">
        <v>100</v>
      </c>
      <c r="F134" s="109">
        <f>F135</f>
        <v>320</v>
      </c>
      <c r="G134" s="109">
        <f t="shared" si="43"/>
        <v>-320</v>
      </c>
      <c r="H134" s="109">
        <f t="shared" si="43"/>
        <v>0</v>
      </c>
    </row>
    <row r="135" spans="1:9" x14ac:dyDescent="0.2">
      <c r="A135" s="114" t="s">
        <v>39</v>
      </c>
      <c r="B135" s="34">
        <v>4</v>
      </c>
      <c r="C135" s="34">
        <v>1</v>
      </c>
      <c r="D135" s="35" t="s">
        <v>198</v>
      </c>
      <c r="E135" s="36">
        <v>110</v>
      </c>
      <c r="F135" s="109">
        <f>F137+F136</f>
        <v>320</v>
      </c>
      <c r="G135" s="109">
        <f t="shared" ref="G135:H135" si="44">G137+G136</f>
        <v>-320</v>
      </c>
      <c r="H135" s="109">
        <f t="shared" si="44"/>
        <v>0</v>
      </c>
    </row>
    <row r="136" spans="1:9" x14ac:dyDescent="0.2">
      <c r="A136" s="114" t="s">
        <v>65</v>
      </c>
      <c r="B136" s="34">
        <v>4</v>
      </c>
      <c r="C136" s="34">
        <v>1</v>
      </c>
      <c r="D136" s="35" t="s">
        <v>198</v>
      </c>
      <c r="E136" s="36">
        <v>111</v>
      </c>
      <c r="F136" s="109">
        <f>'расходы по структуре 2022 '!G170</f>
        <v>223.4</v>
      </c>
      <c r="G136" s="109">
        <f>'расходы по структуре 2022 '!H170</f>
        <v>-223.4</v>
      </c>
      <c r="H136" s="109">
        <f>'расходы по структуре 2022 '!I170</f>
        <v>0</v>
      </c>
    </row>
    <row r="137" spans="1:9" ht="33.75" x14ac:dyDescent="0.2">
      <c r="A137" s="114" t="s">
        <v>66</v>
      </c>
      <c r="B137" s="34">
        <v>4</v>
      </c>
      <c r="C137" s="34">
        <v>1</v>
      </c>
      <c r="D137" s="35" t="s">
        <v>198</v>
      </c>
      <c r="E137" s="36">
        <v>119</v>
      </c>
      <c r="F137" s="109">
        <f>'расходы по структуре 2022 '!G171</f>
        <v>96.6</v>
      </c>
      <c r="G137" s="109">
        <f>'расходы по структуре 2022 '!H171</f>
        <v>-96.6</v>
      </c>
      <c r="H137" s="109">
        <f>'расходы по структуре 2022 '!I171</f>
        <v>0</v>
      </c>
    </row>
    <row r="138" spans="1:9" x14ac:dyDescent="0.2">
      <c r="A138" s="114" t="s">
        <v>39</v>
      </c>
      <c r="B138" s="34">
        <v>4</v>
      </c>
      <c r="C138" s="34">
        <v>1</v>
      </c>
      <c r="D138" s="35" t="s">
        <v>328</v>
      </c>
      <c r="E138" s="36">
        <v>110</v>
      </c>
      <c r="F138" s="109">
        <f>'расходы по структуре 2022 '!G174</f>
        <v>0</v>
      </c>
      <c r="G138" s="109">
        <f>'расходы по структуре 2022 '!H174</f>
        <v>705</v>
      </c>
      <c r="H138" s="109">
        <f>'расходы по структуре 2022 '!I174</f>
        <v>705</v>
      </c>
      <c r="I138" s="159" t="s">
        <v>326</v>
      </c>
    </row>
    <row r="139" spans="1:9" x14ac:dyDescent="0.2">
      <c r="A139" s="114" t="s">
        <v>65</v>
      </c>
      <c r="B139" s="34">
        <v>4</v>
      </c>
      <c r="C139" s="34">
        <v>1</v>
      </c>
      <c r="D139" s="35" t="s">
        <v>328</v>
      </c>
      <c r="E139" s="36">
        <v>111</v>
      </c>
      <c r="F139" s="109">
        <f>'расходы по структуре 2022 '!G175</f>
        <v>0</v>
      </c>
      <c r="G139" s="109">
        <f>'расходы по структуре 2022 '!H175</f>
        <v>519.1</v>
      </c>
      <c r="H139" s="109">
        <f>'расходы по структуре 2022 '!I175</f>
        <v>519.1</v>
      </c>
    </row>
    <row r="140" spans="1:9" ht="33.75" x14ac:dyDescent="0.2">
      <c r="A140" s="114" t="s">
        <v>66</v>
      </c>
      <c r="B140" s="34">
        <v>4</v>
      </c>
      <c r="C140" s="34">
        <v>1</v>
      </c>
      <c r="D140" s="35" t="s">
        <v>328</v>
      </c>
      <c r="E140" s="36">
        <v>119</v>
      </c>
      <c r="F140" s="109">
        <f>'расходы по структуре 2022 '!G176</f>
        <v>0</v>
      </c>
      <c r="G140" s="109">
        <f>'расходы по структуре 2022 '!H176</f>
        <v>185.9</v>
      </c>
      <c r="H140" s="109">
        <f>'расходы по структуре 2022 '!I176</f>
        <v>185.9</v>
      </c>
    </row>
    <row r="141" spans="1:9" x14ac:dyDescent="0.2">
      <c r="A141" s="49" t="s">
        <v>80</v>
      </c>
      <c r="B141" s="24">
        <v>4</v>
      </c>
      <c r="C141" s="24">
        <v>9</v>
      </c>
      <c r="D141" s="14"/>
      <c r="E141" s="25"/>
      <c r="F141" s="13">
        <f t="shared" ref="F141:H145" si="45">F142</f>
        <v>6492.9</v>
      </c>
      <c r="G141" s="13">
        <f t="shared" si="45"/>
        <v>0</v>
      </c>
      <c r="H141" s="13">
        <f t="shared" si="45"/>
        <v>6492.9</v>
      </c>
    </row>
    <row r="142" spans="1:9" ht="33.75" x14ac:dyDescent="0.2">
      <c r="A142" s="32" t="s">
        <v>228</v>
      </c>
      <c r="B142" s="34">
        <v>4</v>
      </c>
      <c r="C142" s="34">
        <v>9</v>
      </c>
      <c r="D142" s="38">
        <v>8400000000</v>
      </c>
      <c r="E142" s="36"/>
      <c r="F142" s="37">
        <f t="shared" si="45"/>
        <v>6492.9</v>
      </c>
      <c r="G142" s="37">
        <f t="shared" si="45"/>
        <v>0</v>
      </c>
      <c r="H142" s="37">
        <f t="shared" si="45"/>
        <v>6492.9</v>
      </c>
    </row>
    <row r="143" spans="1:9" x14ac:dyDescent="0.2">
      <c r="A143" s="32" t="s">
        <v>78</v>
      </c>
      <c r="B143" s="34">
        <v>4</v>
      </c>
      <c r="C143" s="34">
        <v>9</v>
      </c>
      <c r="D143" s="38">
        <v>8410000000</v>
      </c>
      <c r="E143" s="36"/>
      <c r="F143" s="37">
        <f t="shared" si="45"/>
        <v>6492.9</v>
      </c>
      <c r="G143" s="37">
        <f t="shared" si="45"/>
        <v>0</v>
      </c>
      <c r="H143" s="37">
        <f t="shared" si="45"/>
        <v>6492.9</v>
      </c>
    </row>
    <row r="144" spans="1:9" ht="22.5" x14ac:dyDescent="0.2">
      <c r="A144" s="32" t="s">
        <v>79</v>
      </c>
      <c r="B144" s="34">
        <v>4</v>
      </c>
      <c r="C144" s="34">
        <v>9</v>
      </c>
      <c r="D144" s="38">
        <v>8410100000</v>
      </c>
      <c r="E144" s="36"/>
      <c r="F144" s="37">
        <f t="shared" si="45"/>
        <v>6492.9</v>
      </c>
      <c r="G144" s="37">
        <f t="shared" si="45"/>
        <v>0</v>
      </c>
      <c r="H144" s="37">
        <f t="shared" si="45"/>
        <v>6492.9</v>
      </c>
    </row>
    <row r="145" spans="1:8" ht="22.5" x14ac:dyDescent="0.2">
      <c r="A145" s="32" t="s">
        <v>54</v>
      </c>
      <c r="B145" s="34">
        <v>4</v>
      </c>
      <c r="C145" s="34">
        <v>9</v>
      </c>
      <c r="D145" s="38">
        <v>8410199990</v>
      </c>
      <c r="E145" s="36"/>
      <c r="F145" s="37">
        <f t="shared" si="45"/>
        <v>6492.9</v>
      </c>
      <c r="G145" s="37">
        <f t="shared" si="45"/>
        <v>0</v>
      </c>
      <c r="H145" s="37">
        <f t="shared" si="45"/>
        <v>6492.9</v>
      </c>
    </row>
    <row r="146" spans="1:8" ht="22.5" x14ac:dyDescent="0.2">
      <c r="A146" s="32" t="s">
        <v>74</v>
      </c>
      <c r="B146" s="34">
        <v>4</v>
      </c>
      <c r="C146" s="34">
        <v>9</v>
      </c>
      <c r="D146" s="38">
        <v>8410199990</v>
      </c>
      <c r="E146" s="36">
        <v>200</v>
      </c>
      <c r="F146" s="37">
        <f>F147</f>
        <v>6492.9</v>
      </c>
      <c r="G146" s="37">
        <f t="shared" ref="G146:H146" si="46">G147</f>
        <v>0</v>
      </c>
      <c r="H146" s="37">
        <f t="shared" si="46"/>
        <v>6492.9</v>
      </c>
    </row>
    <row r="147" spans="1:8" ht="22.5" x14ac:dyDescent="0.2">
      <c r="A147" s="32" t="s">
        <v>35</v>
      </c>
      <c r="B147" s="34">
        <v>4</v>
      </c>
      <c r="C147" s="34">
        <v>9</v>
      </c>
      <c r="D147" s="38">
        <v>8410199990</v>
      </c>
      <c r="E147" s="36">
        <v>240</v>
      </c>
      <c r="F147" s="37">
        <f>'расходы по структуре 2022 '!G183</f>
        <v>6492.9</v>
      </c>
      <c r="G147" s="37">
        <f>'расходы по структуре 2022 '!H183</f>
        <v>0</v>
      </c>
      <c r="H147" s="37">
        <f>'расходы по структуре 2022 '!I183</f>
        <v>6492.9</v>
      </c>
    </row>
    <row r="148" spans="1:8" x14ac:dyDescent="0.2">
      <c r="A148" s="15" t="s">
        <v>15</v>
      </c>
      <c r="B148" s="24">
        <v>4</v>
      </c>
      <c r="C148" s="24">
        <v>10</v>
      </c>
      <c r="D148" s="14" t="s">
        <v>33</v>
      </c>
      <c r="E148" s="25" t="s">
        <v>33</v>
      </c>
      <c r="F148" s="13">
        <f t="shared" ref="F148:H152" si="47">F149</f>
        <v>425.4</v>
      </c>
      <c r="G148" s="13">
        <f t="shared" si="47"/>
        <v>0</v>
      </c>
      <c r="H148" s="13">
        <f t="shared" si="47"/>
        <v>425.4</v>
      </c>
    </row>
    <row r="149" spans="1:8" ht="33.75" x14ac:dyDescent="0.2">
      <c r="A149" s="40" t="s">
        <v>231</v>
      </c>
      <c r="B149" s="34">
        <v>4</v>
      </c>
      <c r="C149" s="34">
        <v>10</v>
      </c>
      <c r="D149" s="35" t="s">
        <v>88</v>
      </c>
      <c r="E149" s="36" t="s">
        <v>33</v>
      </c>
      <c r="F149" s="37">
        <f t="shared" si="47"/>
        <v>425.4</v>
      </c>
      <c r="G149" s="37">
        <f t="shared" si="47"/>
        <v>0</v>
      </c>
      <c r="H149" s="37">
        <f t="shared" si="47"/>
        <v>425.4</v>
      </c>
    </row>
    <row r="150" spans="1:8" ht="22.5" x14ac:dyDescent="0.2">
      <c r="A150" s="40" t="s">
        <v>175</v>
      </c>
      <c r="B150" s="34">
        <v>4</v>
      </c>
      <c r="C150" s="34">
        <v>10</v>
      </c>
      <c r="D150" s="35" t="s">
        <v>110</v>
      </c>
      <c r="E150" s="36" t="s">
        <v>33</v>
      </c>
      <c r="F150" s="37">
        <f t="shared" si="47"/>
        <v>425.4</v>
      </c>
      <c r="G150" s="37">
        <f t="shared" si="47"/>
        <v>0</v>
      </c>
      <c r="H150" s="37">
        <f t="shared" si="47"/>
        <v>425.4</v>
      </c>
    </row>
    <row r="151" spans="1:8" x14ac:dyDescent="0.2">
      <c r="A151" s="40" t="s">
        <v>29</v>
      </c>
      <c r="B151" s="34">
        <v>4</v>
      </c>
      <c r="C151" s="34">
        <v>10</v>
      </c>
      <c r="D151" s="35" t="s">
        <v>111</v>
      </c>
      <c r="E151" s="36"/>
      <c r="F151" s="37">
        <f t="shared" si="47"/>
        <v>425.4</v>
      </c>
      <c r="G151" s="37">
        <f t="shared" si="47"/>
        <v>0</v>
      </c>
      <c r="H151" s="37">
        <f t="shared" si="47"/>
        <v>425.4</v>
      </c>
    </row>
    <row r="152" spans="1:8" ht="22.5" x14ac:dyDescent="0.2">
      <c r="A152" s="32" t="s">
        <v>74</v>
      </c>
      <c r="B152" s="34">
        <v>4</v>
      </c>
      <c r="C152" s="34">
        <v>10</v>
      </c>
      <c r="D152" s="35" t="s">
        <v>111</v>
      </c>
      <c r="E152" s="36" t="s">
        <v>34</v>
      </c>
      <c r="F152" s="37">
        <f t="shared" si="47"/>
        <v>425.4</v>
      </c>
      <c r="G152" s="37">
        <f t="shared" si="47"/>
        <v>0</v>
      </c>
      <c r="H152" s="37">
        <f t="shared" si="47"/>
        <v>425.4</v>
      </c>
    </row>
    <row r="153" spans="1:8" ht="22.5" x14ac:dyDescent="0.2">
      <c r="A153" s="32" t="s">
        <v>35</v>
      </c>
      <c r="B153" s="34">
        <v>4</v>
      </c>
      <c r="C153" s="34">
        <v>10</v>
      </c>
      <c r="D153" s="35" t="s">
        <v>111</v>
      </c>
      <c r="E153" s="36" t="s">
        <v>36</v>
      </c>
      <c r="F153" s="37">
        <f>'расходы по структуре 2022 '!G190</f>
        <v>425.4</v>
      </c>
      <c r="G153" s="37">
        <f>'расходы по структуре 2022 '!H190</f>
        <v>0</v>
      </c>
      <c r="H153" s="37">
        <f>'расходы по структуре 2022 '!I190</f>
        <v>425.4</v>
      </c>
    </row>
    <row r="154" spans="1:8" x14ac:dyDescent="0.2">
      <c r="A154" s="49" t="s">
        <v>82</v>
      </c>
      <c r="B154" s="24">
        <v>4</v>
      </c>
      <c r="C154" s="24">
        <v>12</v>
      </c>
      <c r="D154" s="14"/>
      <c r="E154" s="25"/>
      <c r="F154" s="13">
        <f>F155</f>
        <v>10.6</v>
      </c>
      <c r="G154" s="13">
        <f t="shared" ref="G154:H154" si="48">G155</f>
        <v>0</v>
      </c>
      <c r="H154" s="13">
        <f t="shared" si="48"/>
        <v>10.6</v>
      </c>
    </row>
    <row r="155" spans="1:8" ht="33.75" x14ac:dyDescent="0.2">
      <c r="A155" s="40" t="s">
        <v>231</v>
      </c>
      <c r="B155" s="34">
        <v>4</v>
      </c>
      <c r="C155" s="34">
        <v>12</v>
      </c>
      <c r="D155" s="35" t="s">
        <v>88</v>
      </c>
      <c r="E155" s="36"/>
      <c r="F155" s="37">
        <f>F156</f>
        <v>10.6</v>
      </c>
      <c r="G155" s="37">
        <f t="shared" ref="G155:H155" si="49">G156</f>
        <v>0</v>
      </c>
      <c r="H155" s="37">
        <f t="shared" si="49"/>
        <v>10.6</v>
      </c>
    </row>
    <row r="156" spans="1:8" ht="33.75" x14ac:dyDescent="0.2">
      <c r="A156" s="40" t="s">
        <v>176</v>
      </c>
      <c r="B156" s="34">
        <v>4</v>
      </c>
      <c r="C156" s="34">
        <v>12</v>
      </c>
      <c r="D156" s="35" t="s">
        <v>112</v>
      </c>
      <c r="E156" s="36"/>
      <c r="F156" s="37">
        <f>F157</f>
        <v>10.6</v>
      </c>
      <c r="G156" s="37">
        <f t="shared" ref="G156:H156" si="50">G157</f>
        <v>0</v>
      </c>
      <c r="H156" s="37">
        <f t="shared" si="50"/>
        <v>10.6</v>
      </c>
    </row>
    <row r="157" spans="1:8" ht="45" x14ac:dyDescent="0.2">
      <c r="A157" s="32" t="s">
        <v>81</v>
      </c>
      <c r="B157" s="34">
        <v>4</v>
      </c>
      <c r="C157" s="34">
        <v>12</v>
      </c>
      <c r="D157" s="45">
        <v>7700189020</v>
      </c>
      <c r="E157" s="36"/>
      <c r="F157" s="41">
        <f>F158</f>
        <v>10.6</v>
      </c>
      <c r="G157" s="41">
        <f t="shared" ref="G157:H157" si="51">G158</f>
        <v>0</v>
      </c>
      <c r="H157" s="41">
        <f t="shared" si="51"/>
        <v>10.6</v>
      </c>
    </row>
    <row r="158" spans="1:8" x14ac:dyDescent="0.2">
      <c r="A158" s="32" t="s">
        <v>49</v>
      </c>
      <c r="B158" s="34">
        <v>4</v>
      </c>
      <c r="C158" s="34">
        <v>12</v>
      </c>
      <c r="D158" s="45">
        <v>7700189020</v>
      </c>
      <c r="E158" s="36">
        <v>500</v>
      </c>
      <c r="F158" s="37">
        <f>F159</f>
        <v>10.6</v>
      </c>
      <c r="G158" s="37">
        <f t="shared" ref="G158:H158" si="52">G159</f>
        <v>0</v>
      </c>
      <c r="H158" s="37">
        <f t="shared" si="52"/>
        <v>10.6</v>
      </c>
    </row>
    <row r="159" spans="1:8" x14ac:dyDescent="0.2">
      <c r="A159" s="32" t="s">
        <v>32</v>
      </c>
      <c r="B159" s="34">
        <v>4</v>
      </c>
      <c r="C159" s="34">
        <v>12</v>
      </c>
      <c r="D159" s="45">
        <v>7700189020</v>
      </c>
      <c r="E159" s="36">
        <v>540</v>
      </c>
      <c r="F159" s="37">
        <f>'расходы по структуре 2022 '!G197</f>
        <v>10.6</v>
      </c>
      <c r="G159" s="37">
        <f>'расходы по структуре 2022 '!H197</f>
        <v>0</v>
      </c>
      <c r="H159" s="37">
        <f>'расходы по структуре 2022 '!I197</f>
        <v>10.6</v>
      </c>
    </row>
    <row r="160" spans="1:8" x14ac:dyDescent="0.2">
      <c r="A160" s="18" t="s">
        <v>16</v>
      </c>
      <c r="B160" s="20">
        <v>5</v>
      </c>
      <c r="C160" s="20">
        <v>0</v>
      </c>
      <c r="D160" s="21" t="s">
        <v>33</v>
      </c>
      <c r="E160" s="22" t="s">
        <v>33</v>
      </c>
      <c r="F160" s="47">
        <f>F161+F168+F180+F212</f>
        <v>1802</v>
      </c>
      <c r="G160" s="47">
        <f>G161+G168+G180+G212</f>
        <v>-200</v>
      </c>
      <c r="H160" s="47">
        <f>H161+H168+H180+H212</f>
        <v>1602</v>
      </c>
    </row>
    <row r="161" spans="1:8" x14ac:dyDescent="0.2">
      <c r="A161" s="15" t="s">
        <v>30</v>
      </c>
      <c r="B161" s="24">
        <v>5</v>
      </c>
      <c r="C161" s="24">
        <v>1</v>
      </c>
      <c r="D161" s="14" t="s">
        <v>33</v>
      </c>
      <c r="E161" s="25" t="s">
        <v>33</v>
      </c>
      <c r="F161" s="13">
        <f t="shared" ref="F161:H166" si="53">F162</f>
        <v>241.5</v>
      </c>
      <c r="G161" s="13">
        <f t="shared" si="53"/>
        <v>0</v>
      </c>
      <c r="H161" s="13">
        <f t="shared" si="53"/>
        <v>241.5</v>
      </c>
    </row>
    <row r="162" spans="1:8" ht="33.75" x14ac:dyDescent="0.2">
      <c r="A162" s="40" t="s">
        <v>225</v>
      </c>
      <c r="B162" s="34">
        <v>5</v>
      </c>
      <c r="C162" s="34">
        <v>1</v>
      </c>
      <c r="D162" s="35" t="s">
        <v>113</v>
      </c>
      <c r="E162" s="36" t="s">
        <v>33</v>
      </c>
      <c r="F162" s="37">
        <f t="shared" si="53"/>
        <v>241.5</v>
      </c>
      <c r="G162" s="37">
        <f t="shared" si="53"/>
        <v>0</v>
      </c>
      <c r="H162" s="37">
        <f t="shared" si="53"/>
        <v>241.5</v>
      </c>
    </row>
    <row r="163" spans="1:8" ht="22.5" x14ac:dyDescent="0.2">
      <c r="A163" s="40" t="s">
        <v>114</v>
      </c>
      <c r="B163" s="34">
        <v>5</v>
      </c>
      <c r="C163" s="34">
        <v>1</v>
      </c>
      <c r="D163" s="35" t="s">
        <v>115</v>
      </c>
      <c r="E163" s="36" t="s">
        <v>33</v>
      </c>
      <c r="F163" s="37">
        <f t="shared" si="53"/>
        <v>241.5</v>
      </c>
      <c r="G163" s="37">
        <f t="shared" si="53"/>
        <v>0</v>
      </c>
      <c r="H163" s="37">
        <f t="shared" si="53"/>
        <v>241.5</v>
      </c>
    </row>
    <row r="164" spans="1:8" ht="22.5" x14ac:dyDescent="0.2">
      <c r="A164" s="40" t="s">
        <v>59</v>
      </c>
      <c r="B164" s="34">
        <v>5</v>
      </c>
      <c r="C164" s="34">
        <v>1</v>
      </c>
      <c r="D164" s="35" t="s">
        <v>116</v>
      </c>
      <c r="E164" s="36"/>
      <c r="F164" s="37">
        <f t="shared" si="53"/>
        <v>241.5</v>
      </c>
      <c r="G164" s="37">
        <f t="shared" si="53"/>
        <v>0</v>
      </c>
      <c r="H164" s="37">
        <f t="shared" si="53"/>
        <v>241.5</v>
      </c>
    </row>
    <row r="165" spans="1:8" ht="22.5" x14ac:dyDescent="0.2">
      <c r="A165" s="40" t="s">
        <v>54</v>
      </c>
      <c r="B165" s="34">
        <v>5</v>
      </c>
      <c r="C165" s="34">
        <v>1</v>
      </c>
      <c r="D165" s="35" t="s">
        <v>138</v>
      </c>
      <c r="E165" s="36"/>
      <c r="F165" s="37">
        <f t="shared" si="53"/>
        <v>241.5</v>
      </c>
      <c r="G165" s="37">
        <f t="shared" si="53"/>
        <v>0</v>
      </c>
      <c r="H165" s="37">
        <f t="shared" si="53"/>
        <v>241.5</v>
      </c>
    </row>
    <row r="166" spans="1:8" ht="22.5" x14ac:dyDescent="0.2">
      <c r="A166" s="32" t="s">
        <v>74</v>
      </c>
      <c r="B166" s="34">
        <v>5</v>
      </c>
      <c r="C166" s="34">
        <v>1</v>
      </c>
      <c r="D166" s="35" t="s">
        <v>138</v>
      </c>
      <c r="E166" s="36" t="s">
        <v>34</v>
      </c>
      <c r="F166" s="37">
        <f t="shared" si="53"/>
        <v>241.5</v>
      </c>
      <c r="G166" s="37">
        <f t="shared" si="53"/>
        <v>0</v>
      </c>
      <c r="H166" s="37">
        <f t="shared" si="53"/>
        <v>241.5</v>
      </c>
    </row>
    <row r="167" spans="1:8" ht="22.5" x14ac:dyDescent="0.2">
      <c r="A167" s="32" t="s">
        <v>35</v>
      </c>
      <c r="B167" s="34">
        <v>5</v>
      </c>
      <c r="C167" s="34">
        <v>1</v>
      </c>
      <c r="D167" s="35" t="s">
        <v>138</v>
      </c>
      <c r="E167" s="36" t="s">
        <v>36</v>
      </c>
      <c r="F167" s="37">
        <f>'расходы по структуре 2022 '!G205</f>
        <v>241.5</v>
      </c>
      <c r="G167" s="37">
        <f>'расходы по структуре 2022 '!H205</f>
        <v>0</v>
      </c>
      <c r="H167" s="37">
        <f>'расходы по структуре 2022 '!I205</f>
        <v>241.5</v>
      </c>
    </row>
    <row r="168" spans="1:8" x14ac:dyDescent="0.2">
      <c r="A168" s="15" t="s">
        <v>20</v>
      </c>
      <c r="B168" s="24">
        <v>5</v>
      </c>
      <c r="C168" s="24">
        <v>2</v>
      </c>
      <c r="D168" s="14" t="s">
        <v>33</v>
      </c>
      <c r="E168" s="25" t="s">
        <v>33</v>
      </c>
      <c r="F168" s="13">
        <f>F169</f>
        <v>250</v>
      </c>
      <c r="G168" s="13">
        <f t="shared" ref="G168:H168" si="54">G169</f>
        <v>-130</v>
      </c>
      <c r="H168" s="13">
        <f t="shared" si="54"/>
        <v>120</v>
      </c>
    </row>
    <row r="169" spans="1:8" ht="33.75" x14ac:dyDescent="0.2">
      <c r="A169" s="40" t="s">
        <v>225</v>
      </c>
      <c r="B169" s="34">
        <v>5</v>
      </c>
      <c r="C169" s="34">
        <v>2</v>
      </c>
      <c r="D169" s="35" t="s">
        <v>113</v>
      </c>
      <c r="E169" s="36" t="s">
        <v>33</v>
      </c>
      <c r="F169" s="37">
        <f>F170</f>
        <v>250</v>
      </c>
      <c r="G169" s="37">
        <f t="shared" ref="G169:H169" si="55">G170</f>
        <v>-130</v>
      </c>
      <c r="H169" s="37">
        <f t="shared" si="55"/>
        <v>120</v>
      </c>
    </row>
    <row r="170" spans="1:8" ht="22.5" x14ac:dyDescent="0.2">
      <c r="A170" s="40" t="s">
        <v>47</v>
      </c>
      <c r="B170" s="34">
        <v>5</v>
      </c>
      <c r="C170" s="34">
        <v>2</v>
      </c>
      <c r="D170" s="35" t="s">
        <v>117</v>
      </c>
      <c r="E170" s="36" t="s">
        <v>33</v>
      </c>
      <c r="F170" s="37">
        <f>F171</f>
        <v>250</v>
      </c>
      <c r="G170" s="37">
        <f t="shared" ref="G170:H170" si="56">G171</f>
        <v>-130</v>
      </c>
      <c r="H170" s="37">
        <f t="shared" si="56"/>
        <v>120</v>
      </c>
    </row>
    <row r="171" spans="1:8" ht="22.5" x14ac:dyDescent="0.2">
      <c r="A171" s="40" t="s">
        <v>119</v>
      </c>
      <c r="B171" s="34">
        <v>5</v>
      </c>
      <c r="C171" s="34">
        <v>2</v>
      </c>
      <c r="D171" s="35" t="s">
        <v>118</v>
      </c>
      <c r="E171" s="36" t="s">
        <v>33</v>
      </c>
      <c r="F171" s="37">
        <f>F172+F175+F177</f>
        <v>250</v>
      </c>
      <c r="G171" s="37">
        <f t="shared" ref="G171:H171" si="57">G172+G175+G177</f>
        <v>-130</v>
      </c>
      <c r="H171" s="37">
        <f t="shared" si="57"/>
        <v>120</v>
      </c>
    </row>
    <row r="172" spans="1:8" ht="56.25" x14ac:dyDescent="0.2">
      <c r="A172" s="40" t="s">
        <v>120</v>
      </c>
      <c r="B172" s="34">
        <v>5</v>
      </c>
      <c r="C172" s="34">
        <v>2</v>
      </c>
      <c r="D172" s="35" t="s">
        <v>154</v>
      </c>
      <c r="E172" s="36"/>
      <c r="F172" s="41">
        <f>F173</f>
        <v>0</v>
      </c>
      <c r="G172" s="41">
        <f>G173</f>
        <v>0</v>
      </c>
      <c r="H172" s="41">
        <f>H173</f>
        <v>0</v>
      </c>
    </row>
    <row r="173" spans="1:8" ht="22.5" x14ac:dyDescent="0.2">
      <c r="A173" s="32" t="s">
        <v>74</v>
      </c>
      <c r="B173" s="34">
        <v>5</v>
      </c>
      <c r="C173" s="34">
        <v>2</v>
      </c>
      <c r="D173" s="35" t="s">
        <v>154</v>
      </c>
      <c r="E173" s="36" t="s">
        <v>34</v>
      </c>
      <c r="F173" s="41">
        <f>F174</f>
        <v>0</v>
      </c>
      <c r="G173" s="41">
        <f t="shared" ref="G173:H173" si="58">G174</f>
        <v>0</v>
      </c>
      <c r="H173" s="41">
        <f t="shared" si="58"/>
        <v>0</v>
      </c>
    </row>
    <row r="174" spans="1:8" ht="22.5" x14ac:dyDescent="0.2">
      <c r="A174" s="32" t="s">
        <v>35</v>
      </c>
      <c r="B174" s="34">
        <v>5</v>
      </c>
      <c r="C174" s="34">
        <v>2</v>
      </c>
      <c r="D174" s="96" t="s">
        <v>154</v>
      </c>
      <c r="E174" s="97" t="s">
        <v>36</v>
      </c>
      <c r="F174" s="112">
        <f>'расходы по структуре 2022 '!G213</f>
        <v>0</v>
      </c>
      <c r="G174" s="112">
        <f>'расходы по структуре 2022 '!H213</f>
        <v>0</v>
      </c>
      <c r="H174" s="112">
        <f>'расходы по структуре 2022 '!I213</f>
        <v>0</v>
      </c>
    </row>
    <row r="175" spans="1:8" ht="22.5" x14ac:dyDescent="0.2">
      <c r="A175" s="32" t="s">
        <v>74</v>
      </c>
      <c r="B175" s="34">
        <v>5</v>
      </c>
      <c r="C175" s="34">
        <v>2</v>
      </c>
      <c r="D175" s="35" t="s">
        <v>165</v>
      </c>
      <c r="E175" s="36">
        <v>200</v>
      </c>
      <c r="F175" s="41">
        <f>F176</f>
        <v>250</v>
      </c>
      <c r="G175" s="41">
        <f t="shared" ref="G175:H175" si="59">G176</f>
        <v>-130</v>
      </c>
      <c r="H175" s="41">
        <f t="shared" si="59"/>
        <v>120</v>
      </c>
    </row>
    <row r="176" spans="1:8" ht="22.5" x14ac:dyDescent="0.2">
      <c r="A176" s="32" t="s">
        <v>35</v>
      </c>
      <c r="B176" s="34">
        <v>5</v>
      </c>
      <c r="C176" s="34">
        <v>2</v>
      </c>
      <c r="D176" s="35" t="s">
        <v>165</v>
      </c>
      <c r="E176" s="36">
        <v>240</v>
      </c>
      <c r="F176" s="41">
        <f>'расходы по структуре 2022 '!G216</f>
        <v>250</v>
      </c>
      <c r="G176" s="41">
        <f>'расходы по структуре 2022 '!H216</f>
        <v>-130</v>
      </c>
      <c r="H176" s="41">
        <f>'расходы по структуре 2022 '!I216</f>
        <v>120</v>
      </c>
    </row>
    <row r="177" spans="1:10" ht="56.25" x14ac:dyDescent="0.2">
      <c r="A177" s="32" t="s">
        <v>121</v>
      </c>
      <c r="B177" s="34">
        <v>5</v>
      </c>
      <c r="C177" s="34">
        <v>2</v>
      </c>
      <c r="D177" s="35" t="s">
        <v>155</v>
      </c>
      <c r="E177" s="36"/>
      <c r="F177" s="41">
        <f>F178</f>
        <v>0</v>
      </c>
      <c r="G177" s="41">
        <f t="shared" ref="G177:H177" si="60">G178</f>
        <v>0</v>
      </c>
      <c r="H177" s="41">
        <f t="shared" si="60"/>
        <v>0</v>
      </c>
      <c r="J177" s="6">
        <v>0</v>
      </c>
    </row>
    <row r="178" spans="1:10" ht="22.5" x14ac:dyDescent="0.2">
      <c r="A178" s="32" t="s">
        <v>74</v>
      </c>
      <c r="B178" s="34">
        <v>5</v>
      </c>
      <c r="C178" s="34">
        <v>2</v>
      </c>
      <c r="D178" s="35" t="s">
        <v>155</v>
      </c>
      <c r="E178" s="36">
        <v>200</v>
      </c>
      <c r="F178" s="41">
        <f>F179</f>
        <v>0</v>
      </c>
      <c r="G178" s="41">
        <f t="shared" ref="G178:H178" si="61">G179</f>
        <v>0</v>
      </c>
      <c r="H178" s="41">
        <f t="shared" si="61"/>
        <v>0</v>
      </c>
    </row>
    <row r="179" spans="1:10" ht="22.5" x14ac:dyDescent="0.2">
      <c r="A179" s="32" t="s">
        <v>35</v>
      </c>
      <c r="B179" s="34">
        <v>5</v>
      </c>
      <c r="C179" s="34">
        <v>2</v>
      </c>
      <c r="D179" s="35" t="s">
        <v>155</v>
      </c>
      <c r="E179" s="36">
        <v>240</v>
      </c>
      <c r="F179" s="41">
        <f>'расходы по структуре 2022 '!G220</f>
        <v>0</v>
      </c>
      <c r="G179" s="41">
        <f>'расходы по структуре 2022 '!H220</f>
        <v>0</v>
      </c>
      <c r="H179" s="41">
        <f>'расходы по структуре 2022 '!I220</f>
        <v>0</v>
      </c>
    </row>
    <row r="180" spans="1:10" x14ac:dyDescent="0.2">
      <c r="A180" s="15" t="s">
        <v>17</v>
      </c>
      <c r="B180" s="24">
        <v>5</v>
      </c>
      <c r="C180" s="24">
        <v>3</v>
      </c>
      <c r="D180" s="14" t="s">
        <v>33</v>
      </c>
      <c r="E180" s="25" t="s">
        <v>33</v>
      </c>
      <c r="F180" s="13">
        <f>F187+F203+F184</f>
        <v>1310.5</v>
      </c>
      <c r="G180" s="13">
        <f>G187+G203+G184</f>
        <v>-70</v>
      </c>
      <c r="H180" s="13">
        <f>H187+H203+H184</f>
        <v>1240.5</v>
      </c>
    </row>
    <row r="181" spans="1:10" ht="33.75" x14ac:dyDescent="0.2">
      <c r="A181" s="126" t="s">
        <v>240</v>
      </c>
      <c r="B181" s="95">
        <v>5</v>
      </c>
      <c r="C181" s="95">
        <v>3</v>
      </c>
      <c r="D181" s="96" t="s">
        <v>97</v>
      </c>
      <c r="E181" s="97"/>
      <c r="F181" s="103">
        <f t="shared" ref="F181:H185" si="62">F182</f>
        <v>530</v>
      </c>
      <c r="G181" s="103">
        <f t="shared" si="62"/>
        <v>0</v>
      </c>
      <c r="H181" s="103">
        <f t="shared" si="62"/>
        <v>530</v>
      </c>
    </row>
    <row r="182" spans="1:10" ht="22.5" x14ac:dyDescent="0.2">
      <c r="A182" s="126" t="s">
        <v>182</v>
      </c>
      <c r="B182" s="95">
        <v>5</v>
      </c>
      <c r="C182" s="95">
        <v>3</v>
      </c>
      <c r="D182" s="96" t="s">
        <v>179</v>
      </c>
      <c r="E182" s="97"/>
      <c r="F182" s="103">
        <f t="shared" si="62"/>
        <v>530</v>
      </c>
      <c r="G182" s="103">
        <f t="shared" si="62"/>
        <v>0</v>
      </c>
      <c r="H182" s="103">
        <f t="shared" si="62"/>
        <v>530</v>
      </c>
    </row>
    <row r="183" spans="1:10" ht="22.5" x14ac:dyDescent="0.2">
      <c r="A183" s="126" t="s">
        <v>54</v>
      </c>
      <c r="B183" s="95">
        <v>5</v>
      </c>
      <c r="C183" s="95">
        <v>3</v>
      </c>
      <c r="D183" s="96" t="s">
        <v>181</v>
      </c>
      <c r="E183" s="97"/>
      <c r="F183" s="103">
        <f t="shared" si="62"/>
        <v>530</v>
      </c>
      <c r="G183" s="103">
        <f t="shared" si="62"/>
        <v>0</v>
      </c>
      <c r="H183" s="103">
        <f t="shared" si="62"/>
        <v>530</v>
      </c>
    </row>
    <row r="184" spans="1:10" ht="22.5" x14ac:dyDescent="0.2">
      <c r="A184" s="126" t="s">
        <v>74</v>
      </c>
      <c r="B184" s="95">
        <v>5</v>
      </c>
      <c r="C184" s="95">
        <v>3</v>
      </c>
      <c r="D184" s="96" t="s">
        <v>181</v>
      </c>
      <c r="E184" s="97">
        <v>200</v>
      </c>
      <c r="F184" s="103">
        <f t="shared" si="62"/>
        <v>530</v>
      </c>
      <c r="G184" s="103">
        <f t="shared" si="62"/>
        <v>0</v>
      </c>
      <c r="H184" s="103">
        <f t="shared" si="62"/>
        <v>530</v>
      </c>
    </row>
    <row r="185" spans="1:10" ht="22.5" x14ac:dyDescent="0.2">
      <c r="A185" s="126" t="s">
        <v>35</v>
      </c>
      <c r="B185" s="95">
        <v>5</v>
      </c>
      <c r="C185" s="95">
        <v>3</v>
      </c>
      <c r="D185" s="96" t="s">
        <v>181</v>
      </c>
      <c r="E185" s="97">
        <v>240</v>
      </c>
      <c r="F185" s="103">
        <f t="shared" si="62"/>
        <v>530</v>
      </c>
      <c r="G185" s="103">
        <f t="shared" si="62"/>
        <v>0</v>
      </c>
      <c r="H185" s="103">
        <f t="shared" si="62"/>
        <v>530</v>
      </c>
    </row>
    <row r="186" spans="1:10" ht="22.5" x14ac:dyDescent="0.2">
      <c r="A186" s="126" t="s">
        <v>26</v>
      </c>
      <c r="B186" s="95">
        <v>5</v>
      </c>
      <c r="C186" s="95">
        <v>3</v>
      </c>
      <c r="D186" s="96" t="s">
        <v>181</v>
      </c>
      <c r="E186" s="97">
        <v>244</v>
      </c>
      <c r="F186" s="103">
        <f>'расходы по структуре 2022 '!G228</f>
        <v>530</v>
      </c>
      <c r="G186" s="103">
        <f>'расходы по структуре 2022 '!H228</f>
        <v>0</v>
      </c>
      <c r="H186" s="103">
        <f>'расходы по структуре 2022 '!I228</f>
        <v>530</v>
      </c>
    </row>
    <row r="187" spans="1:10" ht="22.5" x14ac:dyDescent="0.2">
      <c r="A187" s="40" t="s">
        <v>235</v>
      </c>
      <c r="B187" s="34">
        <v>5</v>
      </c>
      <c r="C187" s="34">
        <v>3</v>
      </c>
      <c r="D187" s="35" t="s">
        <v>122</v>
      </c>
      <c r="E187" s="36" t="s">
        <v>33</v>
      </c>
      <c r="F187" s="37">
        <f>F191+F188+F195+F199</f>
        <v>780.5</v>
      </c>
      <c r="G187" s="37">
        <f t="shared" ref="G187:H187" si="63">G191+G188+G195+G199</f>
        <v>-70</v>
      </c>
      <c r="H187" s="37">
        <f t="shared" si="63"/>
        <v>710.5</v>
      </c>
    </row>
    <row r="188" spans="1:10" ht="22.5" x14ac:dyDescent="0.2">
      <c r="A188" s="40" t="s">
        <v>191</v>
      </c>
      <c r="B188" s="34">
        <v>5</v>
      </c>
      <c r="C188" s="34">
        <v>3</v>
      </c>
      <c r="D188" s="35" t="s">
        <v>190</v>
      </c>
      <c r="E188" s="36"/>
      <c r="F188" s="37">
        <f>F189</f>
        <v>139</v>
      </c>
      <c r="G188" s="37">
        <f t="shared" ref="G188:H188" si="64">G189</f>
        <v>0</v>
      </c>
      <c r="H188" s="37">
        <f t="shared" si="64"/>
        <v>139</v>
      </c>
    </row>
    <row r="189" spans="1:10" ht="22.5" x14ac:dyDescent="0.2">
      <c r="A189" s="32" t="s">
        <v>74</v>
      </c>
      <c r="B189" s="34">
        <v>5</v>
      </c>
      <c r="C189" s="34">
        <v>3</v>
      </c>
      <c r="D189" s="35" t="s">
        <v>189</v>
      </c>
      <c r="E189" s="36">
        <v>200</v>
      </c>
      <c r="F189" s="37">
        <f>F190</f>
        <v>139</v>
      </c>
      <c r="G189" s="37">
        <f t="shared" ref="G189:H189" si="65">G190</f>
        <v>0</v>
      </c>
      <c r="H189" s="37">
        <f t="shared" si="65"/>
        <v>139</v>
      </c>
    </row>
    <row r="190" spans="1:10" ht="22.5" x14ac:dyDescent="0.2">
      <c r="A190" s="32" t="s">
        <v>35</v>
      </c>
      <c r="B190" s="34">
        <v>5</v>
      </c>
      <c r="C190" s="34">
        <v>3</v>
      </c>
      <c r="D190" s="35" t="s">
        <v>189</v>
      </c>
      <c r="E190" s="36">
        <v>240</v>
      </c>
      <c r="F190" s="37">
        <f>'расходы по структуре 2022 '!G232</f>
        <v>139</v>
      </c>
      <c r="G190" s="37">
        <f>'расходы по структуре 2022 '!H232</f>
        <v>0</v>
      </c>
      <c r="H190" s="37">
        <f>'расходы по структуре 2022 '!I232</f>
        <v>139</v>
      </c>
    </row>
    <row r="191" spans="1:10" ht="33.75" x14ac:dyDescent="0.2">
      <c r="A191" s="32" t="s">
        <v>76</v>
      </c>
      <c r="B191" s="34">
        <v>5</v>
      </c>
      <c r="C191" s="34">
        <v>3</v>
      </c>
      <c r="D191" s="35" t="s">
        <v>123</v>
      </c>
      <c r="E191" s="36"/>
      <c r="F191" s="37">
        <f t="shared" ref="F191:H193" si="66">F192</f>
        <v>481.5</v>
      </c>
      <c r="G191" s="37">
        <f t="shared" si="66"/>
        <v>-70</v>
      </c>
      <c r="H191" s="37">
        <f t="shared" si="66"/>
        <v>411.5</v>
      </c>
    </row>
    <row r="192" spans="1:10" ht="22.5" x14ac:dyDescent="0.2">
      <c r="A192" s="32" t="s">
        <v>54</v>
      </c>
      <c r="B192" s="34">
        <v>5</v>
      </c>
      <c r="C192" s="34">
        <v>3</v>
      </c>
      <c r="D192" s="35" t="s">
        <v>203</v>
      </c>
      <c r="E192" s="36"/>
      <c r="F192" s="37">
        <f t="shared" si="66"/>
        <v>481.5</v>
      </c>
      <c r="G192" s="37">
        <f t="shared" si="66"/>
        <v>-70</v>
      </c>
      <c r="H192" s="37">
        <f t="shared" si="66"/>
        <v>411.5</v>
      </c>
    </row>
    <row r="193" spans="1:8" ht="22.5" x14ac:dyDescent="0.2">
      <c r="A193" s="32" t="s">
        <v>74</v>
      </c>
      <c r="B193" s="34">
        <v>5</v>
      </c>
      <c r="C193" s="34">
        <v>3</v>
      </c>
      <c r="D193" s="35" t="s">
        <v>203</v>
      </c>
      <c r="E193" s="36" t="s">
        <v>34</v>
      </c>
      <c r="F193" s="37">
        <f t="shared" si="66"/>
        <v>481.5</v>
      </c>
      <c r="G193" s="37">
        <f t="shared" si="66"/>
        <v>-70</v>
      </c>
      <c r="H193" s="37">
        <f t="shared" si="66"/>
        <v>411.5</v>
      </c>
    </row>
    <row r="194" spans="1:8" ht="22.5" x14ac:dyDescent="0.2">
      <c r="A194" s="32" t="s">
        <v>35</v>
      </c>
      <c r="B194" s="34">
        <v>5</v>
      </c>
      <c r="C194" s="34">
        <v>3</v>
      </c>
      <c r="D194" s="35" t="s">
        <v>203</v>
      </c>
      <c r="E194" s="36" t="s">
        <v>36</v>
      </c>
      <c r="F194" s="37">
        <f>'расходы по структуре 2022 '!G237</f>
        <v>481.5</v>
      </c>
      <c r="G194" s="37">
        <f>'расходы по структуре 2022 '!H237</f>
        <v>-70</v>
      </c>
      <c r="H194" s="37">
        <f>'расходы по структуре 2022 '!I237</f>
        <v>411.5</v>
      </c>
    </row>
    <row r="195" spans="1:8" ht="35.25" customHeight="1" x14ac:dyDescent="0.2">
      <c r="A195" s="32" t="s">
        <v>204</v>
      </c>
      <c r="B195" s="34">
        <v>5</v>
      </c>
      <c r="C195" s="34">
        <v>3</v>
      </c>
      <c r="D195" s="35" t="s">
        <v>201</v>
      </c>
      <c r="E195" s="36"/>
      <c r="F195" s="37">
        <f>F196</f>
        <v>50</v>
      </c>
      <c r="G195" s="37">
        <f t="shared" ref="G195:H195" si="67">G196</f>
        <v>0</v>
      </c>
      <c r="H195" s="37">
        <f t="shared" si="67"/>
        <v>50</v>
      </c>
    </row>
    <row r="196" spans="1:8" ht="22.5" x14ac:dyDescent="0.2">
      <c r="A196" s="32" t="s">
        <v>54</v>
      </c>
      <c r="B196" s="34">
        <v>5</v>
      </c>
      <c r="C196" s="34">
        <v>3</v>
      </c>
      <c r="D196" s="35" t="s">
        <v>206</v>
      </c>
      <c r="E196" s="36"/>
      <c r="F196" s="37">
        <f>F197</f>
        <v>50</v>
      </c>
      <c r="G196" s="37">
        <f t="shared" ref="G196:H196" si="68">G197</f>
        <v>0</v>
      </c>
      <c r="H196" s="37">
        <f t="shared" si="68"/>
        <v>50</v>
      </c>
    </row>
    <row r="197" spans="1:8" ht="22.5" x14ac:dyDescent="0.2">
      <c r="A197" s="32" t="s">
        <v>74</v>
      </c>
      <c r="B197" s="34">
        <v>5</v>
      </c>
      <c r="C197" s="34">
        <v>3</v>
      </c>
      <c r="D197" s="35" t="s">
        <v>206</v>
      </c>
      <c r="E197" s="36" t="s">
        <v>34</v>
      </c>
      <c r="F197" s="37">
        <f>F198</f>
        <v>50</v>
      </c>
      <c r="G197" s="37">
        <f t="shared" ref="G197:H197" si="69">G198</f>
        <v>0</v>
      </c>
      <c r="H197" s="37">
        <f t="shared" si="69"/>
        <v>50</v>
      </c>
    </row>
    <row r="198" spans="1:8" ht="22.5" x14ac:dyDescent="0.2">
      <c r="A198" s="32" t="s">
        <v>35</v>
      </c>
      <c r="B198" s="34">
        <v>5</v>
      </c>
      <c r="C198" s="34">
        <v>3</v>
      </c>
      <c r="D198" s="35" t="s">
        <v>206</v>
      </c>
      <c r="E198" s="36" t="s">
        <v>36</v>
      </c>
      <c r="F198" s="37">
        <f>'расходы по структуре 2022 '!G243</f>
        <v>50</v>
      </c>
      <c r="G198" s="37">
        <f>'расходы по структуре 2022 '!H243</f>
        <v>0</v>
      </c>
      <c r="H198" s="37">
        <f>'расходы по структуре 2022 '!I243</f>
        <v>50</v>
      </c>
    </row>
    <row r="199" spans="1:8" ht="22.5" x14ac:dyDescent="0.2">
      <c r="A199" s="32" t="s">
        <v>222</v>
      </c>
      <c r="B199" s="34">
        <v>5</v>
      </c>
      <c r="C199" s="34">
        <v>3</v>
      </c>
      <c r="D199" s="35" t="s">
        <v>220</v>
      </c>
      <c r="E199" s="36"/>
      <c r="F199" s="37">
        <f>F200</f>
        <v>110</v>
      </c>
      <c r="G199" s="37">
        <f t="shared" ref="G199:H199" si="70">G200</f>
        <v>0</v>
      </c>
      <c r="H199" s="37">
        <f t="shared" si="70"/>
        <v>110</v>
      </c>
    </row>
    <row r="200" spans="1:8" ht="22.5" x14ac:dyDescent="0.2">
      <c r="A200" s="32" t="s">
        <v>54</v>
      </c>
      <c r="B200" s="34">
        <v>5</v>
      </c>
      <c r="C200" s="34">
        <v>3</v>
      </c>
      <c r="D200" s="35" t="s">
        <v>221</v>
      </c>
      <c r="E200" s="36"/>
      <c r="F200" s="37">
        <f>F201</f>
        <v>110</v>
      </c>
      <c r="G200" s="37">
        <f t="shared" ref="G200:H200" si="71">G201</f>
        <v>0</v>
      </c>
      <c r="H200" s="37">
        <f t="shared" si="71"/>
        <v>110</v>
      </c>
    </row>
    <row r="201" spans="1:8" ht="22.5" x14ac:dyDescent="0.2">
      <c r="A201" s="32" t="s">
        <v>74</v>
      </c>
      <c r="B201" s="34">
        <v>5</v>
      </c>
      <c r="C201" s="34">
        <v>3</v>
      </c>
      <c r="D201" s="35" t="s">
        <v>221</v>
      </c>
      <c r="E201" s="36">
        <v>200</v>
      </c>
      <c r="F201" s="37">
        <f>F202</f>
        <v>110</v>
      </c>
      <c r="G201" s="37">
        <f t="shared" ref="G201:H201" si="72">G202</f>
        <v>0</v>
      </c>
      <c r="H201" s="37">
        <f t="shared" si="72"/>
        <v>110</v>
      </c>
    </row>
    <row r="202" spans="1:8" ht="22.5" x14ac:dyDescent="0.2">
      <c r="A202" s="32" t="s">
        <v>35</v>
      </c>
      <c r="B202" s="34">
        <v>5</v>
      </c>
      <c r="C202" s="34">
        <v>3</v>
      </c>
      <c r="D202" s="35" t="s">
        <v>221</v>
      </c>
      <c r="E202" s="36">
        <v>240</v>
      </c>
      <c r="F202" s="37">
        <f>'расходы по структуре 2022 '!G245</f>
        <v>110</v>
      </c>
      <c r="G202" s="37">
        <f>'расходы по структуре 2022 '!H245</f>
        <v>0</v>
      </c>
      <c r="H202" s="37">
        <f>'расходы по структуре 2022 '!I245</f>
        <v>110</v>
      </c>
    </row>
    <row r="203" spans="1:8" ht="22.5" x14ac:dyDescent="0.2">
      <c r="A203" s="32" t="s">
        <v>230</v>
      </c>
      <c r="B203" s="34">
        <v>5</v>
      </c>
      <c r="C203" s="34">
        <v>3</v>
      </c>
      <c r="D203" s="35" t="s">
        <v>193</v>
      </c>
      <c r="E203" s="36"/>
      <c r="F203" s="62">
        <f>F204</f>
        <v>0</v>
      </c>
      <c r="G203" s="62">
        <f t="shared" ref="G203:H203" si="73">G204</f>
        <v>0</v>
      </c>
      <c r="H203" s="62">
        <f t="shared" si="73"/>
        <v>0</v>
      </c>
    </row>
    <row r="204" spans="1:8" x14ac:dyDescent="0.2">
      <c r="A204" s="32" t="s">
        <v>200</v>
      </c>
      <c r="B204" s="34">
        <v>5</v>
      </c>
      <c r="C204" s="34">
        <v>3</v>
      </c>
      <c r="D204" s="35" t="s">
        <v>199</v>
      </c>
      <c r="E204" s="36"/>
      <c r="F204" s="62">
        <f>F205</f>
        <v>0</v>
      </c>
      <c r="G204" s="62">
        <f t="shared" ref="G204:H204" si="74">G205</f>
        <v>0</v>
      </c>
      <c r="H204" s="62">
        <f t="shared" si="74"/>
        <v>0</v>
      </c>
    </row>
    <row r="205" spans="1:8" ht="33.75" x14ac:dyDescent="0.2">
      <c r="A205" s="32" t="s">
        <v>194</v>
      </c>
      <c r="B205" s="34">
        <v>5</v>
      </c>
      <c r="C205" s="34">
        <v>3</v>
      </c>
      <c r="D205" s="35" t="s">
        <v>195</v>
      </c>
      <c r="E205" s="36"/>
      <c r="F205" s="62">
        <f>F206+F209</f>
        <v>0</v>
      </c>
      <c r="G205" s="62">
        <f t="shared" ref="G205:H205" si="75">G206+G209</f>
        <v>0</v>
      </c>
      <c r="H205" s="62">
        <f t="shared" si="75"/>
        <v>0</v>
      </c>
    </row>
    <row r="206" spans="1:8" ht="22.5" x14ac:dyDescent="0.2">
      <c r="A206" s="32" t="s">
        <v>192</v>
      </c>
      <c r="B206" s="34">
        <v>5</v>
      </c>
      <c r="C206" s="34">
        <v>3</v>
      </c>
      <c r="D206" s="35" t="s">
        <v>196</v>
      </c>
      <c r="E206" s="36"/>
      <c r="F206" s="62">
        <f>F207</f>
        <v>0</v>
      </c>
      <c r="G206" s="62">
        <f t="shared" ref="G206:H206" si="76">G207</f>
        <v>0</v>
      </c>
      <c r="H206" s="62">
        <f t="shared" si="76"/>
        <v>0</v>
      </c>
    </row>
    <row r="207" spans="1:8" ht="45" x14ac:dyDescent="0.2">
      <c r="A207" s="32" t="s">
        <v>37</v>
      </c>
      <c r="B207" s="34">
        <v>5</v>
      </c>
      <c r="C207" s="34">
        <v>3</v>
      </c>
      <c r="D207" s="35" t="s">
        <v>196</v>
      </c>
      <c r="E207" s="36">
        <v>100</v>
      </c>
      <c r="F207" s="62">
        <f>F208</f>
        <v>0</v>
      </c>
      <c r="G207" s="62">
        <f t="shared" ref="G207:H207" si="77">G208</f>
        <v>0</v>
      </c>
      <c r="H207" s="62">
        <f t="shared" si="77"/>
        <v>0</v>
      </c>
    </row>
    <row r="208" spans="1:8" x14ac:dyDescent="0.2">
      <c r="A208" s="32" t="s">
        <v>39</v>
      </c>
      <c r="B208" s="34">
        <v>5</v>
      </c>
      <c r="C208" s="34">
        <v>3</v>
      </c>
      <c r="D208" s="35" t="s">
        <v>196</v>
      </c>
      <c r="E208" s="36">
        <v>110</v>
      </c>
      <c r="F208" s="62">
        <f>'расходы по структуре 2022 '!G255</f>
        <v>0</v>
      </c>
      <c r="G208" s="116"/>
      <c r="H208" s="116"/>
    </row>
    <row r="209" spans="1:8" ht="22.5" x14ac:dyDescent="0.2">
      <c r="A209" s="32" t="s">
        <v>197</v>
      </c>
      <c r="B209" s="34">
        <v>5</v>
      </c>
      <c r="C209" s="34">
        <v>3</v>
      </c>
      <c r="D209" s="35" t="s">
        <v>198</v>
      </c>
      <c r="E209" s="36"/>
      <c r="F209" s="62">
        <f>F210</f>
        <v>0</v>
      </c>
      <c r="G209" s="62">
        <f t="shared" ref="G209:H209" si="78">G210</f>
        <v>0</v>
      </c>
      <c r="H209" s="62">
        <f t="shared" si="78"/>
        <v>0</v>
      </c>
    </row>
    <row r="210" spans="1:8" ht="45" x14ac:dyDescent="0.2">
      <c r="A210" s="32" t="s">
        <v>37</v>
      </c>
      <c r="B210" s="34">
        <v>5</v>
      </c>
      <c r="C210" s="34">
        <v>3</v>
      </c>
      <c r="D210" s="35" t="s">
        <v>198</v>
      </c>
      <c r="E210" s="36">
        <v>100</v>
      </c>
      <c r="F210" s="62">
        <f>F211</f>
        <v>0</v>
      </c>
      <c r="G210" s="62">
        <f t="shared" ref="G210:H210" si="79">G211</f>
        <v>0</v>
      </c>
      <c r="H210" s="62">
        <f t="shared" si="79"/>
        <v>0</v>
      </c>
    </row>
    <row r="211" spans="1:8" x14ac:dyDescent="0.2">
      <c r="A211" s="32" t="s">
        <v>39</v>
      </c>
      <c r="B211" s="34">
        <v>5</v>
      </c>
      <c r="C211" s="34">
        <v>3</v>
      </c>
      <c r="D211" s="35" t="s">
        <v>198</v>
      </c>
      <c r="E211" s="36">
        <v>110</v>
      </c>
      <c r="F211" s="62">
        <f>'расходы по структуре 2022 '!G260</f>
        <v>0</v>
      </c>
      <c r="G211" s="62">
        <f>'расходы по структуре 2022 '!H260</f>
        <v>0</v>
      </c>
      <c r="H211" s="62">
        <f>'расходы по структуре 2022 '!I260</f>
        <v>0</v>
      </c>
    </row>
    <row r="212" spans="1:8" x14ac:dyDescent="0.2">
      <c r="A212" s="49" t="s">
        <v>209</v>
      </c>
      <c r="B212" s="46" t="s">
        <v>213</v>
      </c>
      <c r="C212" s="24">
        <v>5</v>
      </c>
      <c r="D212" s="24"/>
      <c r="E212" s="14"/>
      <c r="F212" s="98">
        <f>F213</f>
        <v>0</v>
      </c>
      <c r="G212" s="98">
        <f t="shared" ref="G212:H212" si="80">G213</f>
        <v>0</v>
      </c>
      <c r="H212" s="98">
        <f t="shared" si="80"/>
        <v>0</v>
      </c>
    </row>
    <row r="213" spans="1:8" ht="33.75" x14ac:dyDescent="0.2">
      <c r="A213" s="32" t="s">
        <v>233</v>
      </c>
      <c r="B213" s="95">
        <v>5</v>
      </c>
      <c r="C213" s="95">
        <v>5</v>
      </c>
      <c r="D213" s="96" t="s">
        <v>97</v>
      </c>
      <c r="E213" s="97"/>
      <c r="F213" s="99">
        <f>F214</f>
        <v>0</v>
      </c>
      <c r="G213" s="99">
        <f t="shared" ref="G213:H213" si="81">G214</f>
        <v>0</v>
      </c>
      <c r="H213" s="99">
        <f t="shared" si="81"/>
        <v>0</v>
      </c>
    </row>
    <row r="214" spans="1:8" ht="33.75" x14ac:dyDescent="0.2">
      <c r="A214" s="32" t="s">
        <v>73</v>
      </c>
      <c r="B214" s="34">
        <v>5</v>
      </c>
      <c r="C214" s="34">
        <v>5</v>
      </c>
      <c r="D214" s="35" t="s">
        <v>98</v>
      </c>
      <c r="E214" s="36"/>
      <c r="F214" s="99">
        <f>F215</f>
        <v>0</v>
      </c>
      <c r="G214" s="99">
        <f t="shared" ref="G214:H214" si="82">G215</f>
        <v>0</v>
      </c>
      <c r="H214" s="99">
        <f t="shared" si="82"/>
        <v>0</v>
      </c>
    </row>
    <row r="215" spans="1:8" x14ac:dyDescent="0.2">
      <c r="A215" s="6" t="s">
        <v>212</v>
      </c>
      <c r="B215" s="34">
        <v>5</v>
      </c>
      <c r="C215" s="34">
        <v>5</v>
      </c>
      <c r="D215" s="35" t="s">
        <v>207</v>
      </c>
      <c r="E215" s="36"/>
      <c r="F215" s="99">
        <f>F216</f>
        <v>0</v>
      </c>
      <c r="G215" s="99">
        <f t="shared" ref="G215:H215" si="83">G216</f>
        <v>0</v>
      </c>
      <c r="H215" s="99">
        <f t="shared" si="83"/>
        <v>0</v>
      </c>
    </row>
    <row r="216" spans="1:8" ht="22.5" x14ac:dyDescent="0.2">
      <c r="A216" s="32" t="s">
        <v>208</v>
      </c>
      <c r="B216" s="34">
        <v>5</v>
      </c>
      <c r="C216" s="34">
        <v>5</v>
      </c>
      <c r="D216" s="35" t="s">
        <v>207</v>
      </c>
      <c r="E216" s="36">
        <v>800</v>
      </c>
      <c r="F216" s="99">
        <f>'расходы по структуре 2022 '!G267</f>
        <v>0</v>
      </c>
      <c r="G216" s="99">
        <f>'расходы по структуре 2022 '!H267</f>
        <v>0</v>
      </c>
      <c r="H216" s="99">
        <f>'расходы по структуре 2022 '!I267</f>
        <v>0</v>
      </c>
    </row>
    <row r="217" spans="1:8" x14ac:dyDescent="0.2">
      <c r="A217" s="32" t="s">
        <v>211</v>
      </c>
      <c r="B217" s="34">
        <v>5</v>
      </c>
      <c r="C217" s="34">
        <v>5</v>
      </c>
      <c r="D217" s="35" t="s">
        <v>207</v>
      </c>
      <c r="E217" s="36">
        <v>810</v>
      </c>
      <c r="F217" s="99">
        <v>0</v>
      </c>
      <c r="G217" s="99">
        <v>0</v>
      </c>
      <c r="H217" s="99">
        <f>'расходы по структуре 2022 '!I268</f>
        <v>0</v>
      </c>
    </row>
    <row r="218" spans="1:8" x14ac:dyDescent="0.2">
      <c r="A218" s="64" t="s">
        <v>166</v>
      </c>
      <c r="B218" s="20">
        <v>6</v>
      </c>
      <c r="C218" s="20"/>
      <c r="D218" s="21"/>
      <c r="E218" s="22"/>
      <c r="F218" s="23">
        <f t="shared" ref="F218:H223" si="84">F219</f>
        <v>0</v>
      </c>
      <c r="G218" s="23">
        <f t="shared" si="84"/>
        <v>0</v>
      </c>
      <c r="H218" s="23">
        <f t="shared" si="84"/>
        <v>0</v>
      </c>
    </row>
    <row r="219" spans="1:8" x14ac:dyDescent="0.2">
      <c r="A219" s="49" t="s">
        <v>167</v>
      </c>
      <c r="B219" s="24">
        <v>6</v>
      </c>
      <c r="C219" s="24">
        <v>5</v>
      </c>
      <c r="D219" s="14"/>
      <c r="E219" s="25"/>
      <c r="F219" s="13">
        <f>F220</f>
        <v>0</v>
      </c>
      <c r="G219" s="13">
        <f t="shared" si="84"/>
        <v>0</v>
      </c>
      <c r="H219" s="13">
        <f t="shared" si="84"/>
        <v>0</v>
      </c>
    </row>
    <row r="220" spans="1:8" ht="22.5" x14ac:dyDescent="0.2">
      <c r="A220" s="39" t="s">
        <v>229</v>
      </c>
      <c r="B220" s="34">
        <v>6</v>
      </c>
      <c r="C220" s="34">
        <v>5</v>
      </c>
      <c r="D220" s="35" t="s">
        <v>159</v>
      </c>
      <c r="E220" s="36"/>
      <c r="F220" s="37">
        <f>F221</f>
        <v>0</v>
      </c>
      <c r="G220" s="37">
        <f t="shared" si="84"/>
        <v>0</v>
      </c>
      <c r="H220" s="37">
        <f t="shared" si="84"/>
        <v>0</v>
      </c>
    </row>
    <row r="221" spans="1:8" ht="22.5" x14ac:dyDescent="0.2">
      <c r="A221" s="39" t="s">
        <v>184</v>
      </c>
      <c r="B221" s="34">
        <v>6</v>
      </c>
      <c r="C221" s="34">
        <v>5</v>
      </c>
      <c r="D221" s="35" t="s">
        <v>185</v>
      </c>
      <c r="E221" s="36"/>
      <c r="F221" s="37">
        <f>F222</f>
        <v>0</v>
      </c>
      <c r="G221" s="37">
        <f t="shared" si="84"/>
        <v>0</v>
      </c>
      <c r="H221" s="37">
        <f t="shared" si="84"/>
        <v>0</v>
      </c>
    </row>
    <row r="222" spans="1:8" ht="45" x14ac:dyDescent="0.2">
      <c r="A222" s="39" t="s">
        <v>183</v>
      </c>
      <c r="B222" s="34">
        <v>6</v>
      </c>
      <c r="C222" s="34">
        <v>5</v>
      </c>
      <c r="D222" s="35" t="s">
        <v>161</v>
      </c>
      <c r="E222" s="36"/>
      <c r="F222" s="37">
        <f>F223</f>
        <v>0</v>
      </c>
      <c r="G222" s="37">
        <f t="shared" si="84"/>
        <v>0</v>
      </c>
      <c r="H222" s="37">
        <f t="shared" si="84"/>
        <v>0</v>
      </c>
    </row>
    <row r="223" spans="1:8" ht="22.5" x14ac:dyDescent="0.2">
      <c r="A223" s="32" t="s">
        <v>74</v>
      </c>
      <c r="B223" s="34">
        <v>6</v>
      </c>
      <c r="C223" s="34">
        <v>5</v>
      </c>
      <c r="D223" s="35" t="s">
        <v>161</v>
      </c>
      <c r="E223" s="36">
        <v>200</v>
      </c>
      <c r="F223" s="37">
        <f t="shared" si="84"/>
        <v>0</v>
      </c>
      <c r="G223" s="37">
        <f t="shared" si="84"/>
        <v>0</v>
      </c>
      <c r="H223" s="37">
        <f t="shared" si="84"/>
        <v>0</v>
      </c>
    </row>
    <row r="224" spans="1:8" ht="22.5" x14ac:dyDescent="0.2">
      <c r="A224" s="32" t="s">
        <v>35</v>
      </c>
      <c r="B224" s="34">
        <v>6</v>
      </c>
      <c r="C224" s="34">
        <v>5</v>
      </c>
      <c r="D224" s="35" t="s">
        <v>161</v>
      </c>
      <c r="E224" s="36">
        <v>240</v>
      </c>
      <c r="F224" s="37">
        <f>'расходы по структуре 2022 '!G276</f>
        <v>0</v>
      </c>
      <c r="G224" s="116"/>
      <c r="H224" s="116"/>
    </row>
    <row r="225" spans="1:8" x14ac:dyDescent="0.2">
      <c r="A225" s="18" t="s">
        <v>22</v>
      </c>
      <c r="B225" s="20">
        <v>8</v>
      </c>
      <c r="C225" s="20">
        <v>0</v>
      </c>
      <c r="D225" s="21" t="s">
        <v>33</v>
      </c>
      <c r="E225" s="22"/>
      <c r="F225" s="23">
        <f>F226</f>
        <v>3307.1</v>
      </c>
      <c r="G225" s="23">
        <f t="shared" ref="G225:H226" si="85">G226</f>
        <v>-14.769999999999982</v>
      </c>
      <c r="H225" s="23">
        <f t="shared" si="85"/>
        <v>3292.33</v>
      </c>
    </row>
    <row r="226" spans="1:8" x14ac:dyDescent="0.2">
      <c r="A226" s="15" t="s">
        <v>18</v>
      </c>
      <c r="B226" s="24">
        <v>8</v>
      </c>
      <c r="C226" s="24">
        <v>1</v>
      </c>
      <c r="D226" s="14" t="s">
        <v>33</v>
      </c>
      <c r="E226" s="25"/>
      <c r="F226" s="13">
        <f>F227</f>
        <v>3307.1</v>
      </c>
      <c r="G226" s="13">
        <f t="shared" si="85"/>
        <v>-14.769999999999982</v>
      </c>
      <c r="H226" s="13">
        <f t="shared" si="85"/>
        <v>3292.33</v>
      </c>
    </row>
    <row r="227" spans="1:8" ht="33.75" x14ac:dyDescent="0.2">
      <c r="A227" s="40" t="s">
        <v>234</v>
      </c>
      <c r="B227" s="34">
        <v>8</v>
      </c>
      <c r="C227" s="34">
        <v>1</v>
      </c>
      <c r="D227" s="35" t="s">
        <v>124</v>
      </c>
      <c r="E227" s="36"/>
      <c r="F227" s="37">
        <f>F228+F241</f>
        <v>3307.1</v>
      </c>
      <c r="G227" s="37">
        <f t="shared" ref="G227:H227" si="86">G228+G241</f>
        <v>-14.769999999999982</v>
      </c>
      <c r="H227" s="37">
        <f t="shared" si="86"/>
        <v>3292.33</v>
      </c>
    </row>
    <row r="228" spans="1:8" ht="22.5" x14ac:dyDescent="0.2">
      <c r="A228" s="40" t="s">
        <v>126</v>
      </c>
      <c r="B228" s="34">
        <v>8</v>
      </c>
      <c r="C228" s="34">
        <v>1</v>
      </c>
      <c r="D228" s="35" t="s">
        <v>125</v>
      </c>
      <c r="E228" s="36" t="s">
        <v>33</v>
      </c>
      <c r="F228" s="37">
        <f>F229</f>
        <v>1907.1</v>
      </c>
      <c r="G228" s="37">
        <f t="shared" ref="G228:H228" si="87">G229</f>
        <v>-14.769999999999982</v>
      </c>
      <c r="H228" s="37">
        <f t="shared" si="87"/>
        <v>1892.33</v>
      </c>
    </row>
    <row r="229" spans="1:8" x14ac:dyDescent="0.2">
      <c r="A229" s="40" t="s">
        <v>57</v>
      </c>
      <c r="B229" s="34">
        <v>8</v>
      </c>
      <c r="C229" s="34">
        <v>1</v>
      </c>
      <c r="D229" s="35" t="s">
        <v>127</v>
      </c>
      <c r="E229" s="36"/>
      <c r="F229" s="37">
        <f>F230+F235+F238</f>
        <v>1907.1</v>
      </c>
      <c r="G229" s="37">
        <f t="shared" ref="G229:H229" si="88">G230+G235+G238</f>
        <v>-14.769999999999982</v>
      </c>
      <c r="H229" s="37">
        <f t="shared" si="88"/>
        <v>1892.33</v>
      </c>
    </row>
    <row r="230" spans="1:8" ht="22.5" x14ac:dyDescent="0.2">
      <c r="A230" s="40" t="s">
        <v>129</v>
      </c>
      <c r="B230" s="34">
        <v>8</v>
      </c>
      <c r="C230" s="34">
        <v>1</v>
      </c>
      <c r="D230" s="35" t="s">
        <v>128</v>
      </c>
      <c r="E230" s="36" t="s">
        <v>33</v>
      </c>
      <c r="F230" s="37">
        <f>F231+F233</f>
        <v>1874.2</v>
      </c>
      <c r="G230" s="37">
        <f t="shared" ref="G230:H230" si="89">G231+G233</f>
        <v>-14.769999999999982</v>
      </c>
      <c r="H230" s="37">
        <f t="shared" si="89"/>
        <v>1859.43</v>
      </c>
    </row>
    <row r="231" spans="1:8" ht="45" x14ac:dyDescent="0.2">
      <c r="A231" s="32" t="s">
        <v>37</v>
      </c>
      <c r="B231" s="34">
        <v>8</v>
      </c>
      <c r="C231" s="34">
        <v>1</v>
      </c>
      <c r="D231" s="35" t="s">
        <v>128</v>
      </c>
      <c r="E231" s="36" t="s">
        <v>38</v>
      </c>
      <c r="F231" s="41">
        <f>F232</f>
        <v>1373.9</v>
      </c>
      <c r="G231" s="41">
        <f t="shared" ref="G231:H231" si="90">G232</f>
        <v>-14.769999999999982</v>
      </c>
      <c r="H231" s="41">
        <f t="shared" si="90"/>
        <v>1359.13</v>
      </c>
    </row>
    <row r="232" spans="1:8" x14ac:dyDescent="0.2">
      <c r="A232" s="32" t="s">
        <v>39</v>
      </c>
      <c r="B232" s="34">
        <v>8</v>
      </c>
      <c r="C232" s="34">
        <v>1</v>
      </c>
      <c r="D232" s="35" t="s">
        <v>128</v>
      </c>
      <c r="E232" s="36" t="s">
        <v>40</v>
      </c>
      <c r="F232" s="41">
        <f>'расходы по структуре 2022 '!G285</f>
        <v>1373.9</v>
      </c>
      <c r="G232" s="41">
        <f>'расходы по структуре 2022 '!H285</f>
        <v>-14.769999999999982</v>
      </c>
      <c r="H232" s="41">
        <f>'расходы по структуре 2022 '!I285</f>
        <v>1359.13</v>
      </c>
    </row>
    <row r="233" spans="1:8" ht="22.5" x14ac:dyDescent="0.2">
      <c r="A233" s="32" t="s">
        <v>74</v>
      </c>
      <c r="B233" s="34">
        <v>8</v>
      </c>
      <c r="C233" s="34">
        <v>1</v>
      </c>
      <c r="D233" s="35" t="s">
        <v>128</v>
      </c>
      <c r="E233" s="36" t="s">
        <v>34</v>
      </c>
      <c r="F233" s="37">
        <f>F234</f>
        <v>500.3</v>
      </c>
      <c r="G233" s="37">
        <f t="shared" ref="G233:H233" si="91">G234</f>
        <v>0</v>
      </c>
      <c r="H233" s="37">
        <f t="shared" si="91"/>
        <v>500.3</v>
      </c>
    </row>
    <row r="234" spans="1:8" ht="22.5" x14ac:dyDescent="0.2">
      <c r="A234" s="32" t="s">
        <v>35</v>
      </c>
      <c r="B234" s="34">
        <v>8</v>
      </c>
      <c r="C234" s="34">
        <v>1</v>
      </c>
      <c r="D234" s="35" t="s">
        <v>128</v>
      </c>
      <c r="E234" s="36" t="s">
        <v>36</v>
      </c>
      <c r="F234" s="37">
        <f>'расходы по структуре 2022 '!G290</f>
        <v>500.3</v>
      </c>
      <c r="G234" s="37">
        <f>'расходы по структуре 2022 '!H290</f>
        <v>0</v>
      </c>
      <c r="H234" s="37">
        <f>'расходы по структуре 2022 '!I290</f>
        <v>500.3</v>
      </c>
    </row>
    <row r="235" spans="1:8" ht="22.5" x14ac:dyDescent="0.2">
      <c r="A235" s="32" t="s">
        <v>168</v>
      </c>
      <c r="B235" s="34">
        <v>8</v>
      </c>
      <c r="C235" s="34">
        <v>1</v>
      </c>
      <c r="D235" s="56" t="s">
        <v>169</v>
      </c>
      <c r="E235" s="36"/>
      <c r="F235" s="41">
        <f>F236</f>
        <v>31.3</v>
      </c>
      <c r="G235" s="41">
        <f t="shared" ref="G235:H236" si="92">G236</f>
        <v>0</v>
      </c>
      <c r="H235" s="41">
        <f t="shared" si="92"/>
        <v>31.3</v>
      </c>
    </row>
    <row r="236" spans="1:8" ht="22.5" x14ac:dyDescent="0.2">
      <c r="A236" s="32" t="s">
        <v>74</v>
      </c>
      <c r="B236" s="34">
        <v>8</v>
      </c>
      <c r="C236" s="34">
        <v>1</v>
      </c>
      <c r="D236" s="56" t="s">
        <v>169</v>
      </c>
      <c r="E236" s="36">
        <v>200</v>
      </c>
      <c r="F236" s="41">
        <f>F237</f>
        <v>31.3</v>
      </c>
      <c r="G236" s="41">
        <f t="shared" si="92"/>
        <v>0</v>
      </c>
      <c r="H236" s="41">
        <f t="shared" si="92"/>
        <v>31.3</v>
      </c>
    </row>
    <row r="237" spans="1:8" ht="22.5" x14ac:dyDescent="0.2">
      <c r="A237" s="32" t="s">
        <v>35</v>
      </c>
      <c r="B237" s="34">
        <v>8</v>
      </c>
      <c r="C237" s="34">
        <v>1</v>
      </c>
      <c r="D237" s="56" t="s">
        <v>169</v>
      </c>
      <c r="E237" s="36">
        <v>240</v>
      </c>
      <c r="F237" s="41">
        <f>'расходы по структуре 2022 '!G295</f>
        <v>31.3</v>
      </c>
      <c r="G237" s="41">
        <f>'расходы по структуре 2022 '!H295</f>
        <v>0</v>
      </c>
      <c r="H237" s="41">
        <f>'расходы по структуре 2022 '!I295</f>
        <v>31.3</v>
      </c>
    </row>
    <row r="238" spans="1:8" ht="33.75" x14ac:dyDescent="0.2">
      <c r="A238" s="32" t="s">
        <v>170</v>
      </c>
      <c r="B238" s="34">
        <v>8</v>
      </c>
      <c r="C238" s="34">
        <v>1</v>
      </c>
      <c r="D238" s="56" t="s">
        <v>171</v>
      </c>
      <c r="E238" s="36"/>
      <c r="F238" s="37">
        <f>F239</f>
        <v>1.6</v>
      </c>
      <c r="G238" s="37">
        <f t="shared" ref="G238:H239" si="93">G239</f>
        <v>0</v>
      </c>
      <c r="H238" s="37">
        <f t="shared" si="93"/>
        <v>1.6</v>
      </c>
    </row>
    <row r="239" spans="1:8" ht="22.5" x14ac:dyDescent="0.2">
      <c r="A239" s="32" t="s">
        <v>74</v>
      </c>
      <c r="B239" s="34">
        <v>8</v>
      </c>
      <c r="C239" s="34">
        <v>1</v>
      </c>
      <c r="D239" s="56" t="s">
        <v>171</v>
      </c>
      <c r="E239" s="36">
        <v>200</v>
      </c>
      <c r="F239" s="41">
        <f>F240</f>
        <v>1.6</v>
      </c>
      <c r="G239" s="41">
        <f t="shared" si="93"/>
        <v>0</v>
      </c>
      <c r="H239" s="41">
        <f t="shared" si="93"/>
        <v>1.6</v>
      </c>
    </row>
    <row r="240" spans="1:8" ht="22.5" x14ac:dyDescent="0.2">
      <c r="A240" s="32" t="s">
        <v>35</v>
      </c>
      <c r="B240" s="34">
        <v>8</v>
      </c>
      <c r="C240" s="34">
        <v>1</v>
      </c>
      <c r="D240" s="56" t="s">
        <v>171</v>
      </c>
      <c r="E240" s="36">
        <v>240</v>
      </c>
      <c r="F240" s="41">
        <f>'расходы по структуре 2022 '!G299</f>
        <v>1.6</v>
      </c>
      <c r="G240" s="41">
        <f>'расходы по структуре 2022 '!H299</f>
        <v>0</v>
      </c>
      <c r="H240" s="41">
        <f>'расходы по структуре 2022 '!I299</f>
        <v>1.6</v>
      </c>
    </row>
    <row r="241" spans="1:8" x14ac:dyDescent="0.2">
      <c r="A241" s="40" t="s">
        <v>58</v>
      </c>
      <c r="B241" s="34">
        <v>8</v>
      </c>
      <c r="C241" s="34">
        <v>1</v>
      </c>
      <c r="D241" s="35" t="s">
        <v>131</v>
      </c>
      <c r="E241" s="36" t="s">
        <v>33</v>
      </c>
      <c r="F241" s="41">
        <f>F242</f>
        <v>1400</v>
      </c>
      <c r="G241" s="41">
        <f t="shared" ref="G241:H244" si="94">G242</f>
        <v>0</v>
      </c>
      <c r="H241" s="41">
        <f t="shared" si="94"/>
        <v>1400</v>
      </c>
    </row>
    <row r="242" spans="1:8" ht="22.5" x14ac:dyDescent="0.2">
      <c r="A242" s="40" t="s">
        <v>132</v>
      </c>
      <c r="B242" s="34">
        <v>8</v>
      </c>
      <c r="C242" s="34">
        <v>1</v>
      </c>
      <c r="D242" s="35" t="s">
        <v>133</v>
      </c>
      <c r="E242" s="36" t="s">
        <v>33</v>
      </c>
      <c r="F242" s="41">
        <f>F243</f>
        <v>1400</v>
      </c>
      <c r="G242" s="41">
        <f t="shared" si="94"/>
        <v>0</v>
      </c>
      <c r="H242" s="41">
        <f t="shared" si="94"/>
        <v>1400</v>
      </c>
    </row>
    <row r="243" spans="1:8" ht="22.5" x14ac:dyDescent="0.2">
      <c r="A243" s="32" t="s">
        <v>129</v>
      </c>
      <c r="B243" s="34">
        <v>8</v>
      </c>
      <c r="C243" s="34">
        <v>1</v>
      </c>
      <c r="D243" s="45" t="s">
        <v>130</v>
      </c>
      <c r="E243" s="36"/>
      <c r="F243" s="41">
        <f>F244</f>
        <v>1400</v>
      </c>
      <c r="G243" s="41">
        <f t="shared" si="94"/>
        <v>0</v>
      </c>
      <c r="H243" s="41">
        <f t="shared" si="94"/>
        <v>1400</v>
      </c>
    </row>
    <row r="244" spans="1:8" ht="22.5" x14ac:dyDescent="0.2">
      <c r="A244" s="32" t="s">
        <v>74</v>
      </c>
      <c r="B244" s="34">
        <v>8</v>
      </c>
      <c r="C244" s="34">
        <v>1</v>
      </c>
      <c r="D244" s="45" t="s">
        <v>130</v>
      </c>
      <c r="E244" s="36">
        <v>200</v>
      </c>
      <c r="F244" s="41">
        <f>F245</f>
        <v>1400</v>
      </c>
      <c r="G244" s="41">
        <f t="shared" si="94"/>
        <v>0</v>
      </c>
      <c r="H244" s="41">
        <f t="shared" si="94"/>
        <v>1400</v>
      </c>
    </row>
    <row r="245" spans="1:8" ht="22.5" x14ac:dyDescent="0.2">
      <c r="A245" s="32" t="s">
        <v>35</v>
      </c>
      <c r="B245" s="34">
        <v>8</v>
      </c>
      <c r="C245" s="34">
        <v>1</v>
      </c>
      <c r="D245" s="45" t="s">
        <v>130</v>
      </c>
      <c r="E245" s="36">
        <v>240</v>
      </c>
      <c r="F245" s="41">
        <f>'расходы по структуре 2022 '!G305</f>
        <v>1400</v>
      </c>
      <c r="G245" s="41">
        <f>'расходы по структуре 2022 '!H305</f>
        <v>0</v>
      </c>
      <c r="H245" s="41">
        <f>'расходы по структуре 2022 '!I305</f>
        <v>1400</v>
      </c>
    </row>
    <row r="246" spans="1:8" x14ac:dyDescent="0.2">
      <c r="A246" s="18" t="s">
        <v>23</v>
      </c>
      <c r="B246" s="20">
        <v>11</v>
      </c>
      <c r="C246" s="20">
        <v>0</v>
      </c>
      <c r="D246" s="21" t="s">
        <v>33</v>
      </c>
      <c r="E246" s="22" t="s">
        <v>33</v>
      </c>
      <c r="F246" s="23">
        <f>F247</f>
        <v>7737.6</v>
      </c>
      <c r="G246" s="23">
        <f t="shared" ref="G246:H250" si="95">G247</f>
        <v>187.22000000000025</v>
      </c>
      <c r="H246" s="23">
        <f t="shared" si="95"/>
        <v>7924.82</v>
      </c>
    </row>
    <row r="247" spans="1:8" x14ac:dyDescent="0.2">
      <c r="A247" s="15" t="s">
        <v>19</v>
      </c>
      <c r="B247" s="24">
        <v>11</v>
      </c>
      <c r="C247" s="24">
        <v>1</v>
      </c>
      <c r="D247" s="14" t="s">
        <v>33</v>
      </c>
      <c r="E247" s="25" t="s">
        <v>33</v>
      </c>
      <c r="F247" s="13">
        <f>F248</f>
        <v>7737.6</v>
      </c>
      <c r="G247" s="13">
        <f t="shared" si="95"/>
        <v>187.22000000000025</v>
      </c>
      <c r="H247" s="13">
        <f t="shared" si="95"/>
        <v>7924.82</v>
      </c>
    </row>
    <row r="248" spans="1:8" ht="33.75" x14ac:dyDescent="0.2">
      <c r="A248" s="40" t="s">
        <v>188</v>
      </c>
      <c r="B248" s="34">
        <v>11</v>
      </c>
      <c r="C248" s="34">
        <v>1</v>
      </c>
      <c r="D248" s="35" t="s">
        <v>124</v>
      </c>
      <c r="E248" s="36" t="s">
        <v>33</v>
      </c>
      <c r="F248" s="37">
        <f>F249</f>
        <v>7737.6</v>
      </c>
      <c r="G248" s="37">
        <f t="shared" si="95"/>
        <v>187.22000000000025</v>
      </c>
      <c r="H248" s="37">
        <f t="shared" si="95"/>
        <v>7924.82</v>
      </c>
    </row>
    <row r="249" spans="1:8" x14ac:dyDescent="0.2">
      <c r="A249" s="40" t="s">
        <v>134</v>
      </c>
      <c r="B249" s="34">
        <v>11</v>
      </c>
      <c r="C249" s="34">
        <v>1</v>
      </c>
      <c r="D249" s="35" t="s">
        <v>135</v>
      </c>
      <c r="E249" s="36" t="s">
        <v>33</v>
      </c>
      <c r="F249" s="37">
        <f>F250</f>
        <v>7737.6</v>
      </c>
      <c r="G249" s="37">
        <f t="shared" si="95"/>
        <v>187.22000000000025</v>
      </c>
      <c r="H249" s="37">
        <f t="shared" si="95"/>
        <v>7924.82</v>
      </c>
    </row>
    <row r="250" spans="1:8" ht="22.5" x14ac:dyDescent="0.2">
      <c r="A250" s="40" t="s">
        <v>177</v>
      </c>
      <c r="B250" s="34">
        <v>11</v>
      </c>
      <c r="C250" s="34">
        <v>1</v>
      </c>
      <c r="D250" s="35" t="s">
        <v>136</v>
      </c>
      <c r="E250" s="36"/>
      <c r="F250" s="37">
        <f>F251</f>
        <v>7737.6</v>
      </c>
      <c r="G250" s="37">
        <f t="shared" si="95"/>
        <v>187.22000000000025</v>
      </c>
      <c r="H250" s="37">
        <f t="shared" si="95"/>
        <v>7924.82</v>
      </c>
    </row>
    <row r="251" spans="1:8" ht="22.5" x14ac:dyDescent="0.2">
      <c r="A251" s="40" t="s">
        <v>129</v>
      </c>
      <c r="B251" s="34">
        <v>11</v>
      </c>
      <c r="C251" s="34">
        <v>1</v>
      </c>
      <c r="D251" s="35" t="s">
        <v>137</v>
      </c>
      <c r="E251" s="36" t="s">
        <v>33</v>
      </c>
      <c r="F251" s="37">
        <f>F252+F254+F256</f>
        <v>7737.6</v>
      </c>
      <c r="G251" s="37">
        <f t="shared" ref="G251" si="96">G252+G254+G256</f>
        <v>187.22000000000025</v>
      </c>
      <c r="H251" s="37">
        <f>H252+H254+H256</f>
        <v>7924.82</v>
      </c>
    </row>
    <row r="252" spans="1:8" ht="45" x14ac:dyDescent="0.2">
      <c r="A252" s="32" t="s">
        <v>37</v>
      </c>
      <c r="B252" s="34">
        <v>11</v>
      </c>
      <c r="C252" s="34">
        <v>1</v>
      </c>
      <c r="D252" s="35" t="s">
        <v>137</v>
      </c>
      <c r="E252" s="36" t="s">
        <v>38</v>
      </c>
      <c r="F252" s="37">
        <f>F253</f>
        <v>6239</v>
      </c>
      <c r="G252" s="37">
        <f t="shared" ref="G252:H252" si="97">G253</f>
        <v>187.22000000000025</v>
      </c>
      <c r="H252" s="37">
        <f t="shared" si="97"/>
        <v>6426.2199999999993</v>
      </c>
    </row>
    <row r="253" spans="1:8" x14ac:dyDescent="0.2">
      <c r="A253" s="32" t="s">
        <v>39</v>
      </c>
      <c r="B253" s="34">
        <v>11</v>
      </c>
      <c r="C253" s="34">
        <v>1</v>
      </c>
      <c r="D253" s="35" t="s">
        <v>137</v>
      </c>
      <c r="E253" s="36" t="s">
        <v>40</v>
      </c>
      <c r="F253" s="41">
        <f>'расходы по структуре 2022 '!G314</f>
        <v>6239</v>
      </c>
      <c r="G253" s="41">
        <f>'расходы по структуре 2022 '!H314</f>
        <v>187.22000000000025</v>
      </c>
      <c r="H253" s="41">
        <f>'расходы по структуре 2022 '!I314</f>
        <v>6426.2199999999993</v>
      </c>
    </row>
    <row r="254" spans="1:8" ht="22.5" x14ac:dyDescent="0.2">
      <c r="A254" s="32" t="s">
        <v>74</v>
      </c>
      <c r="B254" s="34">
        <v>11</v>
      </c>
      <c r="C254" s="34">
        <v>1</v>
      </c>
      <c r="D254" s="35" t="s">
        <v>137</v>
      </c>
      <c r="E254" s="36" t="s">
        <v>34</v>
      </c>
      <c r="F254" s="41">
        <f>F255</f>
        <v>1496.1</v>
      </c>
      <c r="G254" s="41">
        <f t="shared" ref="G254:H254" si="98">G255</f>
        <v>0</v>
      </c>
      <c r="H254" s="41">
        <f t="shared" si="98"/>
        <v>1496.1</v>
      </c>
    </row>
    <row r="255" spans="1:8" ht="22.5" x14ac:dyDescent="0.2">
      <c r="A255" s="32" t="s">
        <v>35</v>
      </c>
      <c r="B255" s="34">
        <v>11</v>
      </c>
      <c r="C255" s="34">
        <v>1</v>
      </c>
      <c r="D255" s="35" t="s">
        <v>137</v>
      </c>
      <c r="E255" s="36" t="s">
        <v>36</v>
      </c>
      <c r="F255" s="41">
        <f>'расходы по структуре 2022 '!G319</f>
        <v>1496.1</v>
      </c>
      <c r="G255" s="41">
        <f>'расходы по структуре 2022 '!H319</f>
        <v>0</v>
      </c>
      <c r="H255" s="41">
        <f>'расходы по структуре 2022 '!I319</f>
        <v>1496.1</v>
      </c>
    </row>
    <row r="256" spans="1:8" x14ac:dyDescent="0.2">
      <c r="A256" s="32" t="s">
        <v>43</v>
      </c>
      <c r="B256" s="34">
        <v>11</v>
      </c>
      <c r="C256" s="34">
        <v>1</v>
      </c>
      <c r="D256" s="35" t="s">
        <v>137</v>
      </c>
      <c r="E256" s="36" t="s">
        <v>44</v>
      </c>
      <c r="F256" s="41">
        <f>F257</f>
        <v>2.5</v>
      </c>
      <c r="G256" s="41">
        <f t="shared" ref="G256:H256" si="99">G257</f>
        <v>0</v>
      </c>
      <c r="H256" s="41">
        <f t="shared" si="99"/>
        <v>2.5</v>
      </c>
    </row>
    <row r="257" spans="1:8" x14ac:dyDescent="0.2">
      <c r="A257" s="32" t="s">
        <v>45</v>
      </c>
      <c r="B257" s="34">
        <v>11</v>
      </c>
      <c r="C257" s="34">
        <v>1</v>
      </c>
      <c r="D257" s="35" t="s">
        <v>137</v>
      </c>
      <c r="E257" s="36" t="s">
        <v>46</v>
      </c>
      <c r="F257" s="41">
        <f>'расходы по структуре 2022 '!G323</f>
        <v>2.5</v>
      </c>
      <c r="G257" s="41">
        <f>'расходы по структуре 2022 '!H323</f>
        <v>0</v>
      </c>
      <c r="H257" s="41">
        <f>'расходы по структуре 2022 '!I323</f>
        <v>2.5</v>
      </c>
    </row>
    <row r="258" spans="1:8" x14ac:dyDescent="0.2">
      <c r="A258" s="55" t="s">
        <v>69</v>
      </c>
      <c r="B258" s="57"/>
      <c r="C258" s="57"/>
      <c r="D258" s="58"/>
      <c r="E258" s="57"/>
      <c r="F258" s="47">
        <f>F246+F225+F218+F160+F119+F89+F80+F8</f>
        <v>41817.199999999997</v>
      </c>
      <c r="G258" s="47">
        <f>G246+G225+G218+G160+G119+G89+G80+G8</f>
        <v>496.1200000000004</v>
      </c>
      <c r="H258" s="47">
        <f>H246+H225+H218+H160+H119+H89+H80+H8</f>
        <v>42313.320000000007</v>
      </c>
    </row>
    <row r="260" spans="1:8" x14ac:dyDescent="0.2">
      <c r="F260" s="101">
        <f>'расходы по структуре 2022 '!G325-'расходы 2022'!F258</f>
        <v>0</v>
      </c>
    </row>
    <row r="265" spans="1:8" x14ac:dyDescent="0.2">
      <c r="F265" s="108"/>
    </row>
  </sheetData>
  <autoFilter ref="A7:F258"/>
  <mergeCells count="3">
    <mergeCell ref="A4:F4"/>
    <mergeCell ref="E3:F3"/>
    <mergeCell ref="E1:F1"/>
  </mergeCells>
  <pageMargins left="0" right="0" top="0" bottom="0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topLeftCell="A94" zoomScaleNormal="100" workbookViewId="0">
      <selection activeCell="C1" sqref="C1:D1"/>
    </sheetView>
  </sheetViews>
  <sheetFormatPr defaultRowHeight="11.25" x14ac:dyDescent="0.2"/>
  <cols>
    <col min="1" max="1" width="55.140625" style="3" customWidth="1"/>
    <col min="2" max="2" width="18.42578125" style="4" customWidth="1"/>
    <col min="3" max="3" width="7.140625" style="6" customWidth="1"/>
    <col min="4" max="4" width="16.28515625" style="4" customWidth="1"/>
    <col min="5" max="16384" width="9.140625" style="6"/>
  </cols>
  <sheetData>
    <row r="1" spans="1:6" ht="50.25" customHeight="1" x14ac:dyDescent="0.25">
      <c r="C1" s="199" t="s">
        <v>352</v>
      </c>
      <c r="D1" s="195"/>
    </row>
    <row r="2" spans="1:6" ht="6.75" customHeight="1" x14ac:dyDescent="0.2"/>
    <row r="3" spans="1:6" ht="51" customHeight="1" x14ac:dyDescent="0.2">
      <c r="C3" s="198" t="s">
        <v>246</v>
      </c>
      <c r="D3" s="198"/>
    </row>
    <row r="4" spans="1:6" ht="30" customHeight="1" x14ac:dyDescent="0.2">
      <c r="A4" s="190" t="s">
        <v>217</v>
      </c>
      <c r="B4" s="190"/>
      <c r="C4" s="190"/>
      <c r="D4" s="190"/>
    </row>
    <row r="5" spans="1:6" x14ac:dyDescent="0.2">
      <c r="A5" s="190"/>
      <c r="B5" s="190"/>
      <c r="C5" s="190"/>
      <c r="D5" s="190"/>
    </row>
    <row r="6" spans="1:6" x14ac:dyDescent="0.2">
      <c r="D6" s="4" t="s">
        <v>172</v>
      </c>
    </row>
    <row r="7" spans="1:6" ht="27.75" customHeight="1" x14ac:dyDescent="0.2">
      <c r="A7" s="59" t="s">
        <v>0</v>
      </c>
      <c r="B7" s="59" t="s">
        <v>3</v>
      </c>
      <c r="C7" s="59" t="s">
        <v>4</v>
      </c>
      <c r="D7" s="61" t="s">
        <v>215</v>
      </c>
      <c r="E7" s="117" t="s">
        <v>238</v>
      </c>
      <c r="F7" s="118" t="s">
        <v>239</v>
      </c>
    </row>
    <row r="8" spans="1:6" ht="18" customHeight="1" x14ac:dyDescent="0.2">
      <c r="A8" s="87" t="s">
        <v>50</v>
      </c>
      <c r="B8" s="72" t="s">
        <v>87</v>
      </c>
      <c r="C8" s="77"/>
      <c r="D8" s="88">
        <f>D9+D18</f>
        <v>316.2</v>
      </c>
      <c r="E8" s="88">
        <f>E9+E18</f>
        <v>1.9999999999996021E-2</v>
      </c>
      <c r="F8" s="88">
        <f t="shared" ref="F8" si="0">F9+F18</f>
        <v>316.22000000000003</v>
      </c>
    </row>
    <row r="9" spans="1:6" ht="24" customHeight="1" x14ac:dyDescent="0.2">
      <c r="A9" s="40" t="s">
        <v>72</v>
      </c>
      <c r="B9" s="35" t="s">
        <v>75</v>
      </c>
      <c r="C9" s="36" t="s">
        <v>33</v>
      </c>
      <c r="D9" s="60">
        <f>D10+D13</f>
        <v>296.89999999999998</v>
      </c>
      <c r="E9" s="115">
        <f t="shared" ref="E9:F9" si="1">E10+E13</f>
        <v>1.9999999999996021E-2</v>
      </c>
      <c r="F9" s="115">
        <f t="shared" si="1"/>
        <v>296.92</v>
      </c>
    </row>
    <row r="10" spans="1:6" ht="18" customHeight="1" x14ac:dyDescent="0.2">
      <c r="A10" s="40" t="s">
        <v>86</v>
      </c>
      <c r="B10" s="35" t="s">
        <v>95</v>
      </c>
      <c r="C10" s="36"/>
      <c r="D10" s="31">
        <f>D11</f>
        <v>50</v>
      </c>
      <c r="E10" s="115">
        <f t="shared" ref="E10:F10" si="2">E11</f>
        <v>0</v>
      </c>
      <c r="F10" s="115">
        <f t="shared" si="2"/>
        <v>50</v>
      </c>
    </row>
    <row r="11" spans="1:6" ht="18" customHeight="1" x14ac:dyDescent="0.2">
      <c r="A11" s="32" t="s">
        <v>43</v>
      </c>
      <c r="B11" s="35" t="s">
        <v>95</v>
      </c>
      <c r="C11" s="36" t="s">
        <v>44</v>
      </c>
      <c r="D11" s="31">
        <f>D12</f>
        <v>50</v>
      </c>
      <c r="E11" s="115">
        <f t="shared" ref="E11:F11" si="3">E12</f>
        <v>0</v>
      </c>
      <c r="F11" s="115">
        <f t="shared" si="3"/>
        <v>50</v>
      </c>
    </row>
    <row r="12" spans="1:6" ht="18" customHeight="1" x14ac:dyDescent="0.2">
      <c r="A12" s="32" t="s">
        <v>27</v>
      </c>
      <c r="B12" s="35" t="s">
        <v>95</v>
      </c>
      <c r="C12" s="36" t="s">
        <v>21</v>
      </c>
      <c r="D12" s="31">
        <f>'расходы по структуре 2022 '!G43</f>
        <v>50</v>
      </c>
      <c r="E12" s="119">
        <f>'расходы по структуре 2022 '!H43</f>
        <v>0</v>
      </c>
      <c r="F12" s="119">
        <f>'расходы по структуре 2022 '!I43</f>
        <v>50</v>
      </c>
    </row>
    <row r="13" spans="1:6" ht="24.75" customHeight="1" x14ac:dyDescent="0.2">
      <c r="A13" s="40" t="s">
        <v>55</v>
      </c>
      <c r="B13" s="35" t="s">
        <v>152</v>
      </c>
      <c r="C13" s="36" t="s">
        <v>33</v>
      </c>
      <c r="D13" s="37">
        <f>D14+D16</f>
        <v>246.9</v>
      </c>
      <c r="E13" s="37">
        <f t="shared" ref="E13:F13" si="4">E14+E16</f>
        <v>1.9999999999996021E-2</v>
      </c>
      <c r="F13" s="37">
        <f t="shared" si="4"/>
        <v>246.92000000000002</v>
      </c>
    </row>
    <row r="14" spans="1:6" ht="48" customHeight="1" x14ac:dyDescent="0.2">
      <c r="A14" s="32" t="s">
        <v>37</v>
      </c>
      <c r="B14" s="35">
        <v>5000151180</v>
      </c>
      <c r="C14" s="36" t="s">
        <v>38</v>
      </c>
      <c r="D14" s="37">
        <f t="shared" ref="D14:F14" si="5">D15</f>
        <v>246.9</v>
      </c>
      <c r="E14" s="37">
        <f t="shared" si="5"/>
        <v>1.9999999999996021E-2</v>
      </c>
      <c r="F14" s="37">
        <f t="shared" si="5"/>
        <v>246.92000000000002</v>
      </c>
    </row>
    <row r="15" spans="1:6" ht="19.5" customHeight="1" x14ac:dyDescent="0.2">
      <c r="A15" s="32" t="s">
        <v>41</v>
      </c>
      <c r="B15" s="35">
        <v>5000151180</v>
      </c>
      <c r="C15" s="36" t="s">
        <v>42</v>
      </c>
      <c r="D15" s="37">
        <f>'расходы по структуре 2022 '!G112</f>
        <v>246.9</v>
      </c>
      <c r="E15" s="37">
        <f>'расходы по структуре 2022 '!H112</f>
        <v>1.9999999999996021E-2</v>
      </c>
      <c r="F15" s="37">
        <f>'расходы по структуре 2022 '!I112</f>
        <v>246.92000000000002</v>
      </c>
    </row>
    <row r="16" spans="1:6" ht="27" customHeight="1" x14ac:dyDescent="0.2">
      <c r="A16" s="32" t="s">
        <v>74</v>
      </c>
      <c r="B16" s="35">
        <v>5000151180</v>
      </c>
      <c r="C16" s="36">
        <v>200</v>
      </c>
      <c r="D16" s="37">
        <f>D17</f>
        <v>0</v>
      </c>
      <c r="E16" s="37">
        <f t="shared" ref="E16:F16" si="6">E17</f>
        <v>0</v>
      </c>
      <c r="F16" s="37">
        <f t="shared" si="6"/>
        <v>0</v>
      </c>
    </row>
    <row r="17" spans="1:6" ht="26.25" customHeight="1" x14ac:dyDescent="0.2">
      <c r="A17" s="32" t="s">
        <v>35</v>
      </c>
      <c r="B17" s="35">
        <v>5000151180</v>
      </c>
      <c r="C17" s="36">
        <v>240</v>
      </c>
      <c r="D17" s="37">
        <f>'расходы по структуре 2022 '!G116</f>
        <v>0</v>
      </c>
      <c r="E17" s="37">
        <f>'расходы по структуре 2022 '!H116</f>
        <v>0</v>
      </c>
      <c r="F17" s="37">
        <f>'расходы по структуре 2022 '!I116</f>
        <v>0</v>
      </c>
    </row>
    <row r="18" spans="1:6" ht="26.25" customHeight="1" x14ac:dyDescent="0.2">
      <c r="A18" s="40" t="s">
        <v>153</v>
      </c>
      <c r="B18" s="35" t="s">
        <v>92</v>
      </c>
      <c r="C18" s="36"/>
      <c r="D18" s="37">
        <f>D19</f>
        <v>19.3</v>
      </c>
      <c r="E18" s="37">
        <f t="shared" ref="E18:F18" si="7">E19</f>
        <v>0</v>
      </c>
      <c r="F18" s="37">
        <f t="shared" si="7"/>
        <v>19.3</v>
      </c>
    </row>
    <row r="19" spans="1:6" ht="52.5" customHeight="1" x14ac:dyDescent="0.2">
      <c r="A19" s="32" t="s">
        <v>60</v>
      </c>
      <c r="B19" s="35" t="s">
        <v>93</v>
      </c>
      <c r="C19" s="36"/>
      <c r="D19" s="37">
        <f t="shared" ref="D19:F20" si="8">D20</f>
        <v>19.3</v>
      </c>
      <c r="E19" s="37">
        <f t="shared" si="8"/>
        <v>0</v>
      </c>
      <c r="F19" s="37">
        <f t="shared" si="8"/>
        <v>19.3</v>
      </c>
    </row>
    <row r="20" spans="1:6" ht="12" customHeight="1" x14ac:dyDescent="0.2">
      <c r="A20" s="32" t="s">
        <v>49</v>
      </c>
      <c r="B20" s="35" t="s">
        <v>93</v>
      </c>
      <c r="C20" s="36">
        <v>500</v>
      </c>
      <c r="D20" s="37">
        <f t="shared" si="8"/>
        <v>19.3</v>
      </c>
      <c r="E20" s="37">
        <f t="shared" si="8"/>
        <v>0</v>
      </c>
      <c r="F20" s="37">
        <f t="shared" si="8"/>
        <v>19.3</v>
      </c>
    </row>
    <row r="21" spans="1:6" ht="15.75" customHeight="1" x14ac:dyDescent="0.2">
      <c r="A21" s="32" t="s">
        <v>32</v>
      </c>
      <c r="B21" s="35" t="s">
        <v>93</v>
      </c>
      <c r="C21" s="36">
        <v>540</v>
      </c>
      <c r="D21" s="37">
        <f>'расходы по структуре 2022 '!G32</f>
        <v>19.3</v>
      </c>
      <c r="E21" s="37">
        <f>'расходы по структуре 2022 '!H32</f>
        <v>0</v>
      </c>
      <c r="F21" s="37">
        <f>'расходы по структуре 2022 '!I32</f>
        <v>19.3</v>
      </c>
    </row>
    <row r="22" spans="1:6" ht="35.25" customHeight="1" x14ac:dyDescent="0.2">
      <c r="A22" s="74" t="s">
        <v>227</v>
      </c>
      <c r="B22" s="79">
        <v>7500000000</v>
      </c>
      <c r="C22" s="73"/>
      <c r="D22" s="63">
        <f>D25+D29</f>
        <v>2</v>
      </c>
      <c r="E22" s="63">
        <f t="shared" ref="E22:F22" si="9">E25+E29</f>
        <v>0</v>
      </c>
      <c r="F22" s="63">
        <f t="shared" si="9"/>
        <v>2</v>
      </c>
    </row>
    <row r="23" spans="1:6" ht="34.5" customHeight="1" x14ac:dyDescent="0.2">
      <c r="A23" s="32" t="s">
        <v>149</v>
      </c>
      <c r="B23" s="45">
        <v>7510000000</v>
      </c>
      <c r="C23" s="36"/>
      <c r="D23" s="37">
        <f>D24</f>
        <v>1</v>
      </c>
      <c r="E23" s="37">
        <f t="shared" ref="E23:F23" si="10">E24</f>
        <v>0</v>
      </c>
      <c r="F23" s="37">
        <f t="shared" si="10"/>
        <v>1</v>
      </c>
    </row>
    <row r="24" spans="1:6" ht="25.5" customHeight="1" x14ac:dyDescent="0.2">
      <c r="A24" s="32" t="s">
        <v>62</v>
      </c>
      <c r="B24" s="45">
        <v>7510100000</v>
      </c>
      <c r="C24" s="36"/>
      <c r="D24" s="37">
        <f>D29</f>
        <v>1</v>
      </c>
      <c r="E24" s="37">
        <f t="shared" ref="E24:F24" si="11">E29</f>
        <v>0</v>
      </c>
      <c r="F24" s="37">
        <f t="shared" si="11"/>
        <v>1</v>
      </c>
    </row>
    <row r="25" spans="1:6" ht="25.5" customHeight="1" x14ac:dyDescent="0.2">
      <c r="A25" s="32" t="s">
        <v>54</v>
      </c>
      <c r="B25" s="45">
        <v>7510199990</v>
      </c>
      <c r="C25" s="36"/>
      <c r="D25" s="37">
        <f>D26</f>
        <v>1</v>
      </c>
      <c r="E25" s="37">
        <f t="shared" ref="E25:F26" si="12">E26</f>
        <v>0</v>
      </c>
      <c r="F25" s="37">
        <f t="shared" si="12"/>
        <v>1</v>
      </c>
    </row>
    <row r="26" spans="1:6" ht="25.5" customHeight="1" x14ac:dyDescent="0.2">
      <c r="A26" s="32" t="s">
        <v>74</v>
      </c>
      <c r="B26" s="45">
        <v>7510199990</v>
      </c>
      <c r="C26" s="36">
        <v>200</v>
      </c>
      <c r="D26" s="37">
        <f>D27</f>
        <v>1</v>
      </c>
      <c r="E26" s="37">
        <f t="shared" si="12"/>
        <v>0</v>
      </c>
      <c r="F26" s="37">
        <f t="shared" si="12"/>
        <v>1</v>
      </c>
    </row>
    <row r="27" spans="1:6" ht="25.5" customHeight="1" x14ac:dyDescent="0.2">
      <c r="A27" s="32" t="s">
        <v>35</v>
      </c>
      <c r="B27" s="45">
        <v>7510199990</v>
      </c>
      <c r="C27" s="36">
        <v>240</v>
      </c>
      <c r="D27" s="37">
        <f>'расходы по структуре 2022 '!G133</f>
        <v>1</v>
      </c>
      <c r="E27" s="37">
        <f>'расходы по структуре 2022 '!H133</f>
        <v>0</v>
      </c>
      <c r="F27" s="37">
        <f>'расходы по структуре 2022 '!I133</f>
        <v>1</v>
      </c>
    </row>
    <row r="28" spans="1:6" ht="18" customHeight="1" x14ac:dyDescent="0.2">
      <c r="A28" s="32" t="s">
        <v>150</v>
      </c>
      <c r="B28" s="45">
        <v>7520000000</v>
      </c>
      <c r="C28" s="36"/>
      <c r="D28" s="37">
        <f>D30</f>
        <v>1</v>
      </c>
      <c r="E28" s="37">
        <f t="shared" ref="E28:F28" si="13">E30</f>
        <v>0</v>
      </c>
      <c r="F28" s="37">
        <f t="shared" si="13"/>
        <v>1</v>
      </c>
    </row>
    <row r="29" spans="1:6" ht="25.5" customHeight="1" x14ac:dyDescent="0.2">
      <c r="A29" s="32" t="s">
        <v>54</v>
      </c>
      <c r="B29" s="45">
        <v>7520199990</v>
      </c>
      <c r="C29" s="36"/>
      <c r="D29" s="37">
        <f>D31</f>
        <v>1</v>
      </c>
      <c r="E29" s="37">
        <f t="shared" ref="E29:F29" si="14">E31</f>
        <v>0</v>
      </c>
      <c r="F29" s="37">
        <f t="shared" si="14"/>
        <v>1</v>
      </c>
    </row>
    <row r="30" spans="1:6" ht="25.5" customHeight="1" x14ac:dyDescent="0.2">
      <c r="A30" s="32" t="s">
        <v>151</v>
      </c>
      <c r="B30" s="45">
        <v>7520100000</v>
      </c>
      <c r="C30" s="36"/>
      <c r="D30" s="37">
        <f>D31</f>
        <v>1</v>
      </c>
      <c r="E30" s="37">
        <f t="shared" ref="E30:F30" si="15">E31</f>
        <v>0</v>
      </c>
      <c r="F30" s="37">
        <f t="shared" si="15"/>
        <v>1</v>
      </c>
    </row>
    <row r="31" spans="1:6" ht="25.5" customHeight="1" x14ac:dyDescent="0.2">
      <c r="A31" s="32" t="s">
        <v>74</v>
      </c>
      <c r="B31" s="45">
        <v>7520199990</v>
      </c>
      <c r="C31" s="36">
        <v>200</v>
      </c>
      <c r="D31" s="37">
        <f t="shared" ref="D31:F31" si="16">D32</f>
        <v>1</v>
      </c>
      <c r="E31" s="37">
        <f t="shared" si="16"/>
        <v>0</v>
      </c>
      <c r="F31" s="37">
        <f t="shared" si="16"/>
        <v>1</v>
      </c>
    </row>
    <row r="32" spans="1:6" ht="25.5" customHeight="1" x14ac:dyDescent="0.2">
      <c r="A32" s="32" t="s">
        <v>35</v>
      </c>
      <c r="B32" s="45">
        <v>7520199990</v>
      </c>
      <c r="C32" s="36">
        <v>240</v>
      </c>
      <c r="D32" s="37">
        <f>'расходы по структуре 2022 '!G139</f>
        <v>1</v>
      </c>
      <c r="E32" s="37">
        <f>'расходы по структуре 2022 '!H139</f>
        <v>0</v>
      </c>
      <c r="F32" s="37">
        <f>'расходы по структуре 2022 '!I139</f>
        <v>1</v>
      </c>
    </row>
    <row r="33" spans="1:6" ht="30" customHeight="1" x14ac:dyDescent="0.2">
      <c r="A33" s="71" t="s">
        <v>229</v>
      </c>
      <c r="B33" s="72" t="s">
        <v>159</v>
      </c>
      <c r="C33" s="73"/>
      <c r="D33" s="63">
        <f>D34</f>
        <v>0</v>
      </c>
      <c r="E33" s="63">
        <f t="shared" ref="E33:F34" si="17">E34</f>
        <v>0</v>
      </c>
      <c r="F33" s="63">
        <f t="shared" si="17"/>
        <v>0</v>
      </c>
    </row>
    <row r="34" spans="1:6" ht="30" customHeight="1" x14ac:dyDescent="0.2">
      <c r="A34" s="39" t="s">
        <v>160</v>
      </c>
      <c r="B34" s="35" t="s">
        <v>185</v>
      </c>
      <c r="C34" s="36"/>
      <c r="D34" s="37">
        <f>D35</f>
        <v>0</v>
      </c>
      <c r="E34" s="37">
        <f t="shared" si="17"/>
        <v>0</v>
      </c>
      <c r="F34" s="37">
        <f t="shared" si="17"/>
        <v>0</v>
      </c>
    </row>
    <row r="35" spans="1:6" ht="36.75" customHeight="1" x14ac:dyDescent="0.2">
      <c r="A35" s="39" t="s">
        <v>183</v>
      </c>
      <c r="B35" s="35" t="s">
        <v>161</v>
      </c>
      <c r="C35" s="36"/>
      <c r="D35" s="37">
        <f>D37</f>
        <v>0</v>
      </c>
      <c r="E35" s="37">
        <f t="shared" ref="E35:F35" si="18">E37</f>
        <v>0</v>
      </c>
      <c r="F35" s="37">
        <f t="shared" si="18"/>
        <v>0</v>
      </c>
    </row>
    <row r="36" spans="1:6" ht="24" customHeight="1" x14ac:dyDescent="0.2">
      <c r="A36" s="32" t="s">
        <v>74</v>
      </c>
      <c r="B36" s="35" t="s">
        <v>161</v>
      </c>
      <c r="C36" s="36">
        <v>200</v>
      </c>
      <c r="D36" s="37">
        <f>D37</f>
        <v>0</v>
      </c>
      <c r="E36" s="37">
        <f t="shared" ref="E36:F36" si="19">E37</f>
        <v>0</v>
      </c>
      <c r="F36" s="37">
        <f t="shared" si="19"/>
        <v>0</v>
      </c>
    </row>
    <row r="37" spans="1:6" ht="24" customHeight="1" x14ac:dyDescent="0.2">
      <c r="A37" s="32" t="s">
        <v>35</v>
      </c>
      <c r="B37" s="35" t="s">
        <v>161</v>
      </c>
      <c r="C37" s="36">
        <v>240</v>
      </c>
      <c r="D37" s="37">
        <v>0</v>
      </c>
      <c r="E37" s="37">
        <v>0</v>
      </c>
      <c r="F37" s="37">
        <v>0</v>
      </c>
    </row>
    <row r="38" spans="1:6" ht="30" customHeight="1" x14ac:dyDescent="0.2">
      <c r="A38" s="76" t="s">
        <v>232</v>
      </c>
      <c r="B38" s="72" t="s">
        <v>88</v>
      </c>
      <c r="C38" s="77"/>
      <c r="D38" s="78">
        <f>D39+D67+D62</f>
        <v>19604.500000000004</v>
      </c>
      <c r="E38" s="78">
        <f>E39+E67+E62</f>
        <v>93.930000000000121</v>
      </c>
      <c r="F38" s="78">
        <f>F39+F67+F62</f>
        <v>19698.43</v>
      </c>
    </row>
    <row r="39" spans="1:6" ht="34.5" customHeight="1" x14ac:dyDescent="0.2">
      <c r="A39" s="40" t="s">
        <v>71</v>
      </c>
      <c r="B39" s="35" t="s">
        <v>112</v>
      </c>
      <c r="C39" s="36" t="s">
        <v>33</v>
      </c>
      <c r="D39" s="37">
        <f>D40+D47+D50+D59+D53</f>
        <v>19159.100000000002</v>
      </c>
      <c r="E39" s="37">
        <f>E40+E47+E50+E59+E53</f>
        <v>93.930000000000121</v>
      </c>
      <c r="F39" s="37">
        <f>F40+F47+F50+F59+F53</f>
        <v>19253.03</v>
      </c>
    </row>
    <row r="40" spans="1:6" ht="24.75" customHeight="1" x14ac:dyDescent="0.2">
      <c r="A40" s="54" t="s">
        <v>129</v>
      </c>
      <c r="B40" s="35" t="s">
        <v>96</v>
      </c>
      <c r="C40" s="36"/>
      <c r="D40" s="37">
        <f>D41+D43+D45</f>
        <v>2780.7</v>
      </c>
      <c r="E40" s="37">
        <f t="shared" ref="E40:F40" si="20">E41+E43+E45</f>
        <v>75.669999999999902</v>
      </c>
      <c r="F40" s="37">
        <f t="shared" si="20"/>
        <v>2856.37</v>
      </c>
    </row>
    <row r="41" spans="1:6" ht="48.75" customHeight="1" x14ac:dyDescent="0.2">
      <c r="A41" s="32" t="s">
        <v>37</v>
      </c>
      <c r="B41" s="35" t="s">
        <v>96</v>
      </c>
      <c r="C41" s="36" t="s">
        <v>38</v>
      </c>
      <c r="D41" s="37">
        <f>D42</f>
        <v>1866.6</v>
      </c>
      <c r="E41" s="37">
        <f t="shared" ref="E41:F41" si="21">E42</f>
        <v>75.669999999999902</v>
      </c>
      <c r="F41" s="37">
        <f t="shared" si="21"/>
        <v>1942.27</v>
      </c>
    </row>
    <row r="42" spans="1:6" ht="15.75" customHeight="1" x14ac:dyDescent="0.2">
      <c r="A42" s="32" t="s">
        <v>39</v>
      </c>
      <c r="B42" s="35" t="s">
        <v>96</v>
      </c>
      <c r="C42" s="36" t="s">
        <v>40</v>
      </c>
      <c r="D42" s="37">
        <f>'расходы по структуре 2022 '!G49</f>
        <v>1866.6</v>
      </c>
      <c r="E42" s="37">
        <f>'расходы по структуре 2022 '!H49</f>
        <v>75.669999999999902</v>
      </c>
      <c r="F42" s="37">
        <f>'расходы по структуре 2022 '!I49</f>
        <v>1942.27</v>
      </c>
    </row>
    <row r="43" spans="1:6" ht="23.25" customHeight="1" x14ac:dyDescent="0.2">
      <c r="A43" s="32" t="s">
        <v>74</v>
      </c>
      <c r="B43" s="35" t="s">
        <v>96</v>
      </c>
      <c r="C43" s="36" t="s">
        <v>34</v>
      </c>
      <c r="D43" s="37">
        <f>D44</f>
        <v>911.6</v>
      </c>
      <c r="E43" s="37">
        <f t="shared" ref="E43:F43" si="22">E44</f>
        <v>0</v>
      </c>
      <c r="F43" s="37">
        <f t="shared" si="22"/>
        <v>911.6</v>
      </c>
    </row>
    <row r="44" spans="1:6" ht="23.25" customHeight="1" x14ac:dyDescent="0.2">
      <c r="A44" s="32" t="s">
        <v>35</v>
      </c>
      <c r="B44" s="35" t="s">
        <v>96</v>
      </c>
      <c r="C44" s="36" t="s">
        <v>36</v>
      </c>
      <c r="D44" s="37">
        <f>'расходы по структуре 2022 '!G55</f>
        <v>911.6</v>
      </c>
      <c r="E44" s="37">
        <f>'расходы по структуре 2022 '!H55</f>
        <v>0</v>
      </c>
      <c r="F44" s="37">
        <f>'расходы по структуре 2022 '!I55</f>
        <v>911.6</v>
      </c>
    </row>
    <row r="45" spans="1:6" ht="13.5" customHeight="1" x14ac:dyDescent="0.2">
      <c r="A45" s="32" t="s">
        <v>43</v>
      </c>
      <c r="B45" s="35" t="s">
        <v>96</v>
      </c>
      <c r="C45" s="36" t="s">
        <v>44</v>
      </c>
      <c r="D45" s="37">
        <f>D46</f>
        <v>2.5</v>
      </c>
      <c r="E45" s="37">
        <f t="shared" ref="E45:F45" si="23">E46</f>
        <v>0</v>
      </c>
      <c r="F45" s="37">
        <f t="shared" si="23"/>
        <v>2.5</v>
      </c>
    </row>
    <row r="46" spans="1:6" ht="13.5" customHeight="1" x14ac:dyDescent="0.2">
      <c r="A46" s="32" t="s">
        <v>45</v>
      </c>
      <c r="B46" s="35" t="s">
        <v>96</v>
      </c>
      <c r="C46" s="36" t="s">
        <v>46</v>
      </c>
      <c r="D46" s="37">
        <f>'расходы по структуре 2022 '!G59</f>
        <v>2.5</v>
      </c>
      <c r="E46" s="37">
        <f>'расходы по структуре 2022 '!H59</f>
        <v>0</v>
      </c>
      <c r="F46" s="37">
        <f>'расходы по структуре 2022 '!I59</f>
        <v>2.5</v>
      </c>
    </row>
    <row r="47" spans="1:6" ht="13.5" customHeight="1" x14ac:dyDescent="0.2">
      <c r="A47" s="40" t="s">
        <v>51</v>
      </c>
      <c r="B47" s="35" t="s">
        <v>89</v>
      </c>
      <c r="C47" s="36" t="s">
        <v>33</v>
      </c>
      <c r="D47" s="37">
        <f t="shared" ref="D47:F48" si="24">D48</f>
        <v>2216.9</v>
      </c>
      <c r="E47" s="37">
        <f t="shared" si="24"/>
        <v>0</v>
      </c>
      <c r="F47" s="37">
        <f t="shared" si="24"/>
        <v>2216.9</v>
      </c>
    </row>
    <row r="48" spans="1:6" ht="44.25" customHeight="1" x14ac:dyDescent="0.2">
      <c r="A48" s="32" t="s">
        <v>37</v>
      </c>
      <c r="B48" s="35" t="s">
        <v>89</v>
      </c>
      <c r="C48" s="36" t="s">
        <v>38</v>
      </c>
      <c r="D48" s="37">
        <f t="shared" si="24"/>
        <v>2216.9</v>
      </c>
      <c r="E48" s="37">
        <f t="shared" si="24"/>
        <v>0</v>
      </c>
      <c r="F48" s="37">
        <f t="shared" si="24"/>
        <v>2216.9</v>
      </c>
    </row>
    <row r="49" spans="1:6" ht="20.25" customHeight="1" x14ac:dyDescent="0.2">
      <c r="A49" s="32" t="s">
        <v>41</v>
      </c>
      <c r="B49" s="35" t="s">
        <v>89</v>
      </c>
      <c r="C49" s="36" t="s">
        <v>42</v>
      </c>
      <c r="D49" s="37">
        <f>'расходы по структуре 2022 '!G14</f>
        <v>2216.9</v>
      </c>
      <c r="E49" s="37">
        <f>'расходы по структуре 2022 '!H14</f>
        <v>0</v>
      </c>
      <c r="F49" s="37">
        <f>'расходы по структуре 2022 '!I14</f>
        <v>2216.9</v>
      </c>
    </row>
    <row r="50" spans="1:6" ht="20.25" customHeight="1" x14ac:dyDescent="0.2">
      <c r="A50" s="40" t="s">
        <v>24</v>
      </c>
      <c r="B50" s="35" t="s">
        <v>90</v>
      </c>
      <c r="C50" s="36" t="s">
        <v>33</v>
      </c>
      <c r="D50" s="37">
        <f>D51</f>
        <v>12087.7</v>
      </c>
      <c r="E50" s="37">
        <f t="shared" ref="E50:F50" si="25">E51</f>
        <v>0</v>
      </c>
      <c r="F50" s="37">
        <f t="shared" si="25"/>
        <v>12087.7</v>
      </c>
    </row>
    <row r="51" spans="1:6" ht="47.25" customHeight="1" x14ac:dyDescent="0.2">
      <c r="A51" s="32" t="s">
        <v>37</v>
      </c>
      <c r="B51" s="35" t="s">
        <v>90</v>
      </c>
      <c r="C51" s="36" t="s">
        <v>38</v>
      </c>
      <c r="D51" s="37">
        <f t="shared" ref="D51:F51" si="26">D52</f>
        <v>12087.7</v>
      </c>
      <c r="E51" s="37">
        <f t="shared" si="26"/>
        <v>0</v>
      </c>
      <c r="F51" s="37">
        <f t="shared" si="26"/>
        <v>12087.7</v>
      </c>
    </row>
    <row r="52" spans="1:6" ht="26.25" customHeight="1" x14ac:dyDescent="0.2">
      <c r="A52" s="32" t="s">
        <v>41</v>
      </c>
      <c r="B52" s="35" t="s">
        <v>90</v>
      </c>
      <c r="C52" s="36" t="s">
        <v>42</v>
      </c>
      <c r="D52" s="37">
        <f>'расходы по структуре 2022 '!G23</f>
        <v>12087.7</v>
      </c>
      <c r="E52" s="37">
        <f>'расходы по структуре 2022 '!H23</f>
        <v>0</v>
      </c>
      <c r="F52" s="37">
        <f>'расходы по структуре 2022 '!I23</f>
        <v>12087.7</v>
      </c>
    </row>
    <row r="53" spans="1:6" ht="18" customHeight="1" x14ac:dyDescent="0.2">
      <c r="A53" s="32" t="s">
        <v>53</v>
      </c>
      <c r="B53" s="35" t="s">
        <v>186</v>
      </c>
      <c r="C53" s="36"/>
      <c r="D53" s="37">
        <f>D56+D55</f>
        <v>2037.5</v>
      </c>
      <c r="E53" s="37">
        <f>F53-D53</f>
        <v>18.260000000000218</v>
      </c>
      <c r="F53" s="106">
        <f>F56+F54</f>
        <v>2055.7600000000002</v>
      </c>
    </row>
    <row r="54" spans="1:6" ht="18" customHeight="1" x14ac:dyDescent="0.2">
      <c r="A54" s="32" t="s">
        <v>334</v>
      </c>
      <c r="B54" s="35" t="s">
        <v>186</v>
      </c>
      <c r="C54" s="36">
        <v>300</v>
      </c>
      <c r="D54" s="37">
        <f>'расходы по структуре 2022 '!G63</f>
        <v>0</v>
      </c>
      <c r="E54" s="37">
        <f>'расходы по структуре 2022 '!H63</f>
        <v>15</v>
      </c>
      <c r="F54" s="37">
        <f>'расходы по структуре 2022 '!I63</f>
        <v>15</v>
      </c>
    </row>
    <row r="55" spans="1:6" ht="18" customHeight="1" x14ac:dyDescent="0.2">
      <c r="A55" s="32" t="s">
        <v>333</v>
      </c>
      <c r="B55" s="35" t="s">
        <v>90</v>
      </c>
      <c r="C55" s="36">
        <v>360</v>
      </c>
      <c r="D55" s="37">
        <f>'расходы по структуре 2022 '!G64</f>
        <v>0</v>
      </c>
      <c r="E55" s="37">
        <f>'расходы по структуре 2022 '!H64</f>
        <v>15</v>
      </c>
      <c r="F55" s="37">
        <f>'расходы по структуре 2022 '!I64</f>
        <v>15</v>
      </c>
    </row>
    <row r="56" spans="1:6" ht="18" customHeight="1" x14ac:dyDescent="0.2">
      <c r="A56" s="32" t="s">
        <v>43</v>
      </c>
      <c r="B56" s="35" t="s">
        <v>186</v>
      </c>
      <c r="C56" s="36">
        <v>800</v>
      </c>
      <c r="D56" s="37">
        <f>D58+D57</f>
        <v>2037.5</v>
      </c>
      <c r="E56" s="37">
        <f>F56-D56</f>
        <v>3.2599999999999909</v>
      </c>
      <c r="F56" s="37">
        <f>F58+F57</f>
        <v>2040.76</v>
      </c>
    </row>
    <row r="57" spans="1:6" ht="18" customHeight="1" x14ac:dyDescent="0.2">
      <c r="A57" s="32" t="s">
        <v>242</v>
      </c>
      <c r="B57" s="35" t="s">
        <v>186</v>
      </c>
      <c r="C57" s="36">
        <v>830</v>
      </c>
      <c r="D57" s="37">
        <f>'расходы по структуре 2022 '!G66</f>
        <v>2023</v>
      </c>
      <c r="E57" s="37">
        <f>F57-D57</f>
        <v>0.25999999999999091</v>
      </c>
      <c r="F57" s="37">
        <v>2023.26</v>
      </c>
    </row>
    <row r="58" spans="1:6" ht="18" customHeight="1" x14ac:dyDescent="0.2">
      <c r="A58" s="32" t="s">
        <v>45</v>
      </c>
      <c r="B58" s="35" t="s">
        <v>186</v>
      </c>
      <c r="C58" s="36">
        <v>850</v>
      </c>
      <c r="D58" s="37">
        <f>'расходы по структуре 2022 '!G68</f>
        <v>14.5</v>
      </c>
      <c r="E58" s="37">
        <f>'расходы по структуре 2022 '!H68</f>
        <v>3</v>
      </c>
      <c r="F58" s="37">
        <f>'расходы по структуре 2022 '!I68</f>
        <v>17.5</v>
      </c>
    </row>
    <row r="59" spans="1:6" ht="39" customHeight="1" x14ac:dyDescent="0.2">
      <c r="A59" s="32" t="s">
        <v>81</v>
      </c>
      <c r="B59" s="35" t="s">
        <v>91</v>
      </c>
      <c r="C59" s="36"/>
      <c r="D59" s="37">
        <f t="shared" ref="D59:F60" si="27">D60</f>
        <v>36.299999999999997</v>
      </c>
      <c r="E59" s="37">
        <f t="shared" si="27"/>
        <v>0</v>
      </c>
      <c r="F59" s="37">
        <f t="shared" si="27"/>
        <v>36.299999999999997</v>
      </c>
    </row>
    <row r="60" spans="1:6" ht="18" customHeight="1" x14ac:dyDescent="0.2">
      <c r="A60" s="32" t="s">
        <v>49</v>
      </c>
      <c r="B60" s="35" t="s">
        <v>91</v>
      </c>
      <c r="C60" s="36">
        <v>500</v>
      </c>
      <c r="D60" s="37">
        <f t="shared" si="27"/>
        <v>36.299999999999997</v>
      </c>
      <c r="E60" s="37">
        <f t="shared" si="27"/>
        <v>0</v>
      </c>
      <c r="F60" s="37">
        <f t="shared" si="27"/>
        <v>36.299999999999997</v>
      </c>
    </row>
    <row r="61" spans="1:6" ht="12.75" customHeight="1" x14ac:dyDescent="0.2">
      <c r="A61" s="32" t="s">
        <v>32</v>
      </c>
      <c r="B61" s="35" t="s">
        <v>91</v>
      </c>
      <c r="C61" s="36">
        <v>540</v>
      </c>
      <c r="D61" s="37">
        <f>'расходы по структуре 2022 '!G37+'расходы по структуре 2022 '!G197</f>
        <v>36.299999999999997</v>
      </c>
      <c r="E61" s="37">
        <f>'расходы по структуре 2022 '!H37+'расходы по структуре 2022 '!H197</f>
        <v>0</v>
      </c>
      <c r="F61" s="37">
        <f>'расходы по структуре 2022 '!I37+'расходы по структуре 2022 '!I197</f>
        <v>36.299999999999997</v>
      </c>
    </row>
    <row r="62" spans="1:6" ht="25.5" customHeight="1" x14ac:dyDescent="0.2">
      <c r="A62" s="32" t="s">
        <v>162</v>
      </c>
      <c r="B62" s="35" t="s">
        <v>163</v>
      </c>
      <c r="C62" s="36"/>
      <c r="D62" s="41">
        <f>D63+D65</f>
        <v>20</v>
      </c>
      <c r="E62" s="41">
        <f t="shared" ref="E62:F62" si="28">E63+E65</f>
        <v>0</v>
      </c>
      <c r="F62" s="41">
        <f t="shared" si="28"/>
        <v>20</v>
      </c>
    </row>
    <row r="63" spans="1:6" ht="17.25" customHeight="1" x14ac:dyDescent="0.2">
      <c r="A63" s="32" t="s">
        <v>53</v>
      </c>
      <c r="B63" s="35" t="s">
        <v>164</v>
      </c>
      <c r="C63" s="36">
        <v>200</v>
      </c>
      <c r="D63" s="41">
        <f>D64</f>
        <v>20</v>
      </c>
      <c r="E63" s="41">
        <f t="shared" ref="E63:F63" si="29">E64</f>
        <v>0</v>
      </c>
      <c r="F63" s="41">
        <f t="shared" si="29"/>
        <v>20</v>
      </c>
    </row>
    <row r="64" spans="1:6" ht="30.75" customHeight="1" x14ac:dyDescent="0.2">
      <c r="A64" s="32" t="s">
        <v>35</v>
      </c>
      <c r="B64" s="35" t="s">
        <v>164</v>
      </c>
      <c r="C64" s="36">
        <v>240</v>
      </c>
      <c r="D64" s="41">
        <f>'расходы по структуре 2022 '!G73</f>
        <v>20</v>
      </c>
      <c r="E64" s="41">
        <f>'расходы по структуре 2022 '!H73</f>
        <v>0</v>
      </c>
      <c r="F64" s="41">
        <f>'расходы по структуре 2022 '!I73</f>
        <v>20</v>
      </c>
    </row>
    <row r="65" spans="1:6" ht="15.75" customHeight="1" x14ac:dyDescent="0.2">
      <c r="A65" s="32" t="s">
        <v>43</v>
      </c>
      <c r="B65" s="35" t="s">
        <v>164</v>
      </c>
      <c r="C65" s="36">
        <v>800</v>
      </c>
      <c r="D65" s="41">
        <f>D66</f>
        <v>0</v>
      </c>
      <c r="E65" s="41">
        <f t="shared" ref="E65:F65" si="30">E66</f>
        <v>0</v>
      </c>
      <c r="F65" s="41">
        <f t="shared" si="30"/>
        <v>0</v>
      </c>
    </row>
    <row r="66" spans="1:6" ht="18" customHeight="1" x14ac:dyDescent="0.2">
      <c r="A66" s="32" t="s">
        <v>45</v>
      </c>
      <c r="B66" s="35" t="s">
        <v>164</v>
      </c>
      <c r="C66" s="36">
        <v>850</v>
      </c>
      <c r="D66" s="41">
        <f>'расходы по структуре 2022 '!G76</f>
        <v>0</v>
      </c>
      <c r="E66" s="41">
        <f>'расходы по структуре 2022 '!H76</f>
        <v>0</v>
      </c>
      <c r="F66" s="41">
        <f>'расходы по структуре 2022 '!I76</f>
        <v>0</v>
      </c>
    </row>
    <row r="67" spans="1:6" ht="28.5" customHeight="1" x14ac:dyDescent="0.2">
      <c r="A67" s="40" t="s">
        <v>175</v>
      </c>
      <c r="B67" s="35" t="s">
        <v>110</v>
      </c>
      <c r="C67" s="36" t="s">
        <v>33</v>
      </c>
      <c r="D67" s="86">
        <f t="shared" ref="D67:F69" si="31">D68</f>
        <v>425.4</v>
      </c>
      <c r="E67" s="86">
        <f t="shared" si="31"/>
        <v>0</v>
      </c>
      <c r="F67" s="86">
        <f t="shared" si="31"/>
        <v>425.4</v>
      </c>
    </row>
    <row r="68" spans="1:6" ht="12" customHeight="1" x14ac:dyDescent="0.2">
      <c r="A68" s="40" t="s">
        <v>29</v>
      </c>
      <c r="B68" s="35" t="s">
        <v>111</v>
      </c>
      <c r="C68" s="36"/>
      <c r="D68" s="37">
        <f t="shared" si="31"/>
        <v>425.4</v>
      </c>
      <c r="E68" s="37">
        <f t="shared" si="31"/>
        <v>0</v>
      </c>
      <c r="F68" s="37">
        <f t="shared" si="31"/>
        <v>425.4</v>
      </c>
    </row>
    <row r="69" spans="1:6" ht="27.75" customHeight="1" x14ac:dyDescent="0.2">
      <c r="A69" s="32" t="s">
        <v>74</v>
      </c>
      <c r="B69" s="35" t="s">
        <v>111</v>
      </c>
      <c r="C69" s="36" t="s">
        <v>34</v>
      </c>
      <c r="D69" s="37">
        <f t="shared" si="31"/>
        <v>425.4</v>
      </c>
      <c r="E69" s="37">
        <f t="shared" si="31"/>
        <v>0</v>
      </c>
      <c r="F69" s="37">
        <f t="shared" si="31"/>
        <v>425.4</v>
      </c>
    </row>
    <row r="70" spans="1:6" ht="24" customHeight="1" x14ac:dyDescent="0.2">
      <c r="A70" s="32" t="s">
        <v>35</v>
      </c>
      <c r="B70" s="35" t="s">
        <v>111</v>
      </c>
      <c r="C70" s="36" t="s">
        <v>36</v>
      </c>
      <c r="D70" s="37">
        <f>'расходы по структуре 2022 '!G190</f>
        <v>425.4</v>
      </c>
      <c r="E70" s="37">
        <f>'расходы по структуре 2022 '!H190</f>
        <v>0</v>
      </c>
      <c r="F70" s="37">
        <f>'расходы по структуре 2022 '!I190</f>
        <v>425.4</v>
      </c>
    </row>
    <row r="71" spans="1:6" ht="22.5" customHeight="1" x14ac:dyDescent="0.2">
      <c r="A71" s="76" t="s">
        <v>234</v>
      </c>
      <c r="B71" s="77">
        <v>7800000000</v>
      </c>
      <c r="C71" s="77"/>
      <c r="D71" s="78">
        <f>D72+D81+D94</f>
        <v>11044.7</v>
      </c>
      <c r="E71" s="78">
        <f t="shared" ref="E71:F71" si="32">E72+E81+E94</f>
        <v>172.45000000000027</v>
      </c>
      <c r="F71" s="78">
        <f t="shared" si="32"/>
        <v>11217.15</v>
      </c>
    </row>
    <row r="72" spans="1:6" ht="14.25" customHeight="1" x14ac:dyDescent="0.2">
      <c r="A72" s="40" t="s">
        <v>134</v>
      </c>
      <c r="B72" s="35" t="s">
        <v>135</v>
      </c>
      <c r="C72" s="36" t="s">
        <v>33</v>
      </c>
      <c r="D72" s="37">
        <f>D74</f>
        <v>7737.6</v>
      </c>
      <c r="E72" s="37">
        <f t="shared" ref="E72:F72" si="33">E74</f>
        <v>187.22000000000025</v>
      </c>
      <c r="F72" s="37">
        <f t="shared" si="33"/>
        <v>7924.82</v>
      </c>
    </row>
    <row r="73" spans="1:6" ht="23.25" customHeight="1" x14ac:dyDescent="0.2">
      <c r="A73" s="40" t="s">
        <v>177</v>
      </c>
      <c r="B73" s="35" t="s">
        <v>136</v>
      </c>
      <c r="C73" s="36"/>
      <c r="D73" s="37">
        <f>D74</f>
        <v>7737.6</v>
      </c>
      <c r="E73" s="37">
        <f t="shared" ref="E73:F73" si="34">E74</f>
        <v>187.22000000000025</v>
      </c>
      <c r="F73" s="37">
        <f t="shared" si="34"/>
        <v>7924.82</v>
      </c>
    </row>
    <row r="74" spans="1:6" ht="22.5" customHeight="1" x14ac:dyDescent="0.2">
      <c r="A74" s="40" t="s">
        <v>129</v>
      </c>
      <c r="B74" s="35" t="s">
        <v>137</v>
      </c>
      <c r="C74" s="36" t="s">
        <v>33</v>
      </c>
      <c r="D74" s="37">
        <f>D75+D77+D79</f>
        <v>7737.6</v>
      </c>
      <c r="E74" s="37">
        <f t="shared" ref="E74:F74" si="35">E75+E77+E79</f>
        <v>187.22000000000025</v>
      </c>
      <c r="F74" s="37">
        <f t="shared" si="35"/>
        <v>7924.82</v>
      </c>
    </row>
    <row r="75" spans="1:6" ht="46.5" customHeight="1" x14ac:dyDescent="0.2">
      <c r="A75" s="32" t="s">
        <v>37</v>
      </c>
      <c r="B75" s="35" t="s">
        <v>137</v>
      </c>
      <c r="C75" s="36" t="s">
        <v>38</v>
      </c>
      <c r="D75" s="37">
        <f>D76</f>
        <v>6239</v>
      </c>
      <c r="E75" s="37">
        <f>E76</f>
        <v>187.22000000000025</v>
      </c>
      <c r="F75" s="37">
        <f t="shared" ref="F75" si="36">F76</f>
        <v>6426.2199999999993</v>
      </c>
    </row>
    <row r="76" spans="1:6" ht="19.5" customHeight="1" x14ac:dyDescent="0.2">
      <c r="A76" s="32" t="s">
        <v>39</v>
      </c>
      <c r="B76" s="35" t="s">
        <v>137</v>
      </c>
      <c r="C76" s="36" t="s">
        <v>40</v>
      </c>
      <c r="D76" s="37">
        <f>'расходы по структуре 2022 '!G314</f>
        <v>6239</v>
      </c>
      <c r="E76" s="37">
        <f>'расходы по структуре 2022 '!H314</f>
        <v>187.22000000000025</v>
      </c>
      <c r="F76" s="37">
        <f>'расходы по структуре 2022 '!I314</f>
        <v>6426.2199999999993</v>
      </c>
    </row>
    <row r="77" spans="1:6" ht="26.25" customHeight="1" x14ac:dyDescent="0.2">
      <c r="A77" s="32" t="s">
        <v>74</v>
      </c>
      <c r="B77" s="35" t="s">
        <v>137</v>
      </c>
      <c r="C77" s="36" t="s">
        <v>34</v>
      </c>
      <c r="D77" s="37">
        <f>D78</f>
        <v>1496.1</v>
      </c>
      <c r="E77" s="37">
        <f t="shared" ref="E77:F77" si="37">E78</f>
        <v>0</v>
      </c>
      <c r="F77" s="37">
        <f t="shared" si="37"/>
        <v>1496.1</v>
      </c>
    </row>
    <row r="78" spans="1:6" ht="30" customHeight="1" x14ac:dyDescent="0.2">
      <c r="A78" s="32" t="s">
        <v>35</v>
      </c>
      <c r="B78" s="35" t="s">
        <v>137</v>
      </c>
      <c r="C78" s="36" t="s">
        <v>36</v>
      </c>
      <c r="D78" s="37">
        <f>'расходы по структуре 2022 '!G319</f>
        <v>1496.1</v>
      </c>
      <c r="E78" s="37">
        <f>'расходы по структуре 2022 '!H319</f>
        <v>0</v>
      </c>
      <c r="F78" s="37">
        <f>'расходы по структуре 2022 '!I319</f>
        <v>1496.1</v>
      </c>
    </row>
    <row r="79" spans="1:6" ht="15" customHeight="1" x14ac:dyDescent="0.2">
      <c r="A79" s="32" t="s">
        <v>43</v>
      </c>
      <c r="B79" s="35" t="s">
        <v>137</v>
      </c>
      <c r="C79" s="36" t="s">
        <v>44</v>
      </c>
      <c r="D79" s="37">
        <f>D80</f>
        <v>2.5</v>
      </c>
      <c r="E79" s="37">
        <f t="shared" ref="E79:F79" si="38">E80</f>
        <v>0</v>
      </c>
      <c r="F79" s="37">
        <f t="shared" si="38"/>
        <v>2.5</v>
      </c>
    </row>
    <row r="80" spans="1:6" ht="21" customHeight="1" x14ac:dyDescent="0.2">
      <c r="A80" s="32" t="s">
        <v>45</v>
      </c>
      <c r="B80" s="35" t="s">
        <v>137</v>
      </c>
      <c r="C80" s="36" t="s">
        <v>46</v>
      </c>
      <c r="D80" s="37">
        <f>'расходы по структуре 2022 '!G323</f>
        <v>2.5</v>
      </c>
      <c r="E80" s="37">
        <f>'расходы по структуре 2022 '!H323</f>
        <v>0</v>
      </c>
      <c r="F80" s="37">
        <f>'расходы по структуре 2022 '!I323</f>
        <v>2.5</v>
      </c>
    </row>
    <row r="81" spans="1:6" ht="25.5" customHeight="1" x14ac:dyDescent="0.2">
      <c r="A81" s="40" t="s">
        <v>126</v>
      </c>
      <c r="B81" s="35" t="s">
        <v>125</v>
      </c>
      <c r="C81" s="36" t="s">
        <v>33</v>
      </c>
      <c r="D81" s="37">
        <f>D82</f>
        <v>1907.1</v>
      </c>
      <c r="E81" s="37">
        <f t="shared" ref="E81:F81" si="39">E82</f>
        <v>-14.769999999999982</v>
      </c>
      <c r="F81" s="37">
        <f t="shared" si="39"/>
        <v>1892.33</v>
      </c>
    </row>
    <row r="82" spans="1:6" ht="21" customHeight="1" x14ac:dyDescent="0.2">
      <c r="A82" s="40" t="s">
        <v>57</v>
      </c>
      <c r="B82" s="35" t="s">
        <v>127</v>
      </c>
      <c r="C82" s="36"/>
      <c r="D82" s="37">
        <f>D83+D88+D91</f>
        <v>1907.1</v>
      </c>
      <c r="E82" s="37">
        <f t="shared" ref="E82:F82" si="40">E83+E88+E91</f>
        <v>-14.769999999999982</v>
      </c>
      <c r="F82" s="37">
        <f t="shared" si="40"/>
        <v>1892.33</v>
      </c>
    </row>
    <row r="83" spans="1:6" ht="21" customHeight="1" x14ac:dyDescent="0.2">
      <c r="A83" s="40" t="s">
        <v>52</v>
      </c>
      <c r="B83" s="35" t="s">
        <v>128</v>
      </c>
      <c r="C83" s="36"/>
      <c r="D83" s="37">
        <f>D84+D86</f>
        <v>1874.2</v>
      </c>
      <c r="E83" s="37">
        <f t="shared" ref="E83:F83" si="41">E84+E86</f>
        <v>-14.769999999999982</v>
      </c>
      <c r="F83" s="37">
        <f t="shared" si="41"/>
        <v>1859.43</v>
      </c>
    </row>
    <row r="84" spans="1:6" ht="46.5" customHeight="1" x14ac:dyDescent="0.2">
      <c r="A84" s="32" t="s">
        <v>37</v>
      </c>
      <c r="B84" s="35" t="s">
        <v>128</v>
      </c>
      <c r="C84" s="36" t="s">
        <v>38</v>
      </c>
      <c r="D84" s="37">
        <f>D85</f>
        <v>1373.9</v>
      </c>
      <c r="E84" s="37">
        <f t="shared" ref="E84:F84" si="42">E85</f>
        <v>-14.769999999999982</v>
      </c>
      <c r="F84" s="37">
        <f t="shared" si="42"/>
        <v>1359.13</v>
      </c>
    </row>
    <row r="85" spans="1:6" ht="21" customHeight="1" x14ac:dyDescent="0.2">
      <c r="A85" s="32" t="s">
        <v>39</v>
      </c>
      <c r="B85" s="35" t="s">
        <v>128</v>
      </c>
      <c r="C85" s="36" t="s">
        <v>40</v>
      </c>
      <c r="D85" s="37">
        <f>'расходы по структуре 2022 '!G285</f>
        <v>1373.9</v>
      </c>
      <c r="E85" s="37">
        <f>'расходы по структуре 2022 '!H285</f>
        <v>-14.769999999999982</v>
      </c>
      <c r="F85" s="37">
        <f>'расходы по структуре 2022 '!I285</f>
        <v>1359.13</v>
      </c>
    </row>
    <row r="86" spans="1:6" ht="27" customHeight="1" x14ac:dyDescent="0.2">
      <c r="A86" s="32" t="s">
        <v>74</v>
      </c>
      <c r="B86" s="35" t="s">
        <v>128</v>
      </c>
      <c r="C86" s="36" t="s">
        <v>34</v>
      </c>
      <c r="D86" s="37">
        <f>D87</f>
        <v>500.3</v>
      </c>
      <c r="E86" s="37">
        <f t="shared" ref="E86:F86" si="43">E87</f>
        <v>0</v>
      </c>
      <c r="F86" s="37">
        <f t="shared" si="43"/>
        <v>500.3</v>
      </c>
    </row>
    <row r="87" spans="1:6" ht="26.25" customHeight="1" x14ac:dyDescent="0.2">
      <c r="A87" s="32" t="s">
        <v>35</v>
      </c>
      <c r="B87" s="35" t="s">
        <v>128</v>
      </c>
      <c r="C87" s="36" t="s">
        <v>36</v>
      </c>
      <c r="D87" s="37">
        <f>'расходы по структуре 2022 '!G290</f>
        <v>500.3</v>
      </c>
      <c r="E87" s="37">
        <f>'расходы по структуре 2022 '!H290</f>
        <v>0</v>
      </c>
      <c r="F87" s="37">
        <f>'расходы по структуре 2022 '!I290</f>
        <v>500.3</v>
      </c>
    </row>
    <row r="88" spans="1:6" ht="31.5" customHeight="1" x14ac:dyDescent="0.2">
      <c r="A88" s="32" t="s">
        <v>170</v>
      </c>
      <c r="B88" s="56" t="s">
        <v>171</v>
      </c>
      <c r="C88" s="36"/>
      <c r="D88" s="37">
        <f t="shared" ref="D88:F89" si="44">D89</f>
        <v>1.6</v>
      </c>
      <c r="E88" s="37">
        <f t="shared" si="44"/>
        <v>0</v>
      </c>
      <c r="F88" s="37">
        <f t="shared" si="44"/>
        <v>1.6</v>
      </c>
    </row>
    <row r="89" spans="1:6" ht="29.25" customHeight="1" x14ac:dyDescent="0.2">
      <c r="A89" s="32" t="s">
        <v>74</v>
      </c>
      <c r="B89" s="56" t="s">
        <v>171</v>
      </c>
      <c r="C89" s="36" t="s">
        <v>34</v>
      </c>
      <c r="D89" s="37">
        <f>D90</f>
        <v>1.6</v>
      </c>
      <c r="E89" s="37">
        <f t="shared" si="44"/>
        <v>0</v>
      </c>
      <c r="F89" s="37">
        <f t="shared" si="44"/>
        <v>1.6</v>
      </c>
    </row>
    <row r="90" spans="1:6" ht="29.25" customHeight="1" x14ac:dyDescent="0.2">
      <c r="A90" s="32" t="s">
        <v>35</v>
      </c>
      <c r="B90" s="56" t="s">
        <v>171</v>
      </c>
      <c r="C90" s="36" t="s">
        <v>36</v>
      </c>
      <c r="D90" s="37">
        <f>'расходы по структуре 2022 '!G299</f>
        <v>1.6</v>
      </c>
      <c r="E90" s="37">
        <f>'расходы по структуре 2022 '!H299</f>
        <v>0</v>
      </c>
      <c r="F90" s="37">
        <f>'расходы по структуре 2022 '!I299</f>
        <v>1.6</v>
      </c>
    </row>
    <row r="91" spans="1:6" ht="29.25" customHeight="1" x14ac:dyDescent="0.2">
      <c r="A91" s="32" t="s">
        <v>173</v>
      </c>
      <c r="B91" s="89">
        <v>7820182520</v>
      </c>
      <c r="C91" s="36"/>
      <c r="D91" s="37">
        <f>D92</f>
        <v>31.3</v>
      </c>
      <c r="E91" s="37">
        <f>E92</f>
        <v>0</v>
      </c>
      <c r="F91" s="37">
        <f t="shared" ref="F91:F92" si="45">F92</f>
        <v>31.3</v>
      </c>
    </row>
    <row r="92" spans="1:6" ht="26.25" customHeight="1" x14ac:dyDescent="0.2">
      <c r="A92" s="32" t="s">
        <v>74</v>
      </c>
      <c r="B92" s="89" t="s">
        <v>169</v>
      </c>
      <c r="C92" s="36">
        <v>200</v>
      </c>
      <c r="D92" s="37">
        <f>D93</f>
        <v>31.3</v>
      </c>
      <c r="E92" s="37">
        <f>E93</f>
        <v>0</v>
      </c>
      <c r="F92" s="37">
        <f t="shared" si="45"/>
        <v>31.3</v>
      </c>
    </row>
    <row r="93" spans="1:6" ht="29.25" customHeight="1" x14ac:dyDescent="0.2">
      <c r="A93" s="32" t="s">
        <v>35</v>
      </c>
      <c r="B93" s="89" t="s">
        <v>169</v>
      </c>
      <c r="C93" s="36">
        <v>240</v>
      </c>
      <c r="D93" s="41">
        <f>'расходы по структуре 2022 '!G295</f>
        <v>31.3</v>
      </c>
      <c r="E93" s="41">
        <f>'расходы по структуре 2022 '!H295</f>
        <v>0</v>
      </c>
      <c r="F93" s="41">
        <f>'расходы по структуре 2022 '!I295</f>
        <v>31.3</v>
      </c>
    </row>
    <row r="94" spans="1:6" ht="14.25" customHeight="1" x14ac:dyDescent="0.2">
      <c r="A94" s="40" t="s">
        <v>58</v>
      </c>
      <c r="B94" s="35" t="s">
        <v>131</v>
      </c>
      <c r="C94" s="36" t="s">
        <v>33</v>
      </c>
      <c r="D94" s="37">
        <f>D95</f>
        <v>1400</v>
      </c>
      <c r="E94" s="37">
        <f t="shared" ref="E94:F97" si="46">E95</f>
        <v>0</v>
      </c>
      <c r="F94" s="37">
        <f t="shared" si="46"/>
        <v>1400</v>
      </c>
    </row>
    <row r="95" spans="1:6" ht="25.5" customHeight="1" x14ac:dyDescent="0.2">
      <c r="A95" s="40" t="s">
        <v>132</v>
      </c>
      <c r="B95" s="35" t="s">
        <v>133</v>
      </c>
      <c r="C95" s="36" t="s">
        <v>33</v>
      </c>
      <c r="D95" s="37">
        <f>D96</f>
        <v>1400</v>
      </c>
      <c r="E95" s="37">
        <f t="shared" si="46"/>
        <v>0</v>
      </c>
      <c r="F95" s="37">
        <f t="shared" si="46"/>
        <v>1400</v>
      </c>
    </row>
    <row r="96" spans="1:6" ht="24" customHeight="1" x14ac:dyDescent="0.2">
      <c r="A96" s="32" t="s">
        <v>129</v>
      </c>
      <c r="B96" s="45" t="s">
        <v>130</v>
      </c>
      <c r="C96" s="36"/>
      <c r="D96" s="37">
        <f>D97</f>
        <v>1400</v>
      </c>
      <c r="E96" s="37">
        <f t="shared" si="46"/>
        <v>0</v>
      </c>
      <c r="F96" s="37">
        <f t="shared" si="46"/>
        <v>1400</v>
      </c>
    </row>
    <row r="97" spans="1:6" ht="21" customHeight="1" x14ac:dyDescent="0.2">
      <c r="A97" s="32" t="s">
        <v>74</v>
      </c>
      <c r="B97" s="45" t="s">
        <v>130</v>
      </c>
      <c r="C97" s="36">
        <v>200</v>
      </c>
      <c r="D97" s="37">
        <f>D98</f>
        <v>1400</v>
      </c>
      <c r="E97" s="37">
        <f t="shared" si="46"/>
        <v>0</v>
      </c>
      <c r="F97" s="37">
        <f t="shared" si="46"/>
        <v>1400</v>
      </c>
    </row>
    <row r="98" spans="1:6" ht="24" customHeight="1" x14ac:dyDescent="0.2">
      <c r="A98" s="32" t="s">
        <v>35</v>
      </c>
      <c r="B98" s="45" t="s">
        <v>130</v>
      </c>
      <c r="C98" s="36">
        <v>240</v>
      </c>
      <c r="D98" s="37">
        <f>'расходы по структуре 2022 '!G305</f>
        <v>1400</v>
      </c>
      <c r="E98" s="37">
        <f>'расходы по структуре 2022 '!H305</f>
        <v>0</v>
      </c>
      <c r="F98" s="37">
        <f>'расходы по структуре 2022 '!I305</f>
        <v>1400</v>
      </c>
    </row>
    <row r="99" spans="1:6" ht="26.25" customHeight="1" x14ac:dyDescent="0.2">
      <c r="A99" s="74" t="s">
        <v>233</v>
      </c>
      <c r="B99" s="72" t="s">
        <v>97</v>
      </c>
      <c r="C99" s="73"/>
      <c r="D99" s="63">
        <f>D100+D109</f>
        <v>2502.9</v>
      </c>
      <c r="E99" s="63">
        <f t="shared" ref="E99:F99" si="47">E100+E109</f>
        <v>-155.26</v>
      </c>
      <c r="F99" s="63">
        <f t="shared" si="47"/>
        <v>2347.6400000000003</v>
      </c>
    </row>
    <row r="100" spans="1:6" ht="24.75" customHeight="1" x14ac:dyDescent="0.2">
      <c r="A100" s="32" t="s">
        <v>73</v>
      </c>
      <c r="B100" s="35" t="s">
        <v>98</v>
      </c>
      <c r="C100" s="36"/>
      <c r="D100" s="37">
        <f>D101+D106</f>
        <v>1785.7</v>
      </c>
      <c r="E100" s="37">
        <f t="shared" ref="E100:F100" si="48">E101+E106</f>
        <v>-28.259999999999991</v>
      </c>
      <c r="F100" s="37">
        <f t="shared" si="48"/>
        <v>1757.44</v>
      </c>
    </row>
    <row r="101" spans="1:6" ht="24.75" customHeight="1" x14ac:dyDescent="0.2">
      <c r="A101" s="32" t="s">
        <v>54</v>
      </c>
      <c r="B101" s="35" t="s">
        <v>99</v>
      </c>
      <c r="C101" s="36"/>
      <c r="D101" s="37">
        <f>D102+D104</f>
        <v>1785.7</v>
      </c>
      <c r="E101" s="37">
        <f>F101-D101</f>
        <v>-28.259999999999991</v>
      </c>
      <c r="F101" s="37">
        <f t="shared" ref="F101" si="49">F102+F104</f>
        <v>1757.44</v>
      </c>
    </row>
    <row r="102" spans="1:6" ht="24.75" customHeight="1" x14ac:dyDescent="0.2">
      <c r="A102" s="32" t="s">
        <v>74</v>
      </c>
      <c r="B102" s="35" t="s">
        <v>99</v>
      </c>
      <c r="C102" s="36" t="s">
        <v>34</v>
      </c>
      <c r="D102" s="37">
        <f>D103</f>
        <v>1764.2</v>
      </c>
      <c r="E102" s="37">
        <f t="shared" ref="E102:F102" si="50">E103</f>
        <v>-28.259999999999991</v>
      </c>
      <c r="F102" s="37">
        <f t="shared" si="50"/>
        <v>1735.94</v>
      </c>
    </row>
    <row r="103" spans="1:6" ht="24.75" customHeight="1" x14ac:dyDescent="0.2">
      <c r="A103" s="32" t="s">
        <v>35</v>
      </c>
      <c r="B103" s="35" t="s">
        <v>99</v>
      </c>
      <c r="C103" s="36" t="s">
        <v>36</v>
      </c>
      <c r="D103" s="37">
        <f>'расходы по структуре 2022 '!G82</f>
        <v>1764.2</v>
      </c>
      <c r="E103" s="37">
        <f>'расходы по структуре 2022 '!H82</f>
        <v>-28.259999999999991</v>
      </c>
      <c r="F103" s="37">
        <f>'расходы по структуре 2022 '!I82</f>
        <v>1735.94</v>
      </c>
    </row>
    <row r="104" spans="1:6" ht="24.75" customHeight="1" x14ac:dyDescent="0.2">
      <c r="A104" s="32" t="s">
        <v>43</v>
      </c>
      <c r="B104" s="35" t="s">
        <v>99</v>
      </c>
      <c r="C104" s="36">
        <v>800</v>
      </c>
      <c r="D104" s="37">
        <f>D105</f>
        <v>21.5</v>
      </c>
      <c r="E104" s="37">
        <f t="shared" ref="E104:F104" si="51">E105</f>
        <v>0</v>
      </c>
      <c r="F104" s="37">
        <f t="shared" si="51"/>
        <v>21.5</v>
      </c>
    </row>
    <row r="105" spans="1:6" ht="24.75" customHeight="1" x14ac:dyDescent="0.2">
      <c r="A105" s="32" t="s">
        <v>45</v>
      </c>
      <c r="B105" s="35" t="s">
        <v>99</v>
      </c>
      <c r="C105" s="36">
        <v>850</v>
      </c>
      <c r="D105" s="37">
        <f>'расходы по структуре 2022 '!G86</f>
        <v>21.5</v>
      </c>
      <c r="E105" s="37">
        <f>'расходы по структуре 2022 '!H86</f>
        <v>0</v>
      </c>
      <c r="F105" s="37">
        <f>'расходы по структуре 2022 '!I86</f>
        <v>21.5</v>
      </c>
    </row>
    <row r="106" spans="1:6" ht="13.5" customHeight="1" x14ac:dyDescent="0.2">
      <c r="A106" s="6" t="s">
        <v>212</v>
      </c>
      <c r="B106" s="35" t="s">
        <v>207</v>
      </c>
      <c r="C106" s="36"/>
      <c r="D106" s="37">
        <f>D107</f>
        <v>0</v>
      </c>
      <c r="E106" s="37">
        <f t="shared" ref="E106:F107" si="52">E107</f>
        <v>0</v>
      </c>
      <c r="F106" s="37">
        <f t="shared" si="52"/>
        <v>0</v>
      </c>
    </row>
    <row r="107" spans="1:6" ht="24.75" customHeight="1" x14ac:dyDescent="0.2">
      <c r="A107" s="32" t="s">
        <v>208</v>
      </c>
      <c r="B107" s="35" t="s">
        <v>207</v>
      </c>
      <c r="C107" s="36">
        <v>800</v>
      </c>
      <c r="D107" s="37">
        <f>D108</f>
        <v>0</v>
      </c>
      <c r="E107" s="37">
        <f t="shared" si="52"/>
        <v>0</v>
      </c>
      <c r="F107" s="37">
        <f t="shared" si="52"/>
        <v>0</v>
      </c>
    </row>
    <row r="108" spans="1:6" ht="24.75" customHeight="1" x14ac:dyDescent="0.2">
      <c r="A108" s="32" t="s">
        <v>211</v>
      </c>
      <c r="B108" s="35" t="s">
        <v>207</v>
      </c>
      <c r="C108" s="36">
        <v>810</v>
      </c>
      <c r="D108" s="37">
        <f>'расходы по структуре 2022 '!G268</f>
        <v>0</v>
      </c>
      <c r="E108" s="37">
        <f>'расходы по структуре 2022 '!H268</f>
        <v>0</v>
      </c>
      <c r="F108" s="37">
        <f>'расходы по структуре 2022 '!I268</f>
        <v>0</v>
      </c>
    </row>
    <row r="109" spans="1:6" ht="25.5" customHeight="1" x14ac:dyDescent="0.2">
      <c r="A109" s="32" t="s">
        <v>182</v>
      </c>
      <c r="B109" s="35" t="s">
        <v>179</v>
      </c>
      <c r="C109" s="36"/>
      <c r="D109" s="37">
        <f>D110</f>
        <v>717.2</v>
      </c>
      <c r="E109" s="37">
        <f>E110</f>
        <v>-126.99999999999999</v>
      </c>
      <c r="F109" s="37">
        <f>F110</f>
        <v>590.20000000000005</v>
      </c>
    </row>
    <row r="110" spans="1:6" ht="25.5" customHeight="1" x14ac:dyDescent="0.2">
      <c r="A110" s="32" t="s">
        <v>54</v>
      </c>
      <c r="B110" s="35" t="s">
        <v>181</v>
      </c>
      <c r="C110" s="36"/>
      <c r="D110" s="37">
        <f>D111</f>
        <v>717.2</v>
      </c>
      <c r="E110" s="37">
        <f t="shared" ref="E110:F111" si="53">E111</f>
        <v>-126.99999999999999</v>
      </c>
      <c r="F110" s="37">
        <f t="shared" si="53"/>
        <v>590.20000000000005</v>
      </c>
    </row>
    <row r="111" spans="1:6" ht="24" customHeight="1" x14ac:dyDescent="0.2">
      <c r="A111" s="32" t="s">
        <v>74</v>
      </c>
      <c r="B111" s="35" t="s">
        <v>181</v>
      </c>
      <c r="C111" s="36" t="s">
        <v>34</v>
      </c>
      <c r="D111" s="37">
        <f>D112</f>
        <v>717.2</v>
      </c>
      <c r="E111" s="37">
        <f t="shared" si="53"/>
        <v>-126.99999999999999</v>
      </c>
      <c r="F111" s="37">
        <f t="shared" si="53"/>
        <v>590.20000000000005</v>
      </c>
    </row>
    <row r="112" spans="1:6" ht="24.75" customHeight="1" x14ac:dyDescent="0.2">
      <c r="A112" s="32" t="s">
        <v>35</v>
      </c>
      <c r="B112" s="35" t="s">
        <v>181</v>
      </c>
      <c r="C112" s="36" t="s">
        <v>36</v>
      </c>
      <c r="D112" s="37">
        <f>'расходы по структуре 2022 '!G91+'расходы по структуре 2022 '!G227</f>
        <v>717.2</v>
      </c>
      <c r="E112" s="37">
        <f>'расходы по структуре 2022 '!H91+'расходы по структуре 2022 '!H227</f>
        <v>-126.99999999999999</v>
      </c>
      <c r="F112" s="37">
        <f>'расходы по структуре 2022 '!I91+'расходы по структуре 2022 '!I227</f>
        <v>590.20000000000005</v>
      </c>
    </row>
    <row r="113" spans="1:6" ht="21" customHeight="1" x14ac:dyDescent="0.2">
      <c r="A113" s="80" t="s">
        <v>235</v>
      </c>
      <c r="B113" s="81" t="s">
        <v>122</v>
      </c>
      <c r="C113" s="82" t="s">
        <v>33</v>
      </c>
      <c r="D113" s="83">
        <f>D117+D114+D121+D125</f>
        <v>780.5</v>
      </c>
      <c r="E113" s="83">
        <f t="shared" ref="E113:F113" si="54">E117+E114+E121+E125</f>
        <v>-70</v>
      </c>
      <c r="F113" s="83">
        <f t="shared" si="54"/>
        <v>710.5</v>
      </c>
    </row>
    <row r="114" spans="1:6" ht="21" customHeight="1" x14ac:dyDescent="0.2">
      <c r="A114" s="40" t="s">
        <v>191</v>
      </c>
      <c r="B114" s="35" t="s">
        <v>190</v>
      </c>
      <c r="C114" s="36"/>
      <c r="D114" s="37">
        <f>D115</f>
        <v>139</v>
      </c>
      <c r="E114" s="37">
        <f t="shared" ref="E114:F114" si="55">E115</f>
        <v>0</v>
      </c>
      <c r="F114" s="37">
        <f t="shared" si="55"/>
        <v>139</v>
      </c>
    </row>
    <row r="115" spans="1:6" ht="21" customHeight="1" x14ac:dyDescent="0.2">
      <c r="A115" s="32" t="s">
        <v>74</v>
      </c>
      <c r="B115" s="35" t="s">
        <v>189</v>
      </c>
      <c r="C115" s="36">
        <v>200</v>
      </c>
      <c r="D115" s="37">
        <f>D116</f>
        <v>139</v>
      </c>
      <c r="E115" s="37">
        <f>E116</f>
        <v>0</v>
      </c>
      <c r="F115" s="37">
        <f>F116</f>
        <v>139</v>
      </c>
    </row>
    <row r="116" spans="1:6" ht="21" customHeight="1" x14ac:dyDescent="0.2">
      <c r="A116" s="32" t="s">
        <v>35</v>
      </c>
      <c r="B116" s="35" t="s">
        <v>189</v>
      </c>
      <c r="C116" s="36">
        <v>240</v>
      </c>
      <c r="D116" s="37">
        <f>'расходы по структуре 2022 '!G232</f>
        <v>139</v>
      </c>
      <c r="E116" s="37">
        <f>'расходы по структуре 2022 '!H232</f>
        <v>0</v>
      </c>
      <c r="F116" s="37">
        <f>'расходы по структуре 2022 '!I232</f>
        <v>139</v>
      </c>
    </row>
    <row r="117" spans="1:6" ht="26.25" customHeight="1" x14ac:dyDescent="0.2">
      <c r="A117" s="32" t="s">
        <v>76</v>
      </c>
      <c r="B117" s="35" t="s">
        <v>123</v>
      </c>
      <c r="C117" s="36"/>
      <c r="D117" s="37">
        <f t="shared" ref="D117:F119" si="56">D118</f>
        <v>481.5</v>
      </c>
      <c r="E117" s="37">
        <f t="shared" si="56"/>
        <v>-70</v>
      </c>
      <c r="F117" s="37">
        <f t="shared" si="56"/>
        <v>411.5</v>
      </c>
    </row>
    <row r="118" spans="1:6" ht="26.25" customHeight="1" x14ac:dyDescent="0.2">
      <c r="A118" s="32" t="s">
        <v>54</v>
      </c>
      <c r="B118" s="35" t="s">
        <v>203</v>
      </c>
      <c r="C118" s="36"/>
      <c r="D118" s="37">
        <f t="shared" si="56"/>
        <v>481.5</v>
      </c>
      <c r="E118" s="37">
        <f t="shared" si="56"/>
        <v>-70</v>
      </c>
      <c r="F118" s="37">
        <f t="shared" si="56"/>
        <v>411.5</v>
      </c>
    </row>
    <row r="119" spans="1:6" ht="26.25" customHeight="1" x14ac:dyDescent="0.2">
      <c r="A119" s="32" t="s">
        <v>74</v>
      </c>
      <c r="B119" s="35" t="s">
        <v>203</v>
      </c>
      <c r="C119" s="36" t="s">
        <v>34</v>
      </c>
      <c r="D119" s="37">
        <f t="shared" si="56"/>
        <v>481.5</v>
      </c>
      <c r="E119" s="37">
        <f t="shared" si="56"/>
        <v>-70</v>
      </c>
      <c r="F119" s="37">
        <f t="shared" si="56"/>
        <v>411.5</v>
      </c>
    </row>
    <row r="120" spans="1:6" ht="26.25" customHeight="1" x14ac:dyDescent="0.2">
      <c r="A120" s="32" t="s">
        <v>35</v>
      </c>
      <c r="B120" s="35" t="s">
        <v>203</v>
      </c>
      <c r="C120" s="36" t="s">
        <v>36</v>
      </c>
      <c r="D120" s="37">
        <f>'расходы по структуре 2022 '!G237</f>
        <v>481.5</v>
      </c>
      <c r="E120" s="37">
        <f>'расходы по структуре 2022 '!H237</f>
        <v>-70</v>
      </c>
      <c r="F120" s="37">
        <f>'расходы по структуре 2022 '!I237</f>
        <v>411.5</v>
      </c>
    </row>
    <row r="121" spans="1:6" ht="32.25" customHeight="1" x14ac:dyDescent="0.2">
      <c r="A121" s="32" t="s">
        <v>205</v>
      </c>
      <c r="B121" s="35" t="s">
        <v>201</v>
      </c>
      <c r="C121" s="36"/>
      <c r="D121" s="37">
        <f>D122</f>
        <v>50</v>
      </c>
      <c r="E121" s="37">
        <f t="shared" ref="E121:F121" si="57">E122</f>
        <v>0</v>
      </c>
      <c r="F121" s="37">
        <f t="shared" si="57"/>
        <v>50</v>
      </c>
    </row>
    <row r="122" spans="1:6" ht="26.25" customHeight="1" x14ac:dyDescent="0.2">
      <c r="A122" s="32" t="s">
        <v>54</v>
      </c>
      <c r="B122" s="35" t="s">
        <v>206</v>
      </c>
      <c r="C122" s="36"/>
      <c r="D122" s="37">
        <f>D123</f>
        <v>50</v>
      </c>
      <c r="E122" s="37">
        <f t="shared" ref="E122:F122" si="58">E123</f>
        <v>0</v>
      </c>
      <c r="F122" s="37">
        <f t="shared" si="58"/>
        <v>50</v>
      </c>
    </row>
    <row r="123" spans="1:6" ht="26.25" customHeight="1" x14ac:dyDescent="0.2">
      <c r="A123" s="32" t="s">
        <v>74</v>
      </c>
      <c r="B123" s="35" t="s">
        <v>206</v>
      </c>
      <c r="C123" s="36" t="s">
        <v>34</v>
      </c>
      <c r="D123" s="37">
        <f>D124</f>
        <v>50</v>
      </c>
      <c r="E123" s="37">
        <f t="shared" ref="E123:F123" si="59">E124</f>
        <v>0</v>
      </c>
      <c r="F123" s="37">
        <f t="shared" si="59"/>
        <v>50</v>
      </c>
    </row>
    <row r="124" spans="1:6" ht="26.25" customHeight="1" x14ac:dyDescent="0.2">
      <c r="A124" s="32" t="s">
        <v>35</v>
      </c>
      <c r="B124" s="35" t="s">
        <v>206</v>
      </c>
      <c r="C124" s="36" t="s">
        <v>36</v>
      </c>
      <c r="D124" s="37">
        <f>'расходы по структуре 2022 '!G243</f>
        <v>50</v>
      </c>
      <c r="E124" s="37">
        <f>'расходы по структуре 2022 '!H243</f>
        <v>0</v>
      </c>
      <c r="F124" s="37">
        <f>'расходы по структуре 2022 '!I243</f>
        <v>50</v>
      </c>
    </row>
    <row r="125" spans="1:6" ht="26.25" customHeight="1" x14ac:dyDescent="0.2">
      <c r="A125" s="32" t="s">
        <v>222</v>
      </c>
      <c r="B125" s="35" t="s">
        <v>223</v>
      </c>
      <c r="C125" s="36"/>
      <c r="D125" s="37">
        <f>D126</f>
        <v>110</v>
      </c>
      <c r="E125" s="37">
        <f t="shared" ref="E125:F125" si="60">E126</f>
        <v>0</v>
      </c>
      <c r="F125" s="37">
        <f t="shared" si="60"/>
        <v>110</v>
      </c>
    </row>
    <row r="126" spans="1:6" ht="26.25" customHeight="1" x14ac:dyDescent="0.2">
      <c r="A126" s="32" t="s">
        <v>54</v>
      </c>
      <c r="B126" s="35" t="s">
        <v>221</v>
      </c>
      <c r="C126" s="36"/>
      <c r="D126" s="37">
        <f>D127</f>
        <v>110</v>
      </c>
      <c r="E126" s="37">
        <f t="shared" ref="E126:F126" si="61">E127</f>
        <v>0</v>
      </c>
      <c r="F126" s="37">
        <f t="shared" si="61"/>
        <v>110</v>
      </c>
    </row>
    <row r="127" spans="1:6" ht="26.25" customHeight="1" x14ac:dyDescent="0.2">
      <c r="A127" s="32" t="s">
        <v>74</v>
      </c>
      <c r="B127" s="35" t="s">
        <v>221</v>
      </c>
      <c r="C127" s="36">
        <v>200</v>
      </c>
      <c r="D127" s="37">
        <f>D128</f>
        <v>110</v>
      </c>
      <c r="E127" s="37">
        <f t="shared" ref="E127:F127" si="62">E128</f>
        <v>0</v>
      </c>
      <c r="F127" s="37">
        <f t="shared" si="62"/>
        <v>110</v>
      </c>
    </row>
    <row r="128" spans="1:6" ht="26.25" customHeight="1" x14ac:dyDescent="0.2">
      <c r="A128" s="32" t="s">
        <v>35</v>
      </c>
      <c r="B128" s="35" t="s">
        <v>221</v>
      </c>
      <c r="C128" s="36">
        <v>240</v>
      </c>
      <c r="D128" s="37">
        <f>'расходы по структуре 2022 '!G245</f>
        <v>110</v>
      </c>
      <c r="E128" s="37">
        <f>'расходы по структуре 2022 '!H245</f>
        <v>0</v>
      </c>
      <c r="F128" s="37">
        <f>'расходы по структуре 2022 '!I245</f>
        <v>110</v>
      </c>
    </row>
    <row r="129" spans="1:6" ht="26.25" customHeight="1" x14ac:dyDescent="0.2">
      <c r="A129" s="74" t="s">
        <v>230</v>
      </c>
      <c r="B129" s="72" t="s">
        <v>193</v>
      </c>
      <c r="C129" s="73"/>
      <c r="D129" s="63">
        <f>D130</f>
        <v>520</v>
      </c>
      <c r="E129" s="63">
        <f t="shared" ref="E129:F129" si="63">E130</f>
        <v>585</v>
      </c>
      <c r="F129" s="63">
        <f t="shared" si="63"/>
        <v>1105</v>
      </c>
    </row>
    <row r="130" spans="1:6" ht="18" customHeight="1" x14ac:dyDescent="0.2">
      <c r="A130" s="32" t="s">
        <v>200</v>
      </c>
      <c r="B130" s="35" t="s">
        <v>199</v>
      </c>
      <c r="C130" s="36"/>
      <c r="D130" s="37">
        <f t="shared" ref="D130:E130" si="64">D131+D135</f>
        <v>520</v>
      </c>
      <c r="E130" s="37">
        <f t="shared" si="64"/>
        <v>585</v>
      </c>
      <c r="F130" s="37">
        <f>F131+F135</f>
        <v>1105</v>
      </c>
    </row>
    <row r="131" spans="1:6" ht="26.25" customHeight="1" x14ac:dyDescent="0.2">
      <c r="A131" s="32" t="s">
        <v>194</v>
      </c>
      <c r="B131" s="35" t="s">
        <v>195</v>
      </c>
      <c r="C131" s="36"/>
      <c r="D131" s="37">
        <f>D138+D132</f>
        <v>520</v>
      </c>
      <c r="E131" s="37">
        <f>E138+E132</f>
        <v>-320</v>
      </c>
      <c r="F131" s="37">
        <f>F138+F132</f>
        <v>200</v>
      </c>
    </row>
    <row r="132" spans="1:6" ht="26.25" customHeight="1" x14ac:dyDescent="0.2">
      <c r="A132" s="32" t="s">
        <v>192</v>
      </c>
      <c r="B132" s="35" t="s">
        <v>196</v>
      </c>
      <c r="C132" s="36"/>
      <c r="D132" s="37">
        <f>D133</f>
        <v>200</v>
      </c>
      <c r="E132" s="37">
        <f t="shared" ref="E132:F132" si="65">E133</f>
        <v>0</v>
      </c>
      <c r="F132" s="37">
        <f t="shared" si="65"/>
        <v>200</v>
      </c>
    </row>
    <row r="133" spans="1:6" ht="45.75" customHeight="1" x14ac:dyDescent="0.2">
      <c r="A133" s="32" t="s">
        <v>37</v>
      </c>
      <c r="B133" s="35" t="s">
        <v>196</v>
      </c>
      <c r="C133" s="36">
        <v>100</v>
      </c>
      <c r="D133" s="37">
        <f>D134</f>
        <v>200</v>
      </c>
      <c r="E133" s="37">
        <f t="shared" ref="E133:F133" si="66">E134</f>
        <v>0</v>
      </c>
      <c r="F133" s="37">
        <f t="shared" si="66"/>
        <v>200</v>
      </c>
    </row>
    <row r="134" spans="1:6" ht="15" customHeight="1" x14ac:dyDescent="0.2">
      <c r="A134" s="32" t="s">
        <v>39</v>
      </c>
      <c r="B134" s="35" t="s">
        <v>196</v>
      </c>
      <c r="C134" s="36">
        <v>110</v>
      </c>
      <c r="D134" s="37">
        <f>'расходы по структуре 2022 '!G159</f>
        <v>200</v>
      </c>
      <c r="E134" s="37">
        <f>'расходы по структуре 2022 '!H159</f>
        <v>0</v>
      </c>
      <c r="F134" s="37">
        <f>'расходы по структуре 2022 '!I159</f>
        <v>200</v>
      </c>
    </row>
    <row r="135" spans="1:6" ht="20.25" customHeight="1" x14ac:dyDescent="0.2">
      <c r="A135" s="32" t="s">
        <v>335</v>
      </c>
      <c r="B135" s="35" t="s">
        <v>329</v>
      </c>
      <c r="C135" s="36"/>
      <c r="D135" s="37">
        <f>'расходы по структуре 2022 '!G163</f>
        <v>0</v>
      </c>
      <c r="E135" s="37">
        <f>'расходы по структуре 2022 '!H163</f>
        <v>905</v>
      </c>
      <c r="F135" s="37">
        <f>'расходы по структуре 2022 '!I163</f>
        <v>905</v>
      </c>
    </row>
    <row r="136" spans="1:6" ht="33" customHeight="1" x14ac:dyDescent="0.2">
      <c r="A136" s="32" t="s">
        <v>37</v>
      </c>
      <c r="B136" s="35" t="s">
        <v>327</v>
      </c>
      <c r="C136" s="36">
        <v>100</v>
      </c>
      <c r="D136" s="37">
        <f>'расходы по структуре 2022 '!G165</f>
        <v>0</v>
      </c>
      <c r="E136" s="37">
        <f>'расходы по структуре 2022 '!H165</f>
        <v>200</v>
      </c>
      <c r="F136" s="37">
        <f>'расходы по структуре 2022 '!I165</f>
        <v>200</v>
      </c>
    </row>
    <row r="137" spans="1:6" ht="19.5" customHeight="1" x14ac:dyDescent="0.2">
      <c r="A137" s="32" t="s">
        <v>39</v>
      </c>
      <c r="B137" s="35" t="s">
        <v>327</v>
      </c>
      <c r="C137" s="36">
        <v>110</v>
      </c>
      <c r="D137" s="37">
        <f>'расходы по структуре 2022 '!G166</f>
        <v>0</v>
      </c>
      <c r="E137" s="37">
        <f>'расходы по структуре 2022 '!H166</f>
        <v>200</v>
      </c>
      <c r="F137" s="37">
        <f>'расходы по структуре 2022 '!I166</f>
        <v>200</v>
      </c>
    </row>
    <row r="138" spans="1:6" ht="31.5" customHeight="1" x14ac:dyDescent="0.2">
      <c r="A138" s="32" t="s">
        <v>197</v>
      </c>
      <c r="B138" s="35" t="s">
        <v>198</v>
      </c>
      <c r="C138" s="36"/>
      <c r="D138" s="37">
        <f>D139</f>
        <v>320</v>
      </c>
      <c r="E138" s="37">
        <f t="shared" ref="E138:F138" si="67">E139</f>
        <v>-320</v>
      </c>
      <c r="F138" s="37">
        <f t="shared" si="67"/>
        <v>0</v>
      </c>
    </row>
    <row r="139" spans="1:6" ht="45.75" customHeight="1" x14ac:dyDescent="0.2">
      <c r="A139" s="32" t="s">
        <v>37</v>
      </c>
      <c r="B139" s="35" t="s">
        <v>198</v>
      </c>
      <c r="C139" s="36">
        <v>100</v>
      </c>
      <c r="D139" s="37">
        <f>D140</f>
        <v>320</v>
      </c>
      <c r="E139" s="37">
        <f t="shared" ref="E139:F139" si="68">E140</f>
        <v>-320</v>
      </c>
      <c r="F139" s="37">
        <f t="shared" si="68"/>
        <v>0</v>
      </c>
    </row>
    <row r="140" spans="1:6" ht="17.25" customHeight="1" x14ac:dyDescent="0.2">
      <c r="A140" s="32" t="s">
        <v>39</v>
      </c>
      <c r="B140" s="35" t="s">
        <v>198</v>
      </c>
      <c r="C140" s="36">
        <v>110</v>
      </c>
      <c r="D140" s="37">
        <f>'расходы по структуре 2022 '!G169</f>
        <v>320</v>
      </c>
      <c r="E140" s="37">
        <f>'расходы по структуре 2022 '!H169</f>
        <v>-320</v>
      </c>
      <c r="F140" s="37">
        <f>'расходы по структуре 2022 '!I169</f>
        <v>0</v>
      </c>
    </row>
    <row r="141" spans="1:6" ht="27" customHeight="1" x14ac:dyDescent="0.2">
      <c r="A141" s="32" t="s">
        <v>197</v>
      </c>
      <c r="B141" s="35" t="s">
        <v>330</v>
      </c>
      <c r="C141" s="36"/>
      <c r="D141" s="37">
        <f>'расходы по структуре 2022 '!G174</f>
        <v>0</v>
      </c>
      <c r="E141" s="37">
        <f>'расходы по структуре 2022 '!H174</f>
        <v>705</v>
      </c>
      <c r="F141" s="37">
        <f>'расходы по структуре 2022 '!I174</f>
        <v>705</v>
      </c>
    </row>
    <row r="142" spans="1:6" ht="17.25" customHeight="1" x14ac:dyDescent="0.2">
      <c r="A142" s="32" t="s">
        <v>37</v>
      </c>
      <c r="B142" s="35" t="s">
        <v>331</v>
      </c>
      <c r="C142" s="36">
        <v>100</v>
      </c>
      <c r="D142" s="37">
        <f>'расходы по структуре 2022 '!G175</f>
        <v>0</v>
      </c>
      <c r="E142" s="37">
        <f>'расходы по структуре 2022 '!H175</f>
        <v>519.1</v>
      </c>
      <c r="F142" s="37">
        <f>'расходы по структуре 2022 '!I175</f>
        <v>519.1</v>
      </c>
    </row>
    <row r="143" spans="1:6" ht="17.25" customHeight="1" x14ac:dyDescent="0.2">
      <c r="A143" s="32" t="s">
        <v>39</v>
      </c>
      <c r="B143" s="35" t="s">
        <v>332</v>
      </c>
      <c r="C143" s="36">
        <v>110</v>
      </c>
      <c r="D143" s="37">
        <f>'расходы по структуре 2022 '!G176</f>
        <v>0</v>
      </c>
      <c r="E143" s="37">
        <f>'расходы по структуре 2022 '!H176</f>
        <v>185.9</v>
      </c>
      <c r="F143" s="37">
        <f>'расходы по структуре 2022 '!I176</f>
        <v>185.9</v>
      </c>
    </row>
    <row r="144" spans="1:6" ht="38.25" customHeight="1" x14ac:dyDescent="0.2">
      <c r="A144" s="74" t="s">
        <v>226</v>
      </c>
      <c r="B144" s="72" t="s">
        <v>139</v>
      </c>
      <c r="C144" s="77"/>
      <c r="D144" s="78">
        <f>D145+D157+D162</f>
        <v>62</v>
      </c>
      <c r="E144" s="78">
        <f t="shared" ref="E144:F144" si="69">E145+E157+E162</f>
        <v>0</v>
      </c>
      <c r="F144" s="78">
        <f t="shared" si="69"/>
        <v>62</v>
      </c>
    </row>
    <row r="145" spans="1:6" ht="21" customHeight="1" x14ac:dyDescent="0.2">
      <c r="A145" s="39" t="s">
        <v>48</v>
      </c>
      <c r="B145" s="35" t="s">
        <v>101</v>
      </c>
      <c r="C145" s="12"/>
      <c r="D145" s="86">
        <f>D146+D153</f>
        <v>60</v>
      </c>
      <c r="E145" s="86">
        <f t="shared" ref="E145:F145" si="70">E146+E153</f>
        <v>0</v>
      </c>
      <c r="F145" s="86">
        <f t="shared" si="70"/>
        <v>60</v>
      </c>
    </row>
    <row r="146" spans="1:6" ht="21" customHeight="1" x14ac:dyDescent="0.2">
      <c r="A146" s="32" t="s">
        <v>106</v>
      </c>
      <c r="B146" s="35" t="s">
        <v>107</v>
      </c>
      <c r="C146" s="36"/>
      <c r="D146" s="37">
        <f>D147+D150</f>
        <v>30</v>
      </c>
      <c r="E146" s="37">
        <f t="shared" ref="E146:F146" si="71">E147+E150</f>
        <v>0</v>
      </c>
      <c r="F146" s="37">
        <f t="shared" si="71"/>
        <v>30</v>
      </c>
    </row>
    <row r="147" spans="1:6" ht="27.75" customHeight="1" x14ac:dyDescent="0.2">
      <c r="A147" s="32" t="s">
        <v>83</v>
      </c>
      <c r="B147" s="35" t="s">
        <v>108</v>
      </c>
      <c r="C147" s="36"/>
      <c r="D147" s="37">
        <f>D148</f>
        <v>24</v>
      </c>
      <c r="E147" s="37">
        <f t="shared" ref="E147:F148" si="72">E148</f>
        <v>0</v>
      </c>
      <c r="F147" s="37">
        <f t="shared" si="72"/>
        <v>24</v>
      </c>
    </row>
    <row r="148" spans="1:6" ht="50.25" customHeight="1" x14ac:dyDescent="0.2">
      <c r="A148" s="32" t="s">
        <v>37</v>
      </c>
      <c r="B148" s="35" t="s">
        <v>108</v>
      </c>
      <c r="C148" s="36">
        <v>100</v>
      </c>
      <c r="D148" s="37">
        <f>D149</f>
        <v>24</v>
      </c>
      <c r="E148" s="37">
        <f t="shared" si="72"/>
        <v>0</v>
      </c>
      <c r="F148" s="37">
        <f t="shared" si="72"/>
        <v>24</v>
      </c>
    </row>
    <row r="149" spans="1:6" ht="21" customHeight="1" x14ac:dyDescent="0.2">
      <c r="A149" s="32" t="s">
        <v>39</v>
      </c>
      <c r="B149" s="35" t="s">
        <v>108</v>
      </c>
      <c r="C149" s="36">
        <v>110</v>
      </c>
      <c r="D149" s="37">
        <f>'расходы по структуре 2022 '!G147</f>
        <v>24</v>
      </c>
      <c r="E149" s="37">
        <f>'расходы по структуре 2022 '!H147</f>
        <v>0</v>
      </c>
      <c r="F149" s="37">
        <f>'расходы по структуре 2022 '!I147</f>
        <v>24</v>
      </c>
    </row>
    <row r="150" spans="1:6" ht="26.25" customHeight="1" x14ac:dyDescent="0.2">
      <c r="A150" s="32" t="s">
        <v>84</v>
      </c>
      <c r="B150" s="35" t="s">
        <v>109</v>
      </c>
      <c r="C150" s="36"/>
      <c r="D150" s="41">
        <f>+D151</f>
        <v>6</v>
      </c>
      <c r="E150" s="41">
        <f t="shared" ref="E150:F150" si="73">+E151</f>
        <v>0</v>
      </c>
      <c r="F150" s="41">
        <f t="shared" si="73"/>
        <v>6</v>
      </c>
    </row>
    <row r="151" spans="1:6" ht="42.75" customHeight="1" x14ac:dyDescent="0.2">
      <c r="A151" s="32" t="s">
        <v>37</v>
      </c>
      <c r="B151" s="35" t="s">
        <v>109</v>
      </c>
      <c r="C151" s="36">
        <v>100</v>
      </c>
      <c r="D151" s="41">
        <f>D152</f>
        <v>6</v>
      </c>
      <c r="E151" s="41">
        <f t="shared" ref="E151:F151" si="74">E152</f>
        <v>0</v>
      </c>
      <c r="F151" s="41">
        <f t="shared" si="74"/>
        <v>6</v>
      </c>
    </row>
    <row r="152" spans="1:6" ht="21" customHeight="1" x14ac:dyDescent="0.2">
      <c r="A152" s="32" t="s">
        <v>39</v>
      </c>
      <c r="B152" s="35" t="s">
        <v>109</v>
      </c>
      <c r="C152" s="36">
        <v>110</v>
      </c>
      <c r="D152" s="37">
        <f>'расходы по структуре 2022 '!G151</f>
        <v>6</v>
      </c>
      <c r="E152" s="37">
        <f>'расходы по структуре 2022 '!H151</f>
        <v>0</v>
      </c>
      <c r="F152" s="37">
        <f>'расходы по структуре 2022 '!I151</f>
        <v>6</v>
      </c>
    </row>
    <row r="153" spans="1:6" ht="39" customHeight="1" x14ac:dyDescent="0.2">
      <c r="A153" s="32" t="s">
        <v>104</v>
      </c>
      <c r="B153" s="35" t="s">
        <v>103</v>
      </c>
      <c r="C153" s="36"/>
      <c r="D153" s="37">
        <f>D154</f>
        <v>30</v>
      </c>
      <c r="E153" s="37">
        <f t="shared" ref="E153:F155" si="75">E154</f>
        <v>0</v>
      </c>
      <c r="F153" s="37">
        <f t="shared" si="75"/>
        <v>30</v>
      </c>
    </row>
    <row r="154" spans="1:6" ht="86.25" customHeight="1" x14ac:dyDescent="0.2">
      <c r="A154" s="32" t="s">
        <v>105</v>
      </c>
      <c r="B154" s="45" t="s">
        <v>102</v>
      </c>
      <c r="C154" s="36"/>
      <c r="D154" s="37">
        <f>D155</f>
        <v>30</v>
      </c>
      <c r="E154" s="37">
        <f t="shared" si="75"/>
        <v>0</v>
      </c>
      <c r="F154" s="37">
        <f t="shared" si="75"/>
        <v>30</v>
      </c>
    </row>
    <row r="155" spans="1:6" ht="25.5" customHeight="1" x14ac:dyDescent="0.2">
      <c r="A155" s="32" t="s">
        <v>74</v>
      </c>
      <c r="B155" s="45" t="s">
        <v>102</v>
      </c>
      <c r="C155" s="36">
        <v>200</v>
      </c>
      <c r="D155" s="37">
        <f>D156</f>
        <v>30</v>
      </c>
      <c r="E155" s="37">
        <f t="shared" si="75"/>
        <v>0</v>
      </c>
      <c r="F155" s="37">
        <f t="shared" si="75"/>
        <v>30</v>
      </c>
    </row>
    <row r="156" spans="1:6" ht="25.5" customHeight="1" x14ac:dyDescent="0.2">
      <c r="A156" s="32" t="s">
        <v>35</v>
      </c>
      <c r="B156" s="45" t="s">
        <v>102</v>
      </c>
      <c r="C156" s="36">
        <v>240</v>
      </c>
      <c r="D156" s="37">
        <f>'расходы по структуре 2022 '!G125</f>
        <v>30</v>
      </c>
      <c r="E156" s="37">
        <f>'расходы по структуре 2022 '!H125</f>
        <v>0</v>
      </c>
      <c r="F156" s="37">
        <f>'расходы по структуре 2022 '!I125</f>
        <v>30</v>
      </c>
    </row>
    <row r="157" spans="1:6" ht="25.5" customHeight="1" x14ac:dyDescent="0.2">
      <c r="A157" s="32" t="s">
        <v>140</v>
      </c>
      <c r="B157" s="35" t="s">
        <v>141</v>
      </c>
      <c r="C157" s="36"/>
      <c r="D157" s="37">
        <f>D158</f>
        <v>1</v>
      </c>
      <c r="E157" s="37">
        <f t="shared" ref="E157:F158" si="76">E158</f>
        <v>0</v>
      </c>
      <c r="F157" s="37">
        <f t="shared" si="76"/>
        <v>1</v>
      </c>
    </row>
    <row r="158" spans="1:6" ht="41.25" customHeight="1" x14ac:dyDescent="0.2">
      <c r="A158" s="32" t="s">
        <v>178</v>
      </c>
      <c r="B158" s="35" t="s">
        <v>142</v>
      </c>
      <c r="C158" s="36"/>
      <c r="D158" s="37">
        <f>D159</f>
        <v>1</v>
      </c>
      <c r="E158" s="37">
        <f t="shared" si="76"/>
        <v>0</v>
      </c>
      <c r="F158" s="37">
        <f t="shared" si="76"/>
        <v>1</v>
      </c>
    </row>
    <row r="159" spans="1:6" ht="26.25" customHeight="1" x14ac:dyDescent="0.2">
      <c r="A159" s="32" t="s">
        <v>54</v>
      </c>
      <c r="B159" s="35" t="s">
        <v>143</v>
      </c>
      <c r="C159" s="36"/>
      <c r="D159" s="37">
        <f t="shared" ref="D159:F160" si="77">D160</f>
        <v>1</v>
      </c>
      <c r="E159" s="37">
        <f t="shared" si="77"/>
        <v>0</v>
      </c>
      <c r="F159" s="37">
        <f t="shared" si="77"/>
        <v>1</v>
      </c>
    </row>
    <row r="160" spans="1:6" ht="26.25" customHeight="1" x14ac:dyDescent="0.2">
      <c r="A160" s="32" t="s">
        <v>74</v>
      </c>
      <c r="B160" s="35" t="s">
        <v>143</v>
      </c>
      <c r="C160" s="36">
        <v>200</v>
      </c>
      <c r="D160" s="37">
        <f t="shared" si="77"/>
        <v>1</v>
      </c>
      <c r="E160" s="37">
        <f t="shared" si="77"/>
        <v>0</v>
      </c>
      <c r="F160" s="37">
        <f t="shared" si="77"/>
        <v>1</v>
      </c>
    </row>
    <row r="161" spans="1:9" ht="26.25" customHeight="1" x14ac:dyDescent="0.2">
      <c r="A161" s="32" t="s">
        <v>35</v>
      </c>
      <c r="B161" s="35" t="s">
        <v>143</v>
      </c>
      <c r="C161" s="36">
        <v>240</v>
      </c>
      <c r="D161" s="37">
        <f>'расходы по структуре 2022 '!G98</f>
        <v>1</v>
      </c>
      <c r="E161" s="37">
        <f>'расходы по структуре 2022 '!H98</f>
        <v>0</v>
      </c>
      <c r="F161" s="37">
        <f>'расходы по структуре 2022 '!I98</f>
        <v>1</v>
      </c>
    </row>
    <row r="162" spans="1:9" ht="16.5" customHeight="1" x14ac:dyDescent="0.2">
      <c r="A162" s="32" t="s">
        <v>145</v>
      </c>
      <c r="B162" s="35" t="s">
        <v>144</v>
      </c>
      <c r="C162" s="36"/>
      <c r="D162" s="37">
        <f>D159</f>
        <v>1</v>
      </c>
      <c r="E162" s="37">
        <f t="shared" ref="E162:F162" si="78">E159</f>
        <v>0</v>
      </c>
      <c r="F162" s="37">
        <f t="shared" si="78"/>
        <v>1</v>
      </c>
    </row>
    <row r="163" spans="1:9" ht="35.25" customHeight="1" x14ac:dyDescent="0.2">
      <c r="A163" s="32" t="s">
        <v>146</v>
      </c>
      <c r="B163" s="35" t="s">
        <v>147</v>
      </c>
      <c r="C163" s="36"/>
      <c r="D163" s="37">
        <f>D164</f>
        <v>1</v>
      </c>
      <c r="E163" s="37">
        <f t="shared" ref="E163:F163" si="79">E164</f>
        <v>0</v>
      </c>
      <c r="F163" s="37">
        <f t="shared" si="79"/>
        <v>1</v>
      </c>
    </row>
    <row r="164" spans="1:9" ht="27.75" customHeight="1" x14ac:dyDescent="0.2">
      <c r="A164" s="32" t="s">
        <v>54</v>
      </c>
      <c r="B164" s="35" t="s">
        <v>148</v>
      </c>
      <c r="C164" s="36"/>
      <c r="D164" s="37">
        <f>D165</f>
        <v>1</v>
      </c>
      <c r="E164" s="37">
        <f t="shared" ref="E164:F164" si="80">E165</f>
        <v>0</v>
      </c>
      <c r="F164" s="37">
        <f t="shared" si="80"/>
        <v>1</v>
      </c>
    </row>
    <row r="165" spans="1:9" ht="28.5" customHeight="1" x14ac:dyDescent="0.2">
      <c r="A165" s="32" t="s">
        <v>74</v>
      </c>
      <c r="B165" s="35" t="s">
        <v>148</v>
      </c>
      <c r="C165" s="36">
        <v>200</v>
      </c>
      <c r="D165" s="37">
        <f>D166</f>
        <v>1</v>
      </c>
      <c r="E165" s="37">
        <f t="shared" ref="E165:F165" si="81">E166</f>
        <v>0</v>
      </c>
      <c r="F165" s="37">
        <f t="shared" si="81"/>
        <v>1</v>
      </c>
    </row>
    <row r="166" spans="1:9" ht="24.75" customHeight="1" x14ac:dyDescent="0.2">
      <c r="A166" s="32" t="s">
        <v>35</v>
      </c>
      <c r="B166" s="35" t="s">
        <v>148</v>
      </c>
      <c r="C166" s="36">
        <v>240</v>
      </c>
      <c r="D166" s="37">
        <f>'расходы по структуре 2022 '!G104</f>
        <v>1</v>
      </c>
      <c r="E166" s="37">
        <f>'расходы по структуре 2022 '!H104</f>
        <v>0</v>
      </c>
      <c r="F166" s="37">
        <f>'расходы по структуре 2022 '!I104</f>
        <v>1</v>
      </c>
    </row>
    <row r="167" spans="1:9" ht="41.25" customHeight="1" x14ac:dyDescent="0.2">
      <c r="A167" s="76" t="s">
        <v>225</v>
      </c>
      <c r="B167" s="72" t="s">
        <v>113</v>
      </c>
      <c r="C167" s="77"/>
      <c r="D167" s="78">
        <f>D168+D179</f>
        <v>491.5</v>
      </c>
      <c r="E167" s="78">
        <f t="shared" ref="E167:F167" si="82">E168+E179</f>
        <v>-130</v>
      </c>
      <c r="F167" s="78">
        <f t="shared" si="82"/>
        <v>361.5</v>
      </c>
      <c r="I167" s="26"/>
    </row>
    <row r="168" spans="1:9" ht="28.5" customHeight="1" x14ac:dyDescent="0.2">
      <c r="A168" s="40" t="s">
        <v>47</v>
      </c>
      <c r="B168" s="35" t="s">
        <v>117</v>
      </c>
      <c r="C168" s="36" t="s">
        <v>33</v>
      </c>
      <c r="D168" s="37">
        <f>D169</f>
        <v>250</v>
      </c>
      <c r="E168" s="37">
        <f t="shared" ref="E168:F168" si="83">E169</f>
        <v>-130</v>
      </c>
      <c r="F168" s="37">
        <f t="shared" si="83"/>
        <v>120</v>
      </c>
    </row>
    <row r="169" spans="1:9" ht="26.25" customHeight="1" x14ac:dyDescent="0.2">
      <c r="A169" s="40" t="s">
        <v>119</v>
      </c>
      <c r="B169" s="35" t="s">
        <v>118</v>
      </c>
      <c r="C169" s="36" t="s">
        <v>33</v>
      </c>
      <c r="D169" s="37">
        <f>D170+D176+D173</f>
        <v>250</v>
      </c>
      <c r="E169" s="37">
        <f t="shared" ref="E169:F169" si="84">E170+E176+E173</f>
        <v>-130</v>
      </c>
      <c r="F169" s="37">
        <f t="shared" si="84"/>
        <v>120</v>
      </c>
    </row>
    <row r="170" spans="1:9" ht="54.75" customHeight="1" x14ac:dyDescent="0.2">
      <c r="A170" s="40" t="s">
        <v>120</v>
      </c>
      <c r="B170" s="35" t="s">
        <v>154</v>
      </c>
      <c r="C170" s="36"/>
      <c r="D170" s="37">
        <f>D171</f>
        <v>0</v>
      </c>
      <c r="E170" s="37">
        <f t="shared" ref="E170:F171" si="85">E171</f>
        <v>0</v>
      </c>
      <c r="F170" s="37">
        <f t="shared" si="85"/>
        <v>0</v>
      </c>
    </row>
    <row r="171" spans="1:9" ht="25.5" customHeight="1" x14ac:dyDescent="0.2">
      <c r="A171" s="32" t="s">
        <v>74</v>
      </c>
      <c r="B171" s="35" t="s">
        <v>154</v>
      </c>
      <c r="C171" s="36" t="s">
        <v>34</v>
      </c>
      <c r="D171" s="37">
        <f>D172</f>
        <v>0</v>
      </c>
      <c r="E171" s="37">
        <f t="shared" si="85"/>
        <v>0</v>
      </c>
      <c r="F171" s="37">
        <f t="shared" si="85"/>
        <v>0</v>
      </c>
    </row>
    <row r="172" spans="1:9" ht="25.5" customHeight="1" x14ac:dyDescent="0.2">
      <c r="A172" s="32" t="s">
        <v>35</v>
      </c>
      <c r="B172" s="35" t="s">
        <v>154</v>
      </c>
      <c r="C172" s="36" t="s">
        <v>36</v>
      </c>
      <c r="D172" s="37">
        <f>'расходы по структуре 2022 '!G213</f>
        <v>0</v>
      </c>
      <c r="E172" s="37">
        <f>'расходы по структуре 2022 '!H213</f>
        <v>0</v>
      </c>
      <c r="F172" s="37">
        <f>'расходы по структуре 2022 '!I213</f>
        <v>0</v>
      </c>
    </row>
    <row r="173" spans="1:9" ht="30.75" customHeight="1" x14ac:dyDescent="0.2">
      <c r="A173" s="32" t="s">
        <v>54</v>
      </c>
      <c r="B173" s="35" t="s">
        <v>165</v>
      </c>
      <c r="C173" s="36"/>
      <c r="D173" s="37">
        <f>D174</f>
        <v>250</v>
      </c>
      <c r="E173" s="37">
        <f t="shared" ref="E173:F174" si="86">E174</f>
        <v>-130</v>
      </c>
      <c r="F173" s="37">
        <f t="shared" si="86"/>
        <v>120</v>
      </c>
    </row>
    <row r="174" spans="1:9" ht="29.25" customHeight="1" x14ac:dyDescent="0.2">
      <c r="A174" s="32" t="s">
        <v>74</v>
      </c>
      <c r="B174" s="35" t="s">
        <v>165</v>
      </c>
      <c r="C174" s="36">
        <v>200</v>
      </c>
      <c r="D174" s="37">
        <f>D175</f>
        <v>250</v>
      </c>
      <c r="E174" s="37">
        <f t="shared" si="86"/>
        <v>-130</v>
      </c>
      <c r="F174" s="37">
        <f t="shared" si="86"/>
        <v>120</v>
      </c>
    </row>
    <row r="175" spans="1:9" ht="27" customHeight="1" x14ac:dyDescent="0.2">
      <c r="A175" s="32" t="s">
        <v>35</v>
      </c>
      <c r="B175" s="35" t="s">
        <v>165</v>
      </c>
      <c r="C175" s="36">
        <v>240</v>
      </c>
      <c r="D175" s="37">
        <f>'расходы по структуре 2022 '!G216</f>
        <v>250</v>
      </c>
      <c r="E175" s="37">
        <f>'расходы по структуре 2022 '!H216</f>
        <v>-130</v>
      </c>
      <c r="F175" s="37">
        <f>'расходы по структуре 2022 '!I216</f>
        <v>120</v>
      </c>
    </row>
    <row r="176" spans="1:9" ht="48.75" customHeight="1" x14ac:dyDescent="0.2">
      <c r="A176" s="32" t="s">
        <v>121</v>
      </c>
      <c r="B176" s="35" t="s">
        <v>155</v>
      </c>
      <c r="C176" s="36"/>
      <c r="D176" s="37">
        <f t="shared" ref="D176:F177" si="87">D177</f>
        <v>0</v>
      </c>
      <c r="E176" s="37">
        <f t="shared" si="87"/>
        <v>0</v>
      </c>
      <c r="F176" s="37">
        <f t="shared" si="87"/>
        <v>0</v>
      </c>
    </row>
    <row r="177" spans="1:6" ht="22.5" x14ac:dyDescent="0.2">
      <c r="A177" s="32" t="s">
        <v>74</v>
      </c>
      <c r="B177" s="35" t="s">
        <v>155</v>
      </c>
      <c r="C177" s="36">
        <v>200</v>
      </c>
      <c r="D177" s="37">
        <f t="shared" si="87"/>
        <v>0</v>
      </c>
      <c r="E177" s="37">
        <f t="shared" si="87"/>
        <v>0</v>
      </c>
      <c r="F177" s="37">
        <f t="shared" si="87"/>
        <v>0</v>
      </c>
    </row>
    <row r="178" spans="1:6" ht="22.5" x14ac:dyDescent="0.2">
      <c r="A178" s="32" t="s">
        <v>35</v>
      </c>
      <c r="B178" s="35" t="s">
        <v>155</v>
      </c>
      <c r="C178" s="36">
        <v>240</v>
      </c>
      <c r="D178" s="37">
        <f>'расходы по структуре 2022 '!G220</f>
        <v>0</v>
      </c>
      <c r="E178" s="37">
        <f>'расходы по структуре 2022 '!H220</f>
        <v>0</v>
      </c>
      <c r="F178" s="37">
        <f>'расходы по структуре 2022 '!I220</f>
        <v>0</v>
      </c>
    </row>
    <row r="179" spans="1:6" ht="26.25" customHeight="1" x14ac:dyDescent="0.2">
      <c r="A179" s="40" t="s">
        <v>114</v>
      </c>
      <c r="B179" s="35" t="s">
        <v>115</v>
      </c>
      <c r="C179" s="36" t="s">
        <v>33</v>
      </c>
      <c r="D179" s="37">
        <f>D180</f>
        <v>241.5</v>
      </c>
      <c r="E179" s="37">
        <f t="shared" ref="E179:F180" si="88">E180</f>
        <v>0</v>
      </c>
      <c r="F179" s="37">
        <f t="shared" si="88"/>
        <v>241.5</v>
      </c>
    </row>
    <row r="180" spans="1:6" ht="26.25" customHeight="1" x14ac:dyDescent="0.2">
      <c r="A180" s="40" t="s">
        <v>59</v>
      </c>
      <c r="B180" s="35" t="s">
        <v>116</v>
      </c>
      <c r="C180" s="36"/>
      <c r="D180" s="37">
        <f>D181</f>
        <v>241.5</v>
      </c>
      <c r="E180" s="37">
        <f t="shared" si="88"/>
        <v>0</v>
      </c>
      <c r="F180" s="37">
        <f t="shared" si="88"/>
        <v>241.5</v>
      </c>
    </row>
    <row r="181" spans="1:6" ht="22.5" x14ac:dyDescent="0.2">
      <c r="A181" s="40" t="s">
        <v>54</v>
      </c>
      <c r="B181" s="35" t="s">
        <v>138</v>
      </c>
      <c r="C181" s="36"/>
      <c r="D181" s="37">
        <f t="shared" ref="D181:F182" si="89">D182</f>
        <v>241.5</v>
      </c>
      <c r="E181" s="37">
        <f t="shared" si="89"/>
        <v>0</v>
      </c>
      <c r="F181" s="37">
        <f t="shared" si="89"/>
        <v>241.5</v>
      </c>
    </row>
    <row r="182" spans="1:6" ht="30" customHeight="1" x14ac:dyDescent="0.2">
      <c r="A182" s="32" t="s">
        <v>74</v>
      </c>
      <c r="B182" s="35" t="s">
        <v>138</v>
      </c>
      <c r="C182" s="36" t="s">
        <v>34</v>
      </c>
      <c r="D182" s="37">
        <f t="shared" si="89"/>
        <v>241.5</v>
      </c>
      <c r="E182" s="37">
        <f t="shared" si="89"/>
        <v>0</v>
      </c>
      <c r="F182" s="37">
        <f t="shared" si="89"/>
        <v>241.5</v>
      </c>
    </row>
    <row r="183" spans="1:6" ht="28.5" customHeight="1" x14ac:dyDescent="0.2">
      <c r="A183" s="32" t="s">
        <v>35</v>
      </c>
      <c r="B183" s="35" t="s">
        <v>138</v>
      </c>
      <c r="C183" s="36" t="s">
        <v>36</v>
      </c>
      <c r="D183" s="37">
        <f>'расходы по структуре 2022 '!G205</f>
        <v>241.5</v>
      </c>
      <c r="E183" s="37">
        <f>'расходы по структуре 2022 '!H205</f>
        <v>0</v>
      </c>
      <c r="F183" s="37">
        <f>'расходы по структуре 2022 '!I205</f>
        <v>241.5</v>
      </c>
    </row>
    <row r="184" spans="1:6" ht="31.5" customHeight="1" x14ac:dyDescent="0.2">
      <c r="A184" s="74" t="s">
        <v>228</v>
      </c>
      <c r="B184" s="75">
        <v>8400000000</v>
      </c>
      <c r="C184" s="73"/>
      <c r="D184" s="63">
        <f t="shared" ref="D184:F188" si="90">D185</f>
        <v>6492.9</v>
      </c>
      <c r="E184" s="63">
        <f t="shared" si="90"/>
        <v>0</v>
      </c>
      <c r="F184" s="63">
        <f t="shared" si="90"/>
        <v>6492.9</v>
      </c>
    </row>
    <row r="185" spans="1:6" ht="21" customHeight="1" x14ac:dyDescent="0.2">
      <c r="A185" s="32" t="s">
        <v>78</v>
      </c>
      <c r="B185" s="38">
        <v>8410000000</v>
      </c>
      <c r="C185" s="36"/>
      <c r="D185" s="37">
        <f t="shared" si="90"/>
        <v>6492.9</v>
      </c>
      <c r="E185" s="37">
        <f t="shared" si="90"/>
        <v>0</v>
      </c>
      <c r="F185" s="37">
        <f t="shared" si="90"/>
        <v>6492.9</v>
      </c>
    </row>
    <row r="186" spans="1:6" ht="22.5" x14ac:dyDescent="0.2">
      <c r="A186" s="32" t="s">
        <v>79</v>
      </c>
      <c r="B186" s="38">
        <v>8410100000</v>
      </c>
      <c r="C186" s="36"/>
      <c r="D186" s="37">
        <f t="shared" si="90"/>
        <v>6492.9</v>
      </c>
      <c r="E186" s="37">
        <f t="shared" si="90"/>
        <v>0</v>
      </c>
      <c r="F186" s="37">
        <f t="shared" si="90"/>
        <v>6492.9</v>
      </c>
    </row>
    <row r="187" spans="1:6" ht="22.5" x14ac:dyDescent="0.2">
      <c r="A187" s="32" t="s">
        <v>54</v>
      </c>
      <c r="B187" s="38">
        <v>8410199990</v>
      </c>
      <c r="C187" s="36"/>
      <c r="D187" s="37">
        <f t="shared" si="90"/>
        <v>6492.9</v>
      </c>
      <c r="E187" s="37">
        <f t="shared" si="90"/>
        <v>0</v>
      </c>
      <c r="F187" s="37">
        <f t="shared" si="90"/>
        <v>6492.9</v>
      </c>
    </row>
    <row r="188" spans="1:6" ht="22.5" x14ac:dyDescent="0.2">
      <c r="A188" s="32" t="s">
        <v>74</v>
      </c>
      <c r="B188" s="38">
        <v>8410199990</v>
      </c>
      <c r="C188" s="36">
        <v>200</v>
      </c>
      <c r="D188" s="37">
        <f t="shared" si="90"/>
        <v>6492.9</v>
      </c>
      <c r="E188" s="37">
        <f t="shared" si="90"/>
        <v>0</v>
      </c>
      <c r="F188" s="37">
        <f t="shared" si="90"/>
        <v>6492.9</v>
      </c>
    </row>
    <row r="189" spans="1:6" ht="22.5" x14ac:dyDescent="0.2">
      <c r="A189" s="32" t="s">
        <v>35</v>
      </c>
      <c r="B189" s="38">
        <v>8410199990</v>
      </c>
      <c r="C189" s="36">
        <v>240</v>
      </c>
      <c r="D189" s="37">
        <f>'расходы по структуре 2022 '!G183</f>
        <v>6492.9</v>
      </c>
      <c r="E189" s="37">
        <f>'расходы по структуре 2022 '!H183</f>
        <v>0</v>
      </c>
      <c r="F189" s="37">
        <f>'расходы по структуре 2022 '!I183</f>
        <v>6492.9</v>
      </c>
    </row>
    <row r="190" spans="1:6" x14ac:dyDescent="0.2">
      <c r="A190" s="90" t="s">
        <v>69</v>
      </c>
      <c r="B190" s="91"/>
      <c r="C190" s="92"/>
      <c r="D190" s="93">
        <f>+D144+D22+D71+D99+D113+D167+D184+D38+D33+D8+D129</f>
        <v>41817.199999999997</v>
      </c>
      <c r="E190" s="93">
        <f>+E144+E22+E71+E99+E113+E167+E184+E38+E33+E8+E129</f>
        <v>496.14000000000038</v>
      </c>
      <c r="F190" s="93">
        <f>+F144+F22+F71+F99+F113+F167+F184+F38+F33+F8+F129</f>
        <v>42313.340000000004</v>
      </c>
    </row>
    <row r="192" spans="1:6" x14ac:dyDescent="0.2">
      <c r="D192" s="85">
        <f>D190-'разделы 2022'!D37</f>
        <v>0</v>
      </c>
    </row>
    <row r="193" spans="4:4" x14ac:dyDescent="0.2">
      <c r="D193" s="84"/>
    </row>
    <row r="194" spans="4:4" x14ac:dyDescent="0.2">
      <c r="D194" s="84"/>
    </row>
    <row r="195" spans="4:4" x14ac:dyDescent="0.2">
      <c r="D195" s="85"/>
    </row>
    <row r="196" spans="4:4" x14ac:dyDescent="0.2">
      <c r="D196" s="84"/>
    </row>
  </sheetData>
  <autoFilter ref="A7:D190"/>
  <mergeCells count="3">
    <mergeCell ref="C3:D3"/>
    <mergeCell ref="A4:D5"/>
    <mergeCell ref="C1:D1"/>
  </mergeCells>
  <pageMargins left="0" right="0" top="0" bottom="0" header="0" footer="0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E9" sqref="E9"/>
    </sheetView>
  </sheetViews>
  <sheetFormatPr defaultRowHeight="11.25" x14ac:dyDescent="0.2"/>
  <cols>
    <col min="1" max="1" width="37.140625" style="7" customWidth="1"/>
    <col min="2" max="2" width="7" style="8" customWidth="1"/>
    <col min="3" max="3" width="9.5703125" style="8" customWidth="1"/>
    <col min="4" max="4" width="10.5703125" style="8" customWidth="1"/>
    <col min="5" max="16384" width="9.140625" style="7"/>
  </cols>
  <sheetData>
    <row r="1" spans="1:6" ht="45" customHeight="1" x14ac:dyDescent="0.25">
      <c r="D1" s="202" t="s">
        <v>353</v>
      </c>
      <c r="E1" s="195"/>
      <c r="F1" s="195"/>
    </row>
    <row r="3" spans="1:6" ht="62.25" customHeight="1" x14ac:dyDescent="0.25">
      <c r="B3" s="9"/>
      <c r="C3" s="9"/>
      <c r="D3" s="201" t="s">
        <v>247</v>
      </c>
      <c r="E3" s="193"/>
      <c r="F3" s="193"/>
    </row>
    <row r="5" spans="1:6" ht="24.75" customHeight="1" x14ac:dyDescent="0.2">
      <c r="A5" s="200" t="s">
        <v>218</v>
      </c>
      <c r="B5" s="200"/>
      <c r="C5" s="200"/>
      <c r="D5" s="200"/>
    </row>
    <row r="7" spans="1:6" x14ac:dyDescent="0.2">
      <c r="D7" s="8" t="s">
        <v>158</v>
      </c>
    </row>
    <row r="8" spans="1:6" ht="77.25" customHeight="1" x14ac:dyDescent="0.2">
      <c r="A8" s="59" t="s">
        <v>0</v>
      </c>
      <c r="B8" s="59" t="s">
        <v>1</v>
      </c>
      <c r="C8" s="59" t="s">
        <v>2</v>
      </c>
      <c r="D8" s="61" t="s">
        <v>215</v>
      </c>
      <c r="E8" s="120" t="s">
        <v>238</v>
      </c>
      <c r="F8" s="121" t="s">
        <v>239</v>
      </c>
    </row>
    <row r="9" spans="1:6" x14ac:dyDescent="0.2">
      <c r="A9" s="42" t="s">
        <v>5</v>
      </c>
      <c r="B9" s="43">
        <v>1</v>
      </c>
      <c r="C9" s="43">
        <v>0</v>
      </c>
      <c r="D9" s="44">
        <f>D10+D11+D12+D13+D14</f>
        <v>21212.7</v>
      </c>
      <c r="E9" s="182">
        <f t="shared" ref="E9:F9" si="0">E10+E11+E12+E13+E14</f>
        <v>-61.32999999999987</v>
      </c>
      <c r="F9" s="44">
        <f t="shared" si="0"/>
        <v>21151.370000000003</v>
      </c>
    </row>
    <row r="10" spans="1:6" ht="25.5" customHeight="1" x14ac:dyDescent="0.2">
      <c r="A10" s="42" t="s">
        <v>6</v>
      </c>
      <c r="B10" s="43">
        <v>1</v>
      </c>
      <c r="C10" s="43">
        <v>2</v>
      </c>
      <c r="D10" s="44">
        <f>'расходы по структуре 2022 '!G9</f>
        <v>2216.9</v>
      </c>
      <c r="E10" s="44">
        <f>'расходы по структуре 2022 '!H9</f>
        <v>0</v>
      </c>
      <c r="F10" s="44">
        <f>'расходы по структуре 2022 '!I9</f>
        <v>2216.9</v>
      </c>
    </row>
    <row r="11" spans="1:6" ht="35.25" customHeight="1" x14ac:dyDescent="0.2">
      <c r="A11" s="42" t="s">
        <v>7</v>
      </c>
      <c r="B11" s="43">
        <v>1</v>
      </c>
      <c r="C11" s="43">
        <v>4</v>
      </c>
      <c r="D11" s="44">
        <f>'расходы по структуре 2022 '!G18</f>
        <v>12087.7</v>
      </c>
      <c r="E11" s="44">
        <f>'расходы по структуре 2022 '!H18</f>
        <v>0</v>
      </c>
      <c r="F11" s="44">
        <f>'расходы по структуре 2022 '!I18</f>
        <v>12087.7</v>
      </c>
    </row>
    <row r="12" spans="1:6" ht="35.25" customHeight="1" x14ac:dyDescent="0.2">
      <c r="A12" s="32" t="s">
        <v>61</v>
      </c>
      <c r="B12" s="43">
        <v>1</v>
      </c>
      <c r="C12" s="43">
        <v>6</v>
      </c>
      <c r="D12" s="44">
        <f>'расходы по структуре 2022 '!G27</f>
        <v>45</v>
      </c>
      <c r="E12" s="44">
        <f>'расходы по структуре 2022 '!H27</f>
        <v>0</v>
      </c>
      <c r="F12" s="44">
        <f>'расходы по структуре 2022 '!I27</f>
        <v>45</v>
      </c>
    </row>
    <row r="13" spans="1:6" x14ac:dyDescent="0.2">
      <c r="A13" s="42" t="s">
        <v>8</v>
      </c>
      <c r="B13" s="43">
        <v>1</v>
      </c>
      <c r="C13" s="43">
        <v>11</v>
      </c>
      <c r="D13" s="44">
        <f>'расходы по структуре 2022 '!G38</f>
        <v>50</v>
      </c>
      <c r="E13" s="44">
        <f>'расходы по структуре 2022 '!H38</f>
        <v>0</v>
      </c>
      <c r="F13" s="44">
        <f>'расходы по структуре 2022 '!I38</f>
        <v>50</v>
      </c>
    </row>
    <row r="14" spans="1:6" x14ac:dyDescent="0.2">
      <c r="A14" s="42" t="s">
        <v>9</v>
      </c>
      <c r="B14" s="43">
        <v>1</v>
      </c>
      <c r="C14" s="43">
        <v>13</v>
      </c>
      <c r="D14" s="44">
        <f>'расходы по структуре 2022 '!G44</f>
        <v>6813.1</v>
      </c>
      <c r="E14" s="44">
        <f>'расходы по структуре 2022 '!H44</f>
        <v>-61.32999999999987</v>
      </c>
      <c r="F14" s="44">
        <f>'расходы по структуре 2022 '!I44</f>
        <v>6751.77</v>
      </c>
    </row>
    <row r="15" spans="1:6" x14ac:dyDescent="0.2">
      <c r="A15" s="42" t="s">
        <v>10</v>
      </c>
      <c r="B15" s="43">
        <v>2</v>
      </c>
      <c r="C15" s="43">
        <v>0</v>
      </c>
      <c r="D15" s="44">
        <f>D16</f>
        <v>246.9</v>
      </c>
      <c r="E15" s="44">
        <f t="shared" ref="E15:F15" si="1">E16</f>
        <v>1.9999999999996021E-2</v>
      </c>
      <c r="F15" s="44">
        <f t="shared" si="1"/>
        <v>246.92000000000002</v>
      </c>
    </row>
    <row r="16" spans="1:6" x14ac:dyDescent="0.2">
      <c r="A16" s="42" t="s">
        <v>11</v>
      </c>
      <c r="B16" s="43">
        <v>2</v>
      </c>
      <c r="C16" s="43">
        <v>3</v>
      </c>
      <c r="D16" s="44">
        <f>'расходы по структуре 2022 '!G107</f>
        <v>246.9</v>
      </c>
      <c r="E16" s="44">
        <f>'расходы по структуре 2022 '!H107</f>
        <v>1.9999999999996021E-2</v>
      </c>
      <c r="F16" s="44">
        <f>'расходы по структуре 2022 '!I107</f>
        <v>246.92000000000002</v>
      </c>
    </row>
    <row r="17" spans="1:6" ht="22.5" x14ac:dyDescent="0.2">
      <c r="A17" s="42" t="s">
        <v>12</v>
      </c>
      <c r="B17" s="43">
        <v>3</v>
      </c>
      <c r="C17" s="43">
        <v>0</v>
      </c>
      <c r="D17" s="44">
        <f>D18+D19+D20</f>
        <v>62</v>
      </c>
      <c r="E17" s="44">
        <f t="shared" ref="E17:F17" si="2">E18+E19+E20</f>
        <v>0</v>
      </c>
      <c r="F17" s="44">
        <f t="shared" si="2"/>
        <v>62</v>
      </c>
    </row>
    <row r="18" spans="1:6" x14ac:dyDescent="0.2">
      <c r="A18" s="42" t="s">
        <v>13</v>
      </c>
      <c r="B18" s="43">
        <v>3</v>
      </c>
      <c r="C18" s="43">
        <v>4</v>
      </c>
      <c r="D18" s="44">
        <f>'расходы по структуре 2022 '!G119</f>
        <v>30</v>
      </c>
      <c r="E18" s="44">
        <f>'расходы по структуре 2022 '!H119</f>
        <v>0</v>
      </c>
      <c r="F18" s="44">
        <f>'расходы по структуре 2022 '!I119</f>
        <v>30</v>
      </c>
    </row>
    <row r="19" spans="1:6" ht="18.75" customHeight="1" x14ac:dyDescent="0.2">
      <c r="A19" s="42" t="s">
        <v>214</v>
      </c>
      <c r="B19" s="43">
        <v>3</v>
      </c>
      <c r="C19" s="43">
        <v>9</v>
      </c>
      <c r="D19" s="44">
        <f>'расходы по структуре 2022 '!G127</f>
        <v>2</v>
      </c>
      <c r="E19" s="44">
        <f>'расходы по структуре 2022 '!H127</f>
        <v>0</v>
      </c>
      <c r="F19" s="44">
        <f>'расходы по структуре 2022 '!I127</f>
        <v>2</v>
      </c>
    </row>
    <row r="20" spans="1:6" ht="35.25" customHeight="1" x14ac:dyDescent="0.2">
      <c r="A20" s="32" t="s">
        <v>56</v>
      </c>
      <c r="B20" s="43">
        <v>3</v>
      </c>
      <c r="C20" s="43">
        <v>14</v>
      </c>
      <c r="D20" s="44">
        <f>'расходы по структуре 2022 '!G141</f>
        <v>30</v>
      </c>
      <c r="E20" s="44">
        <f>'расходы по структуре 2022 '!H141</f>
        <v>0</v>
      </c>
      <c r="F20" s="44">
        <f>'расходы по структуре 2022 '!I141</f>
        <v>30</v>
      </c>
    </row>
    <row r="21" spans="1:6" x14ac:dyDescent="0.2">
      <c r="A21" s="42" t="s">
        <v>14</v>
      </c>
      <c r="B21" s="43">
        <v>4</v>
      </c>
      <c r="C21" s="43">
        <v>0</v>
      </c>
      <c r="D21" s="44">
        <f>D23+D24+D25+D22</f>
        <v>7448.9</v>
      </c>
      <c r="E21" s="44">
        <f t="shared" ref="E21:F21" si="3">E23+E24+E25+E22</f>
        <v>585</v>
      </c>
      <c r="F21" s="44">
        <f t="shared" si="3"/>
        <v>8033.9</v>
      </c>
    </row>
    <row r="22" spans="1:6" x14ac:dyDescent="0.2">
      <c r="A22" s="42" t="s">
        <v>237</v>
      </c>
      <c r="B22" s="43">
        <v>4</v>
      </c>
      <c r="C22" s="43">
        <v>1</v>
      </c>
      <c r="D22" s="44">
        <f>'расходы по структуре 2022 '!G154</f>
        <v>520</v>
      </c>
      <c r="E22" s="44">
        <f>'расходы по структуре 2022 '!H154</f>
        <v>585</v>
      </c>
      <c r="F22" s="44">
        <f>'расходы по структуре 2022 '!I154</f>
        <v>1105</v>
      </c>
    </row>
    <row r="23" spans="1:6" x14ac:dyDescent="0.2">
      <c r="A23" s="42" t="s">
        <v>80</v>
      </c>
      <c r="B23" s="43">
        <v>4</v>
      </c>
      <c r="C23" s="43">
        <v>9</v>
      </c>
      <c r="D23" s="44">
        <f>'расходы по структуре 2022 '!G177</f>
        <v>6492.9</v>
      </c>
      <c r="E23" s="44">
        <f>'расходы по структуре 2022 '!H177</f>
        <v>0</v>
      </c>
      <c r="F23" s="44">
        <f>'расходы по структуре 2022 '!I177</f>
        <v>6492.9</v>
      </c>
    </row>
    <row r="24" spans="1:6" x14ac:dyDescent="0.2">
      <c r="A24" s="42" t="s">
        <v>15</v>
      </c>
      <c r="B24" s="43">
        <v>4</v>
      </c>
      <c r="C24" s="43">
        <v>10</v>
      </c>
      <c r="D24" s="44">
        <f>'расходы по структуре 2022 '!G185</f>
        <v>425.4</v>
      </c>
      <c r="E24" s="44">
        <f>'расходы по структуре 2022 '!H185</f>
        <v>0</v>
      </c>
      <c r="F24" s="44">
        <f>'расходы по структуре 2022 '!I185</f>
        <v>425.4</v>
      </c>
    </row>
    <row r="25" spans="1:6" ht="22.5" x14ac:dyDescent="0.2">
      <c r="A25" s="42" t="s">
        <v>82</v>
      </c>
      <c r="B25" s="43">
        <v>4</v>
      </c>
      <c r="C25" s="43">
        <v>12</v>
      </c>
      <c r="D25" s="44">
        <f>'расходы по структуре 2022 '!G192</f>
        <v>10.6</v>
      </c>
      <c r="E25" s="44">
        <f>'расходы по структуре 2022 '!H192</f>
        <v>0</v>
      </c>
      <c r="F25" s="44">
        <f>'расходы по структуре 2022 '!I192</f>
        <v>10.6</v>
      </c>
    </row>
    <row r="26" spans="1:6" x14ac:dyDescent="0.2">
      <c r="A26" s="42" t="s">
        <v>16</v>
      </c>
      <c r="B26" s="43">
        <v>5</v>
      </c>
      <c r="C26" s="43">
        <v>0</v>
      </c>
      <c r="D26" s="44">
        <f>D27+D28+D29+D30</f>
        <v>1802</v>
      </c>
      <c r="E26" s="44">
        <f t="shared" ref="E26:F26" si="4">E27+E28+E29+E30</f>
        <v>-200</v>
      </c>
      <c r="F26" s="44">
        <f t="shared" si="4"/>
        <v>1602</v>
      </c>
    </row>
    <row r="27" spans="1:6" x14ac:dyDescent="0.2">
      <c r="A27" s="42" t="s">
        <v>30</v>
      </c>
      <c r="B27" s="43">
        <v>5</v>
      </c>
      <c r="C27" s="43">
        <v>1</v>
      </c>
      <c r="D27" s="44">
        <f>'расходы по структуре 2022 '!G199</f>
        <v>241.5</v>
      </c>
      <c r="E27" s="44">
        <f>'расходы по структуре 2022 '!H199</f>
        <v>0</v>
      </c>
      <c r="F27" s="44">
        <f>'расходы по структуре 2022 '!I199</f>
        <v>241.5</v>
      </c>
    </row>
    <row r="28" spans="1:6" x14ac:dyDescent="0.2">
      <c r="A28" s="42" t="s">
        <v>20</v>
      </c>
      <c r="B28" s="43">
        <v>5</v>
      </c>
      <c r="C28" s="43">
        <v>2</v>
      </c>
      <c r="D28" s="44">
        <f>'расходы по структуре 2022 '!G207</f>
        <v>250</v>
      </c>
      <c r="E28" s="44">
        <f>'расходы по структуре 2022 '!H207</f>
        <v>-130</v>
      </c>
      <c r="F28" s="44">
        <f>'расходы по структуре 2022 '!I207</f>
        <v>120</v>
      </c>
    </row>
    <row r="29" spans="1:6" x14ac:dyDescent="0.2">
      <c r="A29" s="42" t="s">
        <v>17</v>
      </c>
      <c r="B29" s="43">
        <v>5</v>
      </c>
      <c r="C29" s="43">
        <v>3</v>
      </c>
      <c r="D29" s="44">
        <f>'расходы по структуре 2022 '!G222</f>
        <v>1310.5</v>
      </c>
      <c r="E29" s="44">
        <f>'расходы по структуре 2022 '!H222</f>
        <v>-70</v>
      </c>
      <c r="F29" s="44">
        <f>'расходы по структуре 2022 '!I222</f>
        <v>1240.5</v>
      </c>
    </row>
    <row r="30" spans="1:6" ht="13.5" customHeight="1" x14ac:dyDescent="0.2">
      <c r="A30" s="42" t="s">
        <v>209</v>
      </c>
      <c r="B30" s="43">
        <v>5</v>
      </c>
      <c r="C30" s="43">
        <v>5</v>
      </c>
      <c r="D30" s="44">
        <f>'расходы по структуре 2022 '!G263</f>
        <v>0</v>
      </c>
      <c r="E30" s="44">
        <f>'расходы по структуре 2022 '!H263</f>
        <v>0</v>
      </c>
      <c r="F30" s="44">
        <f>'расходы по структуре 2022 '!I263</f>
        <v>0</v>
      </c>
    </row>
    <row r="31" spans="1:6" x14ac:dyDescent="0.2">
      <c r="A31" s="42" t="s">
        <v>202</v>
      </c>
      <c r="B31" s="43">
        <v>6</v>
      </c>
      <c r="C31" s="43">
        <v>0</v>
      </c>
      <c r="D31" s="44">
        <f>D32</f>
        <v>0</v>
      </c>
      <c r="E31" s="44">
        <f t="shared" ref="E31:F31" si="5">E32</f>
        <v>0</v>
      </c>
      <c r="F31" s="44">
        <f t="shared" si="5"/>
        <v>0</v>
      </c>
    </row>
    <row r="32" spans="1:6" ht="22.5" x14ac:dyDescent="0.2">
      <c r="A32" s="42" t="s">
        <v>167</v>
      </c>
      <c r="B32" s="43">
        <v>6</v>
      </c>
      <c r="C32" s="43">
        <v>5</v>
      </c>
      <c r="D32" s="44">
        <f>'расходы по структуре 2022 '!G271</f>
        <v>0</v>
      </c>
      <c r="E32" s="44">
        <f>'расходы по структуре 2022 '!H271</f>
        <v>0</v>
      </c>
      <c r="F32" s="44">
        <f>'расходы по структуре 2022 '!I271</f>
        <v>0</v>
      </c>
    </row>
    <row r="33" spans="1:6" x14ac:dyDescent="0.2">
      <c r="A33" s="42" t="s">
        <v>22</v>
      </c>
      <c r="B33" s="43">
        <v>8</v>
      </c>
      <c r="C33" s="43">
        <v>0</v>
      </c>
      <c r="D33" s="44">
        <f>D34</f>
        <v>3307.1</v>
      </c>
      <c r="E33" s="44">
        <f t="shared" ref="E33:F33" si="6">E34</f>
        <v>-14.769999999999982</v>
      </c>
      <c r="F33" s="44">
        <f t="shared" si="6"/>
        <v>3292.33</v>
      </c>
    </row>
    <row r="34" spans="1:6" x14ac:dyDescent="0.2">
      <c r="A34" s="42" t="s">
        <v>18</v>
      </c>
      <c r="B34" s="43">
        <v>8</v>
      </c>
      <c r="C34" s="43">
        <v>1</v>
      </c>
      <c r="D34" s="44">
        <f>'расходы по структуре 2022 '!G279</f>
        <v>3307.1</v>
      </c>
      <c r="E34" s="44">
        <f>'расходы по структуре 2022 '!H279</f>
        <v>-14.769999999999982</v>
      </c>
      <c r="F34" s="44">
        <f>'расходы по структуре 2022 '!I279</f>
        <v>3292.33</v>
      </c>
    </row>
    <row r="35" spans="1:6" x14ac:dyDescent="0.2">
      <c r="A35" s="42" t="s">
        <v>23</v>
      </c>
      <c r="B35" s="43">
        <v>11</v>
      </c>
      <c r="C35" s="43">
        <v>0</v>
      </c>
      <c r="D35" s="44">
        <f>D36</f>
        <v>7737.6</v>
      </c>
      <c r="E35" s="44">
        <f t="shared" ref="E35:F35" si="7">E36</f>
        <v>187.22000000000025</v>
      </c>
      <c r="F35" s="44">
        <f t="shared" si="7"/>
        <v>7924.82</v>
      </c>
    </row>
    <row r="36" spans="1:6" x14ac:dyDescent="0.2">
      <c r="A36" s="42" t="s">
        <v>19</v>
      </c>
      <c r="B36" s="43">
        <v>11</v>
      </c>
      <c r="C36" s="43">
        <v>1</v>
      </c>
      <c r="D36" s="44">
        <f>'расходы по структуре 2022 '!G308</f>
        <v>7737.6</v>
      </c>
      <c r="E36" s="44">
        <f>'расходы по структуре 2022 '!H308</f>
        <v>187.22000000000025</v>
      </c>
      <c r="F36" s="44">
        <f>'расходы по структуре 2022 '!I308</f>
        <v>7924.82</v>
      </c>
    </row>
    <row r="37" spans="1:6" x14ac:dyDescent="0.2">
      <c r="A37" s="67"/>
      <c r="B37" s="68"/>
      <c r="C37" s="69" t="s">
        <v>77</v>
      </c>
      <c r="D37" s="70">
        <f>D9+D15+D17+D21+D26+D33+D35+D31</f>
        <v>41817.199999999997</v>
      </c>
      <c r="E37" s="70">
        <f t="shared" ref="E37:F37" si="8">E9+E15+E17+E21+E26+E33+E35+E31</f>
        <v>496.14000000000044</v>
      </c>
      <c r="F37" s="70">
        <f t="shared" si="8"/>
        <v>42313.340000000004</v>
      </c>
    </row>
    <row r="39" spans="1:6" x14ac:dyDescent="0.2">
      <c r="D39" s="27">
        <f>'расходы по структуре 2022 '!G325</f>
        <v>41817.199999999997</v>
      </c>
    </row>
    <row r="40" spans="1:6" x14ac:dyDescent="0.2">
      <c r="D40" s="100">
        <f>D39-D37</f>
        <v>0</v>
      </c>
    </row>
    <row r="41" spans="1:6" x14ac:dyDescent="0.2">
      <c r="D41" s="66"/>
    </row>
    <row r="42" spans="1:6" x14ac:dyDescent="0.2">
      <c r="D42" s="65"/>
    </row>
  </sheetData>
  <autoFilter ref="A8:D37"/>
  <mergeCells count="3">
    <mergeCell ref="A5:D5"/>
    <mergeCell ref="D3:F3"/>
    <mergeCell ref="D1:F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9"/>
  <sheetViews>
    <sheetView topLeftCell="A313" zoomScaleNormal="100" workbookViewId="0">
      <selection activeCell="G54" sqref="G54"/>
    </sheetView>
  </sheetViews>
  <sheetFormatPr defaultRowHeight="11.25" x14ac:dyDescent="0.2"/>
  <cols>
    <col min="1" max="1" width="50.42578125" style="3" customWidth="1"/>
    <col min="2" max="2" width="9.42578125" style="3" customWidth="1"/>
    <col min="3" max="3" width="5.42578125" style="4" customWidth="1"/>
    <col min="4" max="4" width="5.28515625" style="4" customWidth="1"/>
    <col min="5" max="5" width="10.5703125" style="5" customWidth="1"/>
    <col min="6" max="6" width="7.140625" style="6" customWidth="1"/>
    <col min="7" max="7" width="10.5703125" style="4" customWidth="1"/>
    <col min="8" max="8" width="9.140625" style="6"/>
    <col min="9" max="9" width="9.140625" style="6" customWidth="1"/>
    <col min="10" max="16384" width="9.140625" style="6"/>
  </cols>
  <sheetData>
    <row r="1" spans="1:9" ht="49.5" customHeight="1" x14ac:dyDescent="0.25">
      <c r="F1" s="203" t="s">
        <v>354</v>
      </c>
      <c r="G1" s="204"/>
      <c r="H1" s="193"/>
      <c r="I1" s="193"/>
    </row>
    <row r="3" spans="1:9" ht="44.25" customHeight="1" x14ac:dyDescent="0.25">
      <c r="F3" s="196" t="s">
        <v>244</v>
      </c>
      <c r="G3" s="196"/>
      <c r="H3" s="193"/>
      <c r="I3" s="193"/>
    </row>
    <row r="4" spans="1:9" ht="22.5" customHeight="1" x14ac:dyDescent="0.2">
      <c r="A4" s="190" t="s">
        <v>219</v>
      </c>
      <c r="B4" s="190"/>
      <c r="C4" s="190"/>
      <c r="D4" s="190"/>
      <c r="E4" s="190"/>
      <c r="F4" s="190"/>
      <c r="G4" s="190"/>
    </row>
    <row r="5" spans="1:9" ht="21" customHeight="1" x14ac:dyDescent="0.2"/>
    <row r="6" spans="1:9" x14ac:dyDescent="0.2">
      <c r="G6" s="4" t="s">
        <v>158</v>
      </c>
    </row>
    <row r="7" spans="1:9" ht="81" customHeight="1" x14ac:dyDescent="0.2">
      <c r="A7" s="28" t="s">
        <v>0</v>
      </c>
      <c r="B7" s="28" t="s">
        <v>157</v>
      </c>
      <c r="C7" s="28" t="s">
        <v>1</v>
      </c>
      <c r="D7" s="28" t="s">
        <v>2</v>
      </c>
      <c r="E7" s="29" t="s">
        <v>3</v>
      </c>
      <c r="F7" s="28" t="s">
        <v>4</v>
      </c>
      <c r="G7" s="30" t="s">
        <v>215</v>
      </c>
      <c r="H7" s="117" t="s">
        <v>238</v>
      </c>
      <c r="I7" s="118" t="s">
        <v>239</v>
      </c>
    </row>
    <row r="8" spans="1:9" s="17" customFormat="1" ht="22.5" customHeight="1" x14ac:dyDescent="0.2">
      <c r="A8" s="18" t="s">
        <v>5</v>
      </c>
      <c r="B8" s="19">
        <v>650</v>
      </c>
      <c r="C8" s="20">
        <v>1</v>
      </c>
      <c r="D8" s="20">
        <v>0</v>
      </c>
      <c r="E8" s="21" t="s">
        <v>33</v>
      </c>
      <c r="F8" s="22" t="s">
        <v>33</v>
      </c>
      <c r="G8" s="23">
        <f>G9+G18+G27+G38+G44</f>
        <v>21212.7</v>
      </c>
      <c r="H8" s="181">
        <f t="shared" ref="H8" si="0">H9+H18+H27+H38+H44</f>
        <v>-61.32999999999987</v>
      </c>
      <c r="I8" s="23">
        <f>I9+I18+I27+I38+I44</f>
        <v>21151.370000000003</v>
      </c>
    </row>
    <row r="9" spans="1:9" ht="30.75" customHeight="1" x14ac:dyDescent="0.2">
      <c r="A9" s="15" t="s">
        <v>6</v>
      </c>
      <c r="B9" s="46">
        <v>650</v>
      </c>
      <c r="C9" s="24">
        <v>1</v>
      </c>
      <c r="D9" s="24">
        <v>2</v>
      </c>
      <c r="E9" s="14" t="s">
        <v>33</v>
      </c>
      <c r="F9" s="25" t="s">
        <v>33</v>
      </c>
      <c r="G9" s="13">
        <f t="shared" ref="G9:I13" si="1">G10</f>
        <v>2216.9</v>
      </c>
      <c r="H9" s="13">
        <f>I9-G9</f>
        <v>0</v>
      </c>
      <c r="I9" s="13">
        <f t="shared" si="1"/>
        <v>2216.9</v>
      </c>
    </row>
    <row r="10" spans="1:9" ht="26.25" customHeight="1" x14ac:dyDescent="0.2">
      <c r="A10" s="40" t="s">
        <v>232</v>
      </c>
      <c r="B10" s="33">
        <v>650</v>
      </c>
      <c r="C10" s="34">
        <v>1</v>
      </c>
      <c r="D10" s="34">
        <v>2</v>
      </c>
      <c r="E10" s="35" t="s">
        <v>88</v>
      </c>
      <c r="F10" s="36" t="s">
        <v>33</v>
      </c>
      <c r="G10" s="37">
        <f t="shared" si="1"/>
        <v>2216.9</v>
      </c>
      <c r="H10" s="122">
        <f t="shared" ref="H10:H16" si="2">I10-G10</f>
        <v>0</v>
      </c>
      <c r="I10" s="37">
        <f t="shared" si="1"/>
        <v>2216.9</v>
      </c>
    </row>
    <row r="11" spans="1:9" ht="40.5" customHeight="1" x14ac:dyDescent="0.2">
      <c r="A11" s="40" t="s">
        <v>71</v>
      </c>
      <c r="B11" s="33">
        <v>650</v>
      </c>
      <c r="C11" s="34">
        <v>1</v>
      </c>
      <c r="D11" s="34">
        <v>2</v>
      </c>
      <c r="E11" s="35" t="s">
        <v>112</v>
      </c>
      <c r="F11" s="36"/>
      <c r="G11" s="37">
        <f t="shared" si="1"/>
        <v>2216.9</v>
      </c>
      <c r="H11" s="122">
        <f t="shared" si="2"/>
        <v>0</v>
      </c>
      <c r="I11" s="37">
        <f t="shared" si="1"/>
        <v>2216.9</v>
      </c>
    </row>
    <row r="12" spans="1:9" ht="19.5" customHeight="1" x14ac:dyDescent="0.2">
      <c r="A12" s="40" t="s">
        <v>51</v>
      </c>
      <c r="B12" s="33">
        <v>650</v>
      </c>
      <c r="C12" s="34">
        <v>1</v>
      </c>
      <c r="D12" s="34">
        <v>2</v>
      </c>
      <c r="E12" s="35" t="s">
        <v>89</v>
      </c>
      <c r="F12" s="36" t="s">
        <v>33</v>
      </c>
      <c r="G12" s="37">
        <f t="shared" si="1"/>
        <v>2216.9</v>
      </c>
      <c r="H12" s="122">
        <f t="shared" si="2"/>
        <v>0</v>
      </c>
      <c r="I12" s="37">
        <f t="shared" si="1"/>
        <v>2216.9</v>
      </c>
    </row>
    <row r="13" spans="1:9" ht="48.75" customHeight="1" x14ac:dyDescent="0.2">
      <c r="A13" s="32" t="s">
        <v>37</v>
      </c>
      <c r="B13" s="33">
        <v>650</v>
      </c>
      <c r="C13" s="34">
        <v>1</v>
      </c>
      <c r="D13" s="34">
        <v>2</v>
      </c>
      <c r="E13" s="35" t="s">
        <v>89</v>
      </c>
      <c r="F13" s="36" t="s">
        <v>38</v>
      </c>
      <c r="G13" s="37">
        <f t="shared" si="1"/>
        <v>2216.9</v>
      </c>
      <c r="H13" s="122">
        <f t="shared" si="2"/>
        <v>0</v>
      </c>
      <c r="I13" s="37">
        <f t="shared" si="1"/>
        <v>2216.9</v>
      </c>
    </row>
    <row r="14" spans="1:9" ht="25.5" customHeight="1" x14ac:dyDescent="0.2">
      <c r="A14" s="32" t="s">
        <v>41</v>
      </c>
      <c r="B14" s="33">
        <v>650</v>
      </c>
      <c r="C14" s="34">
        <v>1</v>
      </c>
      <c r="D14" s="34">
        <v>2</v>
      </c>
      <c r="E14" s="35" t="s">
        <v>89</v>
      </c>
      <c r="F14" s="36" t="s">
        <v>42</v>
      </c>
      <c r="G14" s="37">
        <f>G15+G17+G16</f>
        <v>2216.9</v>
      </c>
      <c r="H14" s="122">
        <f t="shared" si="2"/>
        <v>0</v>
      </c>
      <c r="I14" s="37">
        <f t="shared" ref="I14" si="3">I15+I17+I16</f>
        <v>2216.9</v>
      </c>
    </row>
    <row r="15" spans="1:9" ht="15" customHeight="1" x14ac:dyDescent="0.2">
      <c r="A15" s="32" t="s">
        <v>63</v>
      </c>
      <c r="B15" s="33">
        <v>650</v>
      </c>
      <c r="C15" s="34">
        <v>1</v>
      </c>
      <c r="D15" s="34">
        <v>2</v>
      </c>
      <c r="E15" s="35" t="s">
        <v>89</v>
      </c>
      <c r="F15" s="36">
        <v>121</v>
      </c>
      <c r="G15" s="37">
        <v>1595.8</v>
      </c>
      <c r="H15" s="122">
        <f t="shared" si="2"/>
        <v>0</v>
      </c>
      <c r="I15" s="123">
        <v>1595.8</v>
      </c>
    </row>
    <row r="16" spans="1:9" ht="33" customHeight="1" x14ac:dyDescent="0.2">
      <c r="A16" s="32" t="s">
        <v>25</v>
      </c>
      <c r="B16" s="33" t="s">
        <v>180</v>
      </c>
      <c r="C16" s="34">
        <v>1</v>
      </c>
      <c r="D16" s="34">
        <v>2</v>
      </c>
      <c r="E16" s="35" t="s">
        <v>89</v>
      </c>
      <c r="F16" s="36">
        <v>122</v>
      </c>
      <c r="G16" s="37">
        <v>169</v>
      </c>
      <c r="H16" s="122">
        <f t="shared" si="2"/>
        <v>0</v>
      </c>
      <c r="I16" s="123">
        <v>169</v>
      </c>
    </row>
    <row r="17" spans="1:9" ht="38.25" customHeight="1" x14ac:dyDescent="0.2">
      <c r="A17" s="32" t="s">
        <v>64</v>
      </c>
      <c r="B17" s="33">
        <v>650</v>
      </c>
      <c r="C17" s="34">
        <v>1</v>
      </c>
      <c r="D17" s="34">
        <v>2</v>
      </c>
      <c r="E17" s="35" t="s">
        <v>89</v>
      </c>
      <c r="F17" s="36">
        <v>129</v>
      </c>
      <c r="G17" s="37">
        <v>452.1</v>
      </c>
      <c r="H17" s="122">
        <f>I17-G17</f>
        <v>0</v>
      </c>
      <c r="I17" s="123">
        <v>452.1</v>
      </c>
    </row>
    <row r="18" spans="1:9" ht="39.75" customHeight="1" x14ac:dyDescent="0.2">
      <c r="A18" s="49" t="s">
        <v>7</v>
      </c>
      <c r="B18" s="46">
        <v>650</v>
      </c>
      <c r="C18" s="24">
        <v>1</v>
      </c>
      <c r="D18" s="24">
        <v>4</v>
      </c>
      <c r="E18" s="14"/>
      <c r="F18" s="25"/>
      <c r="G18" s="13">
        <f>G19</f>
        <v>12087.7</v>
      </c>
      <c r="H18" s="13">
        <f t="shared" ref="H18:I22" si="4">H19</f>
        <v>0</v>
      </c>
      <c r="I18" s="13">
        <f t="shared" si="4"/>
        <v>12087.7</v>
      </c>
    </row>
    <row r="19" spans="1:9" ht="33.75" customHeight="1" x14ac:dyDescent="0.2">
      <c r="A19" s="40" t="s">
        <v>232</v>
      </c>
      <c r="B19" s="33">
        <v>650</v>
      </c>
      <c r="C19" s="34">
        <v>1</v>
      </c>
      <c r="D19" s="34">
        <v>4</v>
      </c>
      <c r="E19" s="35" t="s">
        <v>88</v>
      </c>
      <c r="F19" s="36" t="s">
        <v>33</v>
      </c>
      <c r="G19" s="37">
        <f>G20</f>
        <v>12087.7</v>
      </c>
      <c r="H19" s="37">
        <f t="shared" si="4"/>
        <v>0</v>
      </c>
      <c r="I19" s="37">
        <f t="shared" si="4"/>
        <v>12087.7</v>
      </c>
    </row>
    <row r="20" spans="1:9" ht="40.5" customHeight="1" x14ac:dyDescent="0.2">
      <c r="A20" s="40" t="s">
        <v>71</v>
      </c>
      <c r="B20" s="33">
        <v>650</v>
      </c>
      <c r="C20" s="34">
        <v>1</v>
      </c>
      <c r="D20" s="34">
        <v>4</v>
      </c>
      <c r="E20" s="35" t="s">
        <v>112</v>
      </c>
      <c r="F20" s="36"/>
      <c r="G20" s="37">
        <f>G21</f>
        <v>12087.7</v>
      </c>
      <c r="H20" s="37">
        <f t="shared" si="4"/>
        <v>0</v>
      </c>
      <c r="I20" s="37">
        <f t="shared" si="4"/>
        <v>12087.7</v>
      </c>
    </row>
    <row r="21" spans="1:9" ht="22.5" customHeight="1" x14ac:dyDescent="0.2">
      <c r="A21" s="40" t="s">
        <v>24</v>
      </c>
      <c r="B21" s="33">
        <v>650</v>
      </c>
      <c r="C21" s="34">
        <v>1</v>
      </c>
      <c r="D21" s="34">
        <v>4</v>
      </c>
      <c r="E21" s="35" t="s">
        <v>90</v>
      </c>
      <c r="F21" s="36" t="s">
        <v>33</v>
      </c>
      <c r="G21" s="37">
        <f>G22</f>
        <v>12087.7</v>
      </c>
      <c r="H21" s="37">
        <f t="shared" si="4"/>
        <v>0</v>
      </c>
      <c r="I21" s="37">
        <f t="shared" si="4"/>
        <v>12087.7</v>
      </c>
    </row>
    <row r="22" spans="1:9" ht="45" x14ac:dyDescent="0.2">
      <c r="A22" s="32" t="s">
        <v>37</v>
      </c>
      <c r="B22" s="33">
        <v>650</v>
      </c>
      <c r="C22" s="34">
        <v>1</v>
      </c>
      <c r="D22" s="34">
        <v>4</v>
      </c>
      <c r="E22" s="35" t="s">
        <v>90</v>
      </c>
      <c r="F22" s="36" t="s">
        <v>38</v>
      </c>
      <c r="G22" s="37">
        <f>G23</f>
        <v>12087.7</v>
      </c>
      <c r="H22" s="37">
        <f t="shared" si="4"/>
        <v>0</v>
      </c>
      <c r="I22" s="37">
        <f t="shared" si="4"/>
        <v>12087.7</v>
      </c>
    </row>
    <row r="23" spans="1:9" ht="24" customHeight="1" x14ac:dyDescent="0.2">
      <c r="A23" s="32" t="s">
        <v>41</v>
      </c>
      <c r="B23" s="33">
        <v>650</v>
      </c>
      <c r="C23" s="34">
        <v>1</v>
      </c>
      <c r="D23" s="34">
        <v>4</v>
      </c>
      <c r="E23" s="35" t="s">
        <v>90</v>
      </c>
      <c r="F23" s="36" t="s">
        <v>42</v>
      </c>
      <c r="G23" s="41">
        <f>G24+G25+G26</f>
        <v>12087.7</v>
      </c>
      <c r="H23" s="41">
        <f t="shared" ref="H23:I23" si="5">H24+H25+H26</f>
        <v>0</v>
      </c>
      <c r="I23" s="41">
        <f t="shared" si="5"/>
        <v>12087.7</v>
      </c>
    </row>
    <row r="24" spans="1:9" ht="24" customHeight="1" x14ac:dyDescent="0.2">
      <c r="A24" s="32" t="s">
        <v>63</v>
      </c>
      <c r="B24" s="33">
        <v>650</v>
      </c>
      <c r="C24" s="34">
        <v>1</v>
      </c>
      <c r="D24" s="34">
        <v>4</v>
      </c>
      <c r="E24" s="35" t="s">
        <v>90</v>
      </c>
      <c r="F24" s="36">
        <v>121</v>
      </c>
      <c r="G24" s="41">
        <v>8705.2000000000007</v>
      </c>
      <c r="H24" s="122">
        <f t="shared" ref="H24:H25" si="6">I24-G24</f>
        <v>0</v>
      </c>
      <c r="I24" s="123">
        <v>8705.2000000000007</v>
      </c>
    </row>
    <row r="25" spans="1:9" ht="30" customHeight="1" x14ac:dyDescent="0.2">
      <c r="A25" s="32" t="s">
        <v>25</v>
      </c>
      <c r="B25" s="33">
        <v>650</v>
      </c>
      <c r="C25" s="34">
        <v>1</v>
      </c>
      <c r="D25" s="34">
        <v>4</v>
      </c>
      <c r="E25" s="35" t="s">
        <v>90</v>
      </c>
      <c r="F25" s="36">
        <v>122</v>
      </c>
      <c r="G25" s="41">
        <v>749.9</v>
      </c>
      <c r="H25" s="122">
        <f t="shared" si="6"/>
        <v>0</v>
      </c>
      <c r="I25" s="123">
        <v>749.9</v>
      </c>
    </row>
    <row r="26" spans="1:9" ht="38.25" customHeight="1" x14ac:dyDescent="0.2">
      <c r="A26" s="32" t="s">
        <v>64</v>
      </c>
      <c r="B26" s="33">
        <v>650</v>
      </c>
      <c r="C26" s="34">
        <v>1</v>
      </c>
      <c r="D26" s="34">
        <v>4</v>
      </c>
      <c r="E26" s="35" t="s">
        <v>90</v>
      </c>
      <c r="F26" s="36">
        <v>129</v>
      </c>
      <c r="G26" s="41">
        <v>2632.6</v>
      </c>
      <c r="H26" s="122">
        <f>I26-G26</f>
        <v>0</v>
      </c>
      <c r="I26" s="123">
        <v>2632.6</v>
      </c>
    </row>
    <row r="27" spans="1:9" ht="38.25" customHeight="1" x14ac:dyDescent="0.2">
      <c r="A27" s="49" t="s">
        <v>61</v>
      </c>
      <c r="B27" s="46">
        <v>650</v>
      </c>
      <c r="C27" s="24">
        <v>1</v>
      </c>
      <c r="D27" s="24">
        <v>6</v>
      </c>
      <c r="E27" s="14"/>
      <c r="F27" s="25"/>
      <c r="G27" s="13">
        <f>G33+G28</f>
        <v>45</v>
      </c>
      <c r="H27" s="13">
        <f t="shared" ref="H27:I27" si="7">H33+H28</f>
        <v>0</v>
      </c>
      <c r="I27" s="13">
        <f t="shared" si="7"/>
        <v>45</v>
      </c>
    </row>
    <row r="28" spans="1:9" ht="18" customHeight="1" x14ac:dyDescent="0.2">
      <c r="A28" s="40" t="s">
        <v>50</v>
      </c>
      <c r="B28" s="33">
        <v>650</v>
      </c>
      <c r="C28" s="34">
        <v>1</v>
      </c>
      <c r="D28" s="34">
        <v>6</v>
      </c>
      <c r="E28" s="35" t="s">
        <v>87</v>
      </c>
      <c r="F28" s="36"/>
      <c r="G28" s="37">
        <f>G29</f>
        <v>19.3</v>
      </c>
      <c r="H28" s="37">
        <f t="shared" ref="H28:I31" si="8">H29</f>
        <v>0</v>
      </c>
      <c r="I28" s="37">
        <f t="shared" si="8"/>
        <v>19.3</v>
      </c>
    </row>
    <row r="29" spans="1:9" ht="24" customHeight="1" x14ac:dyDescent="0.2">
      <c r="A29" s="40" t="s">
        <v>153</v>
      </c>
      <c r="B29" s="33">
        <v>650</v>
      </c>
      <c r="C29" s="34">
        <v>1</v>
      </c>
      <c r="D29" s="34">
        <v>6</v>
      </c>
      <c r="E29" s="35" t="s">
        <v>92</v>
      </c>
      <c r="F29" s="36"/>
      <c r="G29" s="37">
        <f>G30</f>
        <v>19.3</v>
      </c>
      <c r="H29" s="37">
        <f t="shared" si="8"/>
        <v>0</v>
      </c>
      <c r="I29" s="37">
        <f t="shared" si="8"/>
        <v>19.3</v>
      </c>
    </row>
    <row r="30" spans="1:9" ht="45" customHeight="1" x14ac:dyDescent="0.2">
      <c r="A30" s="32" t="s">
        <v>60</v>
      </c>
      <c r="B30" s="33">
        <v>650</v>
      </c>
      <c r="C30" s="34">
        <v>1</v>
      </c>
      <c r="D30" s="34">
        <v>6</v>
      </c>
      <c r="E30" s="35" t="s">
        <v>93</v>
      </c>
      <c r="F30" s="36"/>
      <c r="G30" s="37">
        <f>G31</f>
        <v>19.3</v>
      </c>
      <c r="H30" s="37">
        <f t="shared" si="8"/>
        <v>0</v>
      </c>
      <c r="I30" s="37">
        <f t="shared" si="8"/>
        <v>19.3</v>
      </c>
    </row>
    <row r="31" spans="1:9" ht="11.25" customHeight="1" x14ac:dyDescent="0.2">
      <c r="A31" s="32" t="s">
        <v>49</v>
      </c>
      <c r="B31" s="33">
        <v>650</v>
      </c>
      <c r="C31" s="34">
        <v>1</v>
      </c>
      <c r="D31" s="34">
        <v>6</v>
      </c>
      <c r="E31" s="35" t="s">
        <v>93</v>
      </c>
      <c r="F31" s="36">
        <v>500</v>
      </c>
      <c r="G31" s="37">
        <f>G32</f>
        <v>19.3</v>
      </c>
      <c r="H31" s="37">
        <f t="shared" si="8"/>
        <v>0</v>
      </c>
      <c r="I31" s="37">
        <f t="shared" si="8"/>
        <v>19.3</v>
      </c>
    </row>
    <row r="32" spans="1:9" ht="11.25" customHeight="1" x14ac:dyDescent="0.2">
      <c r="A32" s="32" t="s">
        <v>32</v>
      </c>
      <c r="B32" s="33">
        <v>650</v>
      </c>
      <c r="C32" s="34">
        <v>1</v>
      </c>
      <c r="D32" s="34">
        <v>6</v>
      </c>
      <c r="E32" s="35" t="s">
        <v>93</v>
      </c>
      <c r="F32" s="36">
        <v>540</v>
      </c>
      <c r="G32" s="37">
        <v>19.3</v>
      </c>
      <c r="H32" s="37">
        <f>I32-G32</f>
        <v>0</v>
      </c>
      <c r="I32" s="37">
        <v>19.3</v>
      </c>
    </row>
    <row r="33" spans="1:10" ht="27" customHeight="1" x14ac:dyDescent="0.2">
      <c r="A33" s="40" t="s">
        <v>232</v>
      </c>
      <c r="B33" s="33">
        <v>650</v>
      </c>
      <c r="C33" s="34">
        <v>1</v>
      </c>
      <c r="D33" s="34">
        <v>6</v>
      </c>
      <c r="E33" s="35" t="s">
        <v>88</v>
      </c>
      <c r="F33" s="36"/>
      <c r="G33" s="37">
        <f>G34</f>
        <v>25.7</v>
      </c>
      <c r="H33" s="37">
        <f t="shared" ref="H33:I36" si="9">H34</f>
        <v>0</v>
      </c>
      <c r="I33" s="37">
        <f t="shared" si="9"/>
        <v>25.7</v>
      </c>
    </row>
    <row r="34" spans="1:10" ht="36" customHeight="1" x14ac:dyDescent="0.2">
      <c r="A34" s="40" t="s">
        <v>71</v>
      </c>
      <c r="B34" s="33">
        <v>650</v>
      </c>
      <c r="C34" s="34">
        <v>1</v>
      </c>
      <c r="D34" s="34">
        <v>6</v>
      </c>
      <c r="E34" s="35" t="s">
        <v>112</v>
      </c>
      <c r="F34" s="36"/>
      <c r="G34" s="37">
        <f>G35</f>
        <v>25.7</v>
      </c>
      <c r="H34" s="37">
        <f t="shared" si="9"/>
        <v>0</v>
      </c>
      <c r="I34" s="37">
        <f t="shared" si="9"/>
        <v>25.7</v>
      </c>
    </row>
    <row r="35" spans="1:10" ht="52.5" customHeight="1" x14ac:dyDescent="0.2">
      <c r="A35" s="32" t="s">
        <v>60</v>
      </c>
      <c r="B35" s="33">
        <v>650</v>
      </c>
      <c r="C35" s="34">
        <v>1</v>
      </c>
      <c r="D35" s="34">
        <v>6</v>
      </c>
      <c r="E35" s="35" t="s">
        <v>91</v>
      </c>
      <c r="F35" s="36"/>
      <c r="G35" s="37">
        <f>G36</f>
        <v>25.7</v>
      </c>
      <c r="H35" s="37">
        <f t="shared" si="9"/>
        <v>0</v>
      </c>
      <c r="I35" s="37">
        <f t="shared" si="9"/>
        <v>25.7</v>
      </c>
    </row>
    <row r="36" spans="1:10" ht="12" customHeight="1" x14ac:dyDescent="0.2">
      <c r="A36" s="32" t="s">
        <v>49</v>
      </c>
      <c r="B36" s="33">
        <v>650</v>
      </c>
      <c r="C36" s="34">
        <v>1</v>
      </c>
      <c r="D36" s="34">
        <v>6</v>
      </c>
      <c r="E36" s="35" t="s">
        <v>91</v>
      </c>
      <c r="F36" s="36">
        <v>500</v>
      </c>
      <c r="G36" s="37">
        <f>G37</f>
        <v>25.7</v>
      </c>
      <c r="H36" s="37">
        <f t="shared" si="9"/>
        <v>0</v>
      </c>
      <c r="I36" s="37">
        <f t="shared" si="9"/>
        <v>25.7</v>
      </c>
    </row>
    <row r="37" spans="1:10" ht="15.75" customHeight="1" x14ac:dyDescent="0.2">
      <c r="A37" s="32" t="s">
        <v>32</v>
      </c>
      <c r="B37" s="33">
        <v>650</v>
      </c>
      <c r="C37" s="34">
        <v>1</v>
      </c>
      <c r="D37" s="34">
        <v>6</v>
      </c>
      <c r="E37" s="35" t="s">
        <v>91</v>
      </c>
      <c r="F37" s="36">
        <v>540</v>
      </c>
      <c r="G37" s="37">
        <v>25.7</v>
      </c>
      <c r="H37" s="37">
        <f>I37-G37</f>
        <v>0</v>
      </c>
      <c r="I37" s="37">
        <v>25.7</v>
      </c>
    </row>
    <row r="38" spans="1:10" ht="11.25" customHeight="1" x14ac:dyDescent="0.2">
      <c r="A38" s="15" t="s">
        <v>8</v>
      </c>
      <c r="B38" s="46">
        <v>650</v>
      </c>
      <c r="C38" s="24">
        <v>1</v>
      </c>
      <c r="D38" s="24">
        <v>11</v>
      </c>
      <c r="E38" s="14"/>
      <c r="F38" s="25" t="s">
        <v>33</v>
      </c>
      <c r="G38" s="13">
        <f>G39</f>
        <v>50</v>
      </c>
      <c r="H38" s="13">
        <f t="shared" ref="H38:I42" si="10">H39</f>
        <v>0</v>
      </c>
      <c r="I38" s="13">
        <f t="shared" si="10"/>
        <v>50</v>
      </c>
    </row>
    <row r="39" spans="1:10" ht="12.75" customHeight="1" x14ac:dyDescent="0.2">
      <c r="A39" s="40" t="s">
        <v>50</v>
      </c>
      <c r="B39" s="33">
        <v>650</v>
      </c>
      <c r="C39" s="34">
        <v>1</v>
      </c>
      <c r="D39" s="34">
        <v>11</v>
      </c>
      <c r="E39" s="35" t="s">
        <v>87</v>
      </c>
      <c r="F39" s="36" t="s">
        <v>33</v>
      </c>
      <c r="G39" s="37">
        <f>G40</f>
        <v>50</v>
      </c>
      <c r="H39" s="37">
        <f t="shared" si="10"/>
        <v>0</v>
      </c>
      <c r="I39" s="37">
        <f t="shared" si="10"/>
        <v>50</v>
      </c>
    </row>
    <row r="40" spans="1:10" ht="35.25" customHeight="1" x14ac:dyDescent="0.2">
      <c r="A40" s="40" t="s">
        <v>72</v>
      </c>
      <c r="B40" s="33">
        <v>650</v>
      </c>
      <c r="C40" s="34">
        <v>1</v>
      </c>
      <c r="D40" s="34">
        <v>11</v>
      </c>
      <c r="E40" s="35" t="s">
        <v>94</v>
      </c>
      <c r="F40" s="36" t="s">
        <v>33</v>
      </c>
      <c r="G40" s="37">
        <f>G41</f>
        <v>50</v>
      </c>
      <c r="H40" s="37">
        <f t="shared" si="10"/>
        <v>0</v>
      </c>
      <c r="I40" s="37">
        <f t="shared" si="10"/>
        <v>50</v>
      </c>
    </row>
    <row r="41" spans="1:10" ht="12" customHeight="1" x14ac:dyDescent="0.2">
      <c r="A41" s="40" t="s">
        <v>86</v>
      </c>
      <c r="B41" s="33">
        <v>650</v>
      </c>
      <c r="C41" s="34">
        <v>1</v>
      </c>
      <c r="D41" s="34">
        <v>11</v>
      </c>
      <c r="E41" s="35" t="s">
        <v>95</v>
      </c>
      <c r="F41" s="36"/>
      <c r="G41" s="41">
        <f>G42</f>
        <v>50</v>
      </c>
      <c r="H41" s="41">
        <f t="shared" si="10"/>
        <v>0</v>
      </c>
      <c r="I41" s="41">
        <f t="shared" si="10"/>
        <v>50</v>
      </c>
    </row>
    <row r="42" spans="1:10" ht="11.25" customHeight="1" x14ac:dyDescent="0.2">
      <c r="A42" s="32" t="s">
        <v>43</v>
      </c>
      <c r="B42" s="33">
        <v>650</v>
      </c>
      <c r="C42" s="34">
        <v>1</v>
      </c>
      <c r="D42" s="34">
        <v>11</v>
      </c>
      <c r="E42" s="35" t="s">
        <v>95</v>
      </c>
      <c r="F42" s="36" t="s">
        <v>44</v>
      </c>
      <c r="G42" s="37">
        <f>G43</f>
        <v>50</v>
      </c>
      <c r="H42" s="37">
        <f t="shared" si="10"/>
        <v>0</v>
      </c>
      <c r="I42" s="37">
        <f t="shared" si="10"/>
        <v>50</v>
      </c>
    </row>
    <row r="43" spans="1:10" x14ac:dyDescent="0.2">
      <c r="A43" s="32" t="s">
        <v>27</v>
      </c>
      <c r="B43" s="33">
        <v>650</v>
      </c>
      <c r="C43" s="34">
        <v>1</v>
      </c>
      <c r="D43" s="34">
        <v>11</v>
      </c>
      <c r="E43" s="35" t="s">
        <v>95</v>
      </c>
      <c r="F43" s="36" t="s">
        <v>21</v>
      </c>
      <c r="G43" s="41">
        <v>50</v>
      </c>
      <c r="H43" s="122">
        <f>I43-G43</f>
        <v>0</v>
      </c>
      <c r="I43" s="123">
        <v>50</v>
      </c>
    </row>
    <row r="44" spans="1:10" ht="11.25" customHeight="1" x14ac:dyDescent="0.2">
      <c r="A44" s="15" t="s">
        <v>9</v>
      </c>
      <c r="B44" s="46">
        <v>650</v>
      </c>
      <c r="C44" s="24">
        <v>1</v>
      </c>
      <c r="D44" s="24">
        <v>13</v>
      </c>
      <c r="E44" s="14" t="s">
        <v>33</v>
      </c>
      <c r="F44" s="25" t="s">
        <v>33</v>
      </c>
      <c r="G44" s="105">
        <f>G45+G78+G93</f>
        <v>6813.1</v>
      </c>
      <c r="H44" s="13">
        <f>H45+H78+H93</f>
        <v>-61.32999999999987</v>
      </c>
      <c r="I44" s="105">
        <f>I45+I78+I93</f>
        <v>6751.77</v>
      </c>
      <c r="J44" s="160"/>
    </row>
    <row r="45" spans="1:10" ht="26.25" customHeight="1" x14ac:dyDescent="0.2">
      <c r="A45" s="40" t="s">
        <v>232</v>
      </c>
      <c r="B45" s="33">
        <v>650</v>
      </c>
      <c r="C45" s="34">
        <v>1</v>
      </c>
      <c r="D45" s="34">
        <v>13</v>
      </c>
      <c r="E45" s="35" t="s">
        <v>88</v>
      </c>
      <c r="F45" s="36" t="s">
        <v>33</v>
      </c>
      <c r="G45" s="37">
        <f>G46+G71</f>
        <v>4838.2</v>
      </c>
      <c r="H45" s="37">
        <f>H46+H71</f>
        <v>93.930000000000121</v>
      </c>
      <c r="I45" s="37">
        <f>I46+I71</f>
        <v>4932.13</v>
      </c>
    </row>
    <row r="46" spans="1:10" ht="42" customHeight="1" x14ac:dyDescent="0.2">
      <c r="A46" s="40" t="s">
        <v>70</v>
      </c>
      <c r="B46" s="33">
        <v>650</v>
      </c>
      <c r="C46" s="34">
        <v>1</v>
      </c>
      <c r="D46" s="34">
        <v>13</v>
      </c>
      <c r="E46" s="35" t="s">
        <v>112</v>
      </c>
      <c r="F46" s="36" t="s">
        <v>33</v>
      </c>
      <c r="G46" s="37">
        <f>G47+G62</f>
        <v>4818.2</v>
      </c>
      <c r="H46" s="37">
        <f>H47+H62</f>
        <v>93.930000000000121</v>
      </c>
      <c r="I46" s="37">
        <f>I47+I62</f>
        <v>4912.13</v>
      </c>
    </row>
    <row r="47" spans="1:10" ht="23.25" customHeight="1" x14ac:dyDescent="0.2">
      <c r="A47" s="54" t="s">
        <v>129</v>
      </c>
      <c r="B47" s="33">
        <v>650</v>
      </c>
      <c r="C47" s="34">
        <v>1</v>
      </c>
      <c r="D47" s="34">
        <v>13</v>
      </c>
      <c r="E47" s="35" t="s">
        <v>96</v>
      </c>
      <c r="F47" s="36"/>
      <c r="G47" s="41">
        <f>G48+G54+G58</f>
        <v>2780.7</v>
      </c>
      <c r="H47" s="41">
        <f>H48+H54+H58</f>
        <v>75.669999999999902</v>
      </c>
      <c r="I47" s="41">
        <f>I48+I54+I58</f>
        <v>2856.37</v>
      </c>
    </row>
    <row r="48" spans="1:10" ht="33" customHeight="1" x14ac:dyDescent="0.2">
      <c r="A48" s="32" t="s">
        <v>37</v>
      </c>
      <c r="B48" s="33">
        <v>650</v>
      </c>
      <c r="C48" s="34">
        <v>1</v>
      </c>
      <c r="D48" s="34">
        <v>13</v>
      </c>
      <c r="E48" s="35" t="s">
        <v>96</v>
      </c>
      <c r="F48" s="36" t="s">
        <v>38</v>
      </c>
      <c r="G48" s="41">
        <f>G49</f>
        <v>1866.6</v>
      </c>
      <c r="H48" s="41">
        <f t="shared" ref="H48:I48" si="11">H49</f>
        <v>75.669999999999902</v>
      </c>
      <c r="I48" s="41">
        <f t="shared" si="11"/>
        <v>1942.27</v>
      </c>
    </row>
    <row r="49" spans="1:10" x14ac:dyDescent="0.2">
      <c r="A49" s="32" t="s">
        <v>39</v>
      </c>
      <c r="B49" s="33">
        <v>650</v>
      </c>
      <c r="C49" s="34">
        <v>1</v>
      </c>
      <c r="D49" s="34">
        <v>13</v>
      </c>
      <c r="E49" s="35" t="s">
        <v>96</v>
      </c>
      <c r="F49" s="36" t="s">
        <v>40</v>
      </c>
      <c r="G49" s="41">
        <f>G50+G51+G53+G52</f>
        <v>1866.6</v>
      </c>
      <c r="H49" s="107">
        <f>H50+H51+H53+H52</f>
        <v>75.669999999999902</v>
      </c>
      <c r="I49" s="41">
        <f>I50+I51+I53+I52</f>
        <v>1942.27</v>
      </c>
    </row>
    <row r="50" spans="1:10" x14ac:dyDescent="0.2">
      <c r="A50" s="32" t="s">
        <v>65</v>
      </c>
      <c r="B50" s="33">
        <v>650</v>
      </c>
      <c r="C50" s="34">
        <v>1</v>
      </c>
      <c r="D50" s="34">
        <v>13</v>
      </c>
      <c r="E50" s="35" t="s">
        <v>96</v>
      </c>
      <c r="F50" s="36">
        <v>111</v>
      </c>
      <c r="G50" s="41">
        <v>1355.7</v>
      </c>
      <c r="H50" s="184">
        <f>I50-G50</f>
        <v>58.119999999999891</v>
      </c>
      <c r="I50" s="186">
        <v>1413.82</v>
      </c>
      <c r="J50" s="185" t="s">
        <v>325</v>
      </c>
    </row>
    <row r="51" spans="1:10" ht="22.5" x14ac:dyDescent="0.2">
      <c r="A51" s="32" t="s">
        <v>28</v>
      </c>
      <c r="B51" s="33">
        <v>650</v>
      </c>
      <c r="C51" s="34">
        <v>1</v>
      </c>
      <c r="D51" s="34">
        <v>13</v>
      </c>
      <c r="E51" s="35" t="s">
        <v>96</v>
      </c>
      <c r="F51" s="36">
        <v>112</v>
      </c>
      <c r="G51" s="41">
        <v>86</v>
      </c>
      <c r="H51" s="122">
        <f t="shared" ref="H51:H52" si="12">I51-G51</f>
        <v>0</v>
      </c>
      <c r="I51" s="123">
        <v>86</v>
      </c>
    </row>
    <row r="52" spans="1:10" ht="33.75" x14ac:dyDescent="0.2">
      <c r="A52" s="32" t="s">
        <v>156</v>
      </c>
      <c r="B52" s="33" t="s">
        <v>180</v>
      </c>
      <c r="C52" s="34">
        <v>1</v>
      </c>
      <c r="D52" s="34">
        <v>13</v>
      </c>
      <c r="E52" s="35" t="s">
        <v>96</v>
      </c>
      <c r="F52" s="36">
        <v>113</v>
      </c>
      <c r="G52" s="41">
        <v>20</v>
      </c>
      <c r="H52" s="122">
        <f t="shared" si="12"/>
        <v>0</v>
      </c>
      <c r="I52" s="123">
        <v>20</v>
      </c>
    </row>
    <row r="53" spans="1:10" ht="33.75" x14ac:dyDescent="0.2">
      <c r="A53" s="32" t="s">
        <v>66</v>
      </c>
      <c r="B53" s="33">
        <v>650</v>
      </c>
      <c r="C53" s="34">
        <v>1</v>
      </c>
      <c r="D53" s="34">
        <v>13</v>
      </c>
      <c r="E53" s="35" t="s">
        <v>96</v>
      </c>
      <c r="F53" s="36">
        <v>119</v>
      </c>
      <c r="G53" s="37">
        <v>404.9</v>
      </c>
      <c r="H53" s="183">
        <f>I53-G53</f>
        <v>17.550000000000011</v>
      </c>
      <c r="I53" s="123">
        <v>422.45</v>
      </c>
      <c r="J53" s="6" t="s">
        <v>325</v>
      </c>
    </row>
    <row r="54" spans="1:10" ht="22.5" x14ac:dyDescent="0.2">
      <c r="A54" s="32" t="s">
        <v>74</v>
      </c>
      <c r="B54" s="33">
        <v>650</v>
      </c>
      <c r="C54" s="34">
        <v>1</v>
      </c>
      <c r="D54" s="34">
        <v>13</v>
      </c>
      <c r="E54" s="35" t="s">
        <v>96</v>
      </c>
      <c r="F54" s="36" t="s">
        <v>34</v>
      </c>
      <c r="G54" s="37">
        <f>G55</f>
        <v>911.6</v>
      </c>
      <c r="H54" s="37">
        <f t="shared" ref="H54:I54" si="13">H55</f>
        <v>0</v>
      </c>
      <c r="I54" s="37">
        <f t="shared" si="13"/>
        <v>911.6</v>
      </c>
    </row>
    <row r="55" spans="1:10" ht="22.5" x14ac:dyDescent="0.2">
      <c r="A55" s="32" t="s">
        <v>35</v>
      </c>
      <c r="B55" s="33">
        <v>650</v>
      </c>
      <c r="C55" s="34">
        <v>1</v>
      </c>
      <c r="D55" s="34">
        <v>13</v>
      </c>
      <c r="E55" s="35" t="s">
        <v>96</v>
      </c>
      <c r="F55" s="36" t="s">
        <v>36</v>
      </c>
      <c r="G55" s="37">
        <v>911.6</v>
      </c>
      <c r="H55" s="37">
        <f>I55-G55</f>
        <v>0</v>
      </c>
      <c r="I55" s="37">
        <f>I56+I57</f>
        <v>911.6</v>
      </c>
    </row>
    <row r="56" spans="1:10" ht="22.5" x14ac:dyDescent="0.2">
      <c r="A56" s="32" t="s">
        <v>26</v>
      </c>
      <c r="B56" s="33">
        <v>650</v>
      </c>
      <c r="C56" s="34">
        <v>1</v>
      </c>
      <c r="D56" s="34">
        <v>13</v>
      </c>
      <c r="E56" s="35" t="s">
        <v>96</v>
      </c>
      <c r="F56" s="36">
        <v>244</v>
      </c>
      <c r="G56" s="41">
        <v>869.4</v>
      </c>
      <c r="H56" s="122">
        <f>I56-G56</f>
        <v>0</v>
      </c>
      <c r="I56" s="123">
        <f>754.9+97+10+5+2.5</f>
        <v>869.4</v>
      </c>
    </row>
    <row r="57" spans="1:10" ht="22.5" x14ac:dyDescent="0.2">
      <c r="A57" s="32" t="s">
        <v>26</v>
      </c>
      <c r="B57" s="33">
        <v>650</v>
      </c>
      <c r="C57" s="34">
        <v>1</v>
      </c>
      <c r="D57" s="34">
        <v>13</v>
      </c>
      <c r="E57" s="35" t="s">
        <v>96</v>
      </c>
      <c r="F57" s="36">
        <v>247</v>
      </c>
      <c r="G57" s="104">
        <v>42.2</v>
      </c>
      <c r="H57" s="152">
        <f>I57-G57</f>
        <v>0</v>
      </c>
      <c r="I57" s="153">
        <v>42.2</v>
      </c>
    </row>
    <row r="58" spans="1:10" x14ac:dyDescent="0.2">
      <c r="A58" s="32" t="s">
        <v>43</v>
      </c>
      <c r="B58" s="33">
        <v>650</v>
      </c>
      <c r="C58" s="34">
        <v>1</v>
      </c>
      <c r="D58" s="34">
        <v>13</v>
      </c>
      <c r="E58" s="35" t="s">
        <v>96</v>
      </c>
      <c r="F58" s="36" t="s">
        <v>44</v>
      </c>
      <c r="G58" s="37">
        <f>G59</f>
        <v>2.5</v>
      </c>
      <c r="H58" s="37">
        <f t="shared" ref="H58:I58" si="14">H59</f>
        <v>0</v>
      </c>
      <c r="I58" s="37">
        <f t="shared" si="14"/>
        <v>2.5</v>
      </c>
    </row>
    <row r="59" spans="1:10" x14ac:dyDescent="0.2">
      <c r="A59" s="32" t="s">
        <v>45</v>
      </c>
      <c r="B59" s="33">
        <v>650</v>
      </c>
      <c r="C59" s="34">
        <v>1</v>
      </c>
      <c r="D59" s="34">
        <v>13</v>
      </c>
      <c r="E59" s="35" t="s">
        <v>96</v>
      </c>
      <c r="F59" s="36" t="s">
        <v>46</v>
      </c>
      <c r="G59" s="37">
        <f>G60+G61</f>
        <v>2.5</v>
      </c>
      <c r="H59" s="37">
        <f t="shared" ref="H59:I59" si="15">H60+H61</f>
        <v>0</v>
      </c>
      <c r="I59" s="37">
        <f t="shared" si="15"/>
        <v>2.5</v>
      </c>
    </row>
    <row r="60" spans="1:10" ht="18" customHeight="1" x14ac:dyDescent="0.2">
      <c r="A60" s="32" t="s">
        <v>67</v>
      </c>
      <c r="B60" s="33" t="s">
        <v>180</v>
      </c>
      <c r="C60" s="34">
        <v>1</v>
      </c>
      <c r="D60" s="34">
        <v>13</v>
      </c>
      <c r="E60" s="35" t="s">
        <v>96</v>
      </c>
      <c r="F60" s="36">
        <v>851</v>
      </c>
      <c r="G60" s="41">
        <v>0</v>
      </c>
      <c r="H60" s="122">
        <f>I60-G60</f>
        <v>0</v>
      </c>
      <c r="I60" s="123">
        <v>0</v>
      </c>
    </row>
    <row r="61" spans="1:10" ht="13.5" customHeight="1" x14ac:dyDescent="0.2">
      <c r="A61" s="32" t="s">
        <v>68</v>
      </c>
      <c r="B61" s="33" t="s">
        <v>180</v>
      </c>
      <c r="C61" s="34">
        <v>1</v>
      </c>
      <c r="D61" s="34">
        <v>13</v>
      </c>
      <c r="E61" s="35" t="s">
        <v>96</v>
      </c>
      <c r="F61" s="36">
        <v>853</v>
      </c>
      <c r="G61" s="41">
        <v>2.5</v>
      </c>
      <c r="H61" s="122">
        <f>I61-G61</f>
        <v>0</v>
      </c>
      <c r="I61" s="123">
        <v>2.5</v>
      </c>
    </row>
    <row r="62" spans="1:10" ht="13.5" customHeight="1" x14ac:dyDescent="0.2">
      <c r="A62" s="32" t="s">
        <v>53</v>
      </c>
      <c r="B62" s="33" t="s">
        <v>180</v>
      </c>
      <c r="C62" s="34">
        <v>1</v>
      </c>
      <c r="D62" s="34">
        <v>13</v>
      </c>
      <c r="E62" s="35" t="s">
        <v>186</v>
      </c>
      <c r="F62" s="36"/>
      <c r="G62" s="41">
        <f>G65+G63</f>
        <v>2037.5</v>
      </c>
      <c r="H62" s="122">
        <f>I62-G62</f>
        <v>18.260000000000218</v>
      </c>
      <c r="I62" s="107">
        <f>I65+I63</f>
        <v>2055.7600000000002</v>
      </c>
    </row>
    <row r="63" spans="1:10" ht="13.5" customHeight="1" x14ac:dyDescent="0.2">
      <c r="A63" s="114" t="s">
        <v>334</v>
      </c>
      <c r="B63" s="33" t="s">
        <v>180</v>
      </c>
      <c r="C63" s="34">
        <v>1</v>
      </c>
      <c r="D63" s="34">
        <v>13</v>
      </c>
      <c r="E63" s="35" t="s">
        <v>186</v>
      </c>
      <c r="F63" s="36">
        <v>300</v>
      </c>
      <c r="G63" s="41">
        <v>0</v>
      </c>
      <c r="H63" s="122">
        <f t="shared" ref="H63" si="16">I63-G63</f>
        <v>15</v>
      </c>
      <c r="I63" s="41">
        <f>I64</f>
        <v>15</v>
      </c>
    </row>
    <row r="64" spans="1:10" ht="13.5" customHeight="1" x14ac:dyDescent="0.2">
      <c r="A64" s="114" t="s">
        <v>333</v>
      </c>
      <c r="B64" s="33" t="s">
        <v>180</v>
      </c>
      <c r="C64" s="34">
        <v>1</v>
      </c>
      <c r="D64" s="34">
        <v>13</v>
      </c>
      <c r="E64" s="35" t="s">
        <v>186</v>
      </c>
      <c r="F64" s="36">
        <v>360</v>
      </c>
      <c r="G64" s="41">
        <v>0</v>
      </c>
      <c r="H64" s="41">
        <f>I64-G64</f>
        <v>15</v>
      </c>
      <c r="I64" s="41">
        <v>15</v>
      </c>
      <c r="J64" s="159" t="s">
        <v>326</v>
      </c>
    </row>
    <row r="65" spans="1:9" ht="13.5" customHeight="1" x14ac:dyDescent="0.2">
      <c r="A65" s="32" t="s">
        <v>43</v>
      </c>
      <c r="B65" s="33" t="s">
        <v>180</v>
      </c>
      <c r="C65" s="34">
        <v>1</v>
      </c>
      <c r="D65" s="34">
        <v>13</v>
      </c>
      <c r="E65" s="35" t="s">
        <v>186</v>
      </c>
      <c r="F65" s="36">
        <v>800</v>
      </c>
      <c r="G65" s="41">
        <f>G68+G66</f>
        <v>2037.5</v>
      </c>
      <c r="H65" s="41">
        <f>I65-G65</f>
        <v>3.2599999999999909</v>
      </c>
      <c r="I65" s="41">
        <f>I68+I66</f>
        <v>2040.76</v>
      </c>
    </row>
    <row r="66" spans="1:9" ht="13.5" customHeight="1" x14ac:dyDescent="0.2">
      <c r="A66" s="114" t="s">
        <v>242</v>
      </c>
      <c r="B66" s="33" t="s">
        <v>180</v>
      </c>
      <c r="C66" s="34">
        <v>1</v>
      </c>
      <c r="D66" s="34">
        <v>13</v>
      </c>
      <c r="E66" s="35" t="s">
        <v>186</v>
      </c>
      <c r="F66" s="36">
        <v>830</v>
      </c>
      <c r="G66" s="41">
        <f>G67</f>
        <v>2023</v>
      </c>
      <c r="H66" s="41">
        <f>I66-G66</f>
        <v>0.25999999999999091</v>
      </c>
      <c r="I66" s="41">
        <f>I67</f>
        <v>2023.26</v>
      </c>
    </row>
    <row r="67" spans="1:9" ht="32.25" customHeight="1" x14ac:dyDescent="0.2">
      <c r="A67" s="114" t="s">
        <v>241</v>
      </c>
      <c r="B67" s="33" t="s">
        <v>180</v>
      </c>
      <c r="C67" s="34">
        <v>1</v>
      </c>
      <c r="D67" s="34">
        <v>13</v>
      </c>
      <c r="E67" s="35" t="s">
        <v>186</v>
      </c>
      <c r="F67" s="36">
        <v>831</v>
      </c>
      <c r="G67" s="41">
        <v>2023</v>
      </c>
      <c r="H67" s="41">
        <f>I67-G67</f>
        <v>0.25999999999999091</v>
      </c>
      <c r="I67" s="104">
        <v>2023.26</v>
      </c>
    </row>
    <row r="68" spans="1:9" ht="13.5" customHeight="1" x14ac:dyDescent="0.2">
      <c r="A68" s="32" t="s">
        <v>45</v>
      </c>
      <c r="B68" s="33">
        <v>650</v>
      </c>
      <c r="C68" s="34">
        <v>1</v>
      </c>
      <c r="D68" s="34">
        <v>13</v>
      </c>
      <c r="E68" s="35" t="s">
        <v>186</v>
      </c>
      <c r="F68" s="36" t="s">
        <v>46</v>
      </c>
      <c r="G68" s="41">
        <f>G69+G70</f>
        <v>14.5</v>
      </c>
      <c r="H68" s="41">
        <f>H69+H70</f>
        <v>3</v>
      </c>
      <c r="I68" s="41">
        <f>I69+I70</f>
        <v>17.5</v>
      </c>
    </row>
    <row r="69" spans="1:9" ht="13.5" customHeight="1" x14ac:dyDescent="0.2">
      <c r="A69" s="32" t="s">
        <v>67</v>
      </c>
      <c r="B69" s="33" t="s">
        <v>180</v>
      </c>
      <c r="C69" s="34">
        <v>1</v>
      </c>
      <c r="D69" s="34">
        <v>13</v>
      </c>
      <c r="E69" s="35" t="s">
        <v>186</v>
      </c>
      <c r="F69" s="36">
        <v>851</v>
      </c>
      <c r="G69" s="41">
        <v>2.5</v>
      </c>
      <c r="H69" s="122">
        <f>I69-G69</f>
        <v>0</v>
      </c>
      <c r="I69" s="125">
        <v>2.5</v>
      </c>
    </row>
    <row r="70" spans="1:9" ht="13.5" customHeight="1" x14ac:dyDescent="0.2">
      <c r="A70" s="32" t="s">
        <v>68</v>
      </c>
      <c r="B70" s="33" t="s">
        <v>224</v>
      </c>
      <c r="C70" s="34">
        <v>1</v>
      </c>
      <c r="D70" s="34">
        <v>13</v>
      </c>
      <c r="E70" s="35" t="s">
        <v>186</v>
      </c>
      <c r="F70" s="36">
        <v>853</v>
      </c>
      <c r="G70" s="41">
        <v>12</v>
      </c>
      <c r="H70" s="122">
        <f>I70-G70</f>
        <v>3</v>
      </c>
      <c r="I70" s="125">
        <f>12+3</f>
        <v>15</v>
      </c>
    </row>
    <row r="71" spans="1:9" ht="23.25" customHeight="1" x14ac:dyDescent="0.2">
      <c r="A71" s="32" t="s">
        <v>162</v>
      </c>
      <c r="B71" s="33">
        <v>650</v>
      </c>
      <c r="C71" s="34">
        <v>1</v>
      </c>
      <c r="D71" s="34">
        <v>13</v>
      </c>
      <c r="E71" s="35" t="s">
        <v>163</v>
      </c>
      <c r="F71" s="36"/>
      <c r="G71" s="41">
        <f>G72+G75</f>
        <v>20</v>
      </c>
      <c r="H71" s="41">
        <f t="shared" ref="H71:I71" si="17">H72+H75</f>
        <v>0</v>
      </c>
      <c r="I71" s="41">
        <f t="shared" si="17"/>
        <v>20</v>
      </c>
    </row>
    <row r="72" spans="1:9" ht="20.25" customHeight="1" x14ac:dyDescent="0.2">
      <c r="A72" s="32" t="s">
        <v>53</v>
      </c>
      <c r="B72" s="33">
        <v>650</v>
      </c>
      <c r="C72" s="34">
        <v>1</v>
      </c>
      <c r="D72" s="34">
        <v>13</v>
      </c>
      <c r="E72" s="35" t="s">
        <v>164</v>
      </c>
      <c r="F72" s="36">
        <v>200</v>
      </c>
      <c r="G72" s="104">
        <f>G73</f>
        <v>20</v>
      </c>
      <c r="H72" s="104">
        <f t="shared" ref="H72:I73" si="18">H73</f>
        <v>0</v>
      </c>
      <c r="I72" s="104">
        <f t="shared" si="18"/>
        <v>20</v>
      </c>
    </row>
    <row r="73" spans="1:9" ht="22.5" x14ac:dyDescent="0.2">
      <c r="A73" s="32" t="s">
        <v>35</v>
      </c>
      <c r="B73" s="33">
        <v>650</v>
      </c>
      <c r="C73" s="34">
        <v>1</v>
      </c>
      <c r="D73" s="34">
        <v>13</v>
      </c>
      <c r="E73" s="35" t="s">
        <v>164</v>
      </c>
      <c r="F73" s="36">
        <v>240</v>
      </c>
      <c r="G73" s="104">
        <f>G74</f>
        <v>20</v>
      </c>
      <c r="H73" s="104">
        <f t="shared" si="18"/>
        <v>0</v>
      </c>
      <c r="I73" s="104">
        <f t="shared" si="18"/>
        <v>20</v>
      </c>
    </row>
    <row r="74" spans="1:9" ht="22.5" x14ac:dyDescent="0.2">
      <c r="A74" s="32" t="s">
        <v>26</v>
      </c>
      <c r="B74" s="33">
        <v>650</v>
      </c>
      <c r="C74" s="34">
        <v>1</v>
      </c>
      <c r="D74" s="34">
        <v>13</v>
      </c>
      <c r="E74" s="35" t="s">
        <v>164</v>
      </c>
      <c r="F74" s="36">
        <v>244</v>
      </c>
      <c r="G74" s="104">
        <v>20</v>
      </c>
      <c r="H74" s="122">
        <f>I74-G74</f>
        <v>0</v>
      </c>
      <c r="I74" s="104">
        <v>20</v>
      </c>
    </row>
    <row r="75" spans="1:9" x14ac:dyDescent="0.2">
      <c r="A75" s="32" t="s">
        <v>43</v>
      </c>
      <c r="B75" s="33">
        <v>650</v>
      </c>
      <c r="C75" s="34">
        <v>1</v>
      </c>
      <c r="D75" s="34">
        <v>13</v>
      </c>
      <c r="E75" s="35" t="s">
        <v>164</v>
      </c>
      <c r="F75" s="36">
        <v>800</v>
      </c>
      <c r="G75" s="104">
        <f>G76</f>
        <v>0</v>
      </c>
      <c r="H75" s="104">
        <f t="shared" ref="H75:I76" si="19">H76</f>
        <v>0</v>
      </c>
      <c r="I75" s="104">
        <f t="shared" si="19"/>
        <v>0</v>
      </c>
    </row>
    <row r="76" spans="1:9" x14ac:dyDescent="0.2">
      <c r="A76" s="32" t="s">
        <v>45</v>
      </c>
      <c r="B76" s="33">
        <v>650</v>
      </c>
      <c r="C76" s="34">
        <v>1</v>
      </c>
      <c r="D76" s="34">
        <v>13</v>
      </c>
      <c r="E76" s="35" t="s">
        <v>164</v>
      </c>
      <c r="F76" s="36">
        <v>850</v>
      </c>
      <c r="G76" s="104">
        <f>G77</f>
        <v>0</v>
      </c>
      <c r="H76" s="104">
        <f t="shared" si="19"/>
        <v>0</v>
      </c>
      <c r="I76" s="104">
        <f t="shared" si="19"/>
        <v>0</v>
      </c>
    </row>
    <row r="77" spans="1:9" x14ac:dyDescent="0.2">
      <c r="A77" s="32"/>
      <c r="B77" s="33">
        <v>650</v>
      </c>
      <c r="C77" s="34">
        <v>1</v>
      </c>
      <c r="D77" s="34">
        <v>13</v>
      </c>
      <c r="E77" s="35" t="s">
        <v>164</v>
      </c>
      <c r="F77" s="36">
        <v>853</v>
      </c>
      <c r="G77" s="41">
        <v>0</v>
      </c>
      <c r="H77" s="123"/>
      <c r="I77" s="123">
        <v>0</v>
      </c>
    </row>
    <row r="78" spans="1:9" ht="25.5" customHeight="1" x14ac:dyDescent="0.2">
      <c r="A78" s="32" t="s">
        <v>233</v>
      </c>
      <c r="B78" s="33">
        <v>650</v>
      </c>
      <c r="C78" s="34">
        <v>1</v>
      </c>
      <c r="D78" s="34">
        <v>13</v>
      </c>
      <c r="E78" s="35" t="s">
        <v>97</v>
      </c>
      <c r="F78" s="36"/>
      <c r="G78" s="37">
        <f>G79+G89</f>
        <v>1972.9</v>
      </c>
      <c r="H78" s="37">
        <f>H79+H89</f>
        <v>-155.26</v>
      </c>
      <c r="I78" s="37">
        <f>I79+I89</f>
        <v>1817.64</v>
      </c>
    </row>
    <row r="79" spans="1:9" ht="33.75" x14ac:dyDescent="0.2">
      <c r="A79" s="32" t="s">
        <v>73</v>
      </c>
      <c r="B79" s="33">
        <v>650</v>
      </c>
      <c r="C79" s="34">
        <v>1</v>
      </c>
      <c r="D79" s="34">
        <v>13</v>
      </c>
      <c r="E79" s="35" t="s">
        <v>98</v>
      </c>
      <c r="F79" s="36"/>
      <c r="G79" s="37">
        <f>G80</f>
        <v>1785.7</v>
      </c>
      <c r="H79" s="37">
        <f t="shared" ref="H79" si="20">H80</f>
        <v>-28.259999999999991</v>
      </c>
      <c r="I79" s="37">
        <f>I80</f>
        <v>1757.44</v>
      </c>
    </row>
    <row r="80" spans="1:9" ht="22.5" x14ac:dyDescent="0.2">
      <c r="A80" s="32" t="s">
        <v>54</v>
      </c>
      <c r="B80" s="33">
        <v>650</v>
      </c>
      <c r="C80" s="34">
        <v>1</v>
      </c>
      <c r="D80" s="34">
        <v>13</v>
      </c>
      <c r="E80" s="35" t="s">
        <v>99</v>
      </c>
      <c r="F80" s="36"/>
      <c r="G80" s="37">
        <f>G81+G85</f>
        <v>1785.7</v>
      </c>
      <c r="H80" s="37">
        <f>I80-G80</f>
        <v>-28.259999999999991</v>
      </c>
      <c r="I80" s="37">
        <f>I81+I85</f>
        <v>1757.44</v>
      </c>
    </row>
    <row r="81" spans="1:10" ht="22.5" customHeight="1" x14ac:dyDescent="0.2">
      <c r="A81" s="32" t="s">
        <v>74</v>
      </c>
      <c r="B81" s="33">
        <v>650</v>
      </c>
      <c r="C81" s="34">
        <v>1</v>
      </c>
      <c r="D81" s="34">
        <v>13</v>
      </c>
      <c r="E81" s="35" t="s">
        <v>99</v>
      </c>
      <c r="F81" s="36" t="s">
        <v>34</v>
      </c>
      <c r="G81" s="37">
        <f>G82</f>
        <v>1764.2</v>
      </c>
      <c r="H81" s="37">
        <f t="shared" ref="H81:I81" si="21">H82</f>
        <v>-28.259999999999991</v>
      </c>
      <c r="I81" s="37">
        <f t="shared" si="21"/>
        <v>1735.94</v>
      </c>
    </row>
    <row r="82" spans="1:10" ht="22.5" x14ac:dyDescent="0.2">
      <c r="A82" s="32" t="s">
        <v>35</v>
      </c>
      <c r="B82" s="33">
        <v>650</v>
      </c>
      <c r="C82" s="34">
        <v>1</v>
      </c>
      <c r="D82" s="34">
        <v>13</v>
      </c>
      <c r="E82" s="35" t="s">
        <v>99</v>
      </c>
      <c r="F82" s="36" t="s">
        <v>36</v>
      </c>
      <c r="G82" s="37">
        <f>G83+G84</f>
        <v>1764.2</v>
      </c>
      <c r="H82" s="37">
        <f>I82-G82</f>
        <v>-28.259999999999991</v>
      </c>
      <c r="I82" s="37">
        <f>I83+I84</f>
        <v>1735.94</v>
      </c>
    </row>
    <row r="83" spans="1:10" ht="22.5" x14ac:dyDescent="0.2">
      <c r="A83" s="32" t="s">
        <v>26</v>
      </c>
      <c r="B83" s="33">
        <v>650</v>
      </c>
      <c r="C83" s="34">
        <v>1</v>
      </c>
      <c r="D83" s="34">
        <v>13</v>
      </c>
      <c r="E83" s="35" t="s">
        <v>99</v>
      </c>
      <c r="F83" s="36">
        <v>244</v>
      </c>
      <c r="G83" s="41">
        <v>1036.4000000000001</v>
      </c>
      <c r="H83" s="122">
        <f>I83-G83</f>
        <v>-28.260000000000105</v>
      </c>
      <c r="I83" s="123">
        <v>1008.14</v>
      </c>
    </row>
    <row r="84" spans="1:10" ht="22.5" x14ac:dyDescent="0.2">
      <c r="A84" s="32" t="s">
        <v>26</v>
      </c>
      <c r="B84" s="33">
        <v>650</v>
      </c>
      <c r="C84" s="34">
        <v>1</v>
      </c>
      <c r="D84" s="34">
        <v>13</v>
      </c>
      <c r="E84" s="35" t="s">
        <v>99</v>
      </c>
      <c r="F84" s="36">
        <v>247</v>
      </c>
      <c r="G84" s="41">
        <v>727.8</v>
      </c>
      <c r="H84" s="122">
        <f>I84-G84</f>
        <v>0</v>
      </c>
      <c r="I84" s="123">
        <f>527.8+200</f>
        <v>727.8</v>
      </c>
    </row>
    <row r="85" spans="1:10" x14ac:dyDescent="0.2">
      <c r="A85" s="114" t="s">
        <v>43</v>
      </c>
      <c r="B85" s="94">
        <v>650</v>
      </c>
      <c r="C85" s="95">
        <v>1</v>
      </c>
      <c r="D85" s="95">
        <v>13</v>
      </c>
      <c r="E85" s="96" t="s">
        <v>99</v>
      </c>
      <c r="F85" s="97">
        <v>800</v>
      </c>
      <c r="G85" s="104">
        <f>G86</f>
        <v>21.5</v>
      </c>
      <c r="H85" s="104">
        <f t="shared" ref="H85:I85" si="22">H86</f>
        <v>0</v>
      </c>
      <c r="I85" s="104">
        <f t="shared" si="22"/>
        <v>21.5</v>
      </c>
    </row>
    <row r="86" spans="1:10" x14ac:dyDescent="0.2">
      <c r="A86" s="114" t="s">
        <v>45</v>
      </c>
      <c r="B86" s="94">
        <v>650</v>
      </c>
      <c r="C86" s="95">
        <v>1</v>
      </c>
      <c r="D86" s="95">
        <v>13</v>
      </c>
      <c r="E86" s="96" t="s">
        <v>99</v>
      </c>
      <c r="F86" s="97">
        <v>850</v>
      </c>
      <c r="G86" s="104">
        <f>G88+G87</f>
        <v>21.5</v>
      </c>
      <c r="H86" s="104">
        <f>I86-G86</f>
        <v>0</v>
      </c>
      <c r="I86" s="104">
        <f>I88</f>
        <v>21.5</v>
      </c>
    </row>
    <row r="87" spans="1:10" x14ac:dyDescent="0.2">
      <c r="A87" s="114" t="s">
        <v>67</v>
      </c>
      <c r="B87" s="94" t="s">
        <v>180</v>
      </c>
      <c r="C87" s="95">
        <v>1</v>
      </c>
      <c r="D87" s="95">
        <v>13</v>
      </c>
      <c r="E87" s="96" t="s">
        <v>99</v>
      </c>
      <c r="F87" s="97">
        <v>851</v>
      </c>
      <c r="G87" s="104">
        <v>21.5</v>
      </c>
      <c r="H87" s="122">
        <f>I87-G87</f>
        <v>-21.5</v>
      </c>
      <c r="I87" s="104">
        <v>0</v>
      </c>
    </row>
    <row r="88" spans="1:10" x14ac:dyDescent="0.2">
      <c r="A88" s="114" t="s">
        <v>68</v>
      </c>
      <c r="B88" s="94">
        <v>650</v>
      </c>
      <c r="C88" s="95">
        <v>1</v>
      </c>
      <c r="D88" s="95">
        <v>13</v>
      </c>
      <c r="E88" s="96" t="s">
        <v>99</v>
      </c>
      <c r="F88" s="97">
        <v>852</v>
      </c>
      <c r="G88" s="104">
        <v>0</v>
      </c>
      <c r="H88" s="122">
        <f>I88-G88</f>
        <v>21.5</v>
      </c>
      <c r="I88" s="123">
        <v>21.5</v>
      </c>
      <c r="J88" s="159" t="s">
        <v>326</v>
      </c>
    </row>
    <row r="89" spans="1:10" ht="30" customHeight="1" x14ac:dyDescent="0.2">
      <c r="A89" s="32" t="s">
        <v>54</v>
      </c>
      <c r="B89" s="33" t="s">
        <v>180</v>
      </c>
      <c r="C89" s="34">
        <v>1</v>
      </c>
      <c r="D89" s="34">
        <v>13</v>
      </c>
      <c r="E89" s="35" t="s">
        <v>179</v>
      </c>
      <c r="F89" s="36"/>
      <c r="G89" s="41">
        <f>G91</f>
        <v>187.2</v>
      </c>
      <c r="H89" s="41">
        <f>H91</f>
        <v>-126.99999999999999</v>
      </c>
      <c r="I89" s="41">
        <f>I91</f>
        <v>60.2</v>
      </c>
      <c r="J89" s="6" t="s">
        <v>324</v>
      </c>
    </row>
    <row r="90" spans="1:10" ht="30" customHeight="1" x14ac:dyDescent="0.2">
      <c r="A90" s="32" t="s">
        <v>74</v>
      </c>
      <c r="B90" s="33" t="s">
        <v>180</v>
      </c>
      <c r="C90" s="34">
        <v>1</v>
      </c>
      <c r="D90" s="34">
        <v>13</v>
      </c>
      <c r="E90" s="35" t="s">
        <v>243</v>
      </c>
      <c r="F90" s="36">
        <v>200</v>
      </c>
      <c r="G90" s="41">
        <f>G91</f>
        <v>187.2</v>
      </c>
      <c r="H90" s="127">
        <f t="shared" ref="H90:H91" si="23">I90-G90</f>
        <v>-126.99999999999999</v>
      </c>
      <c r="I90" s="41">
        <f t="shared" ref="I90:I91" si="24">I91</f>
        <v>60.2</v>
      </c>
    </row>
    <row r="91" spans="1:10" ht="25.5" customHeight="1" x14ac:dyDescent="0.2">
      <c r="A91" s="32" t="s">
        <v>35</v>
      </c>
      <c r="B91" s="33" t="s">
        <v>180</v>
      </c>
      <c r="C91" s="34">
        <v>1</v>
      </c>
      <c r="D91" s="34">
        <v>13</v>
      </c>
      <c r="E91" s="35" t="s">
        <v>181</v>
      </c>
      <c r="F91" s="36">
        <v>240</v>
      </c>
      <c r="G91" s="41">
        <f>G92</f>
        <v>187.2</v>
      </c>
      <c r="H91" s="127">
        <f t="shared" si="23"/>
        <v>-126.99999999999999</v>
      </c>
      <c r="I91" s="41">
        <f t="shared" si="24"/>
        <v>60.2</v>
      </c>
    </row>
    <row r="92" spans="1:10" ht="30" customHeight="1" x14ac:dyDescent="0.2">
      <c r="A92" s="32" t="s">
        <v>26</v>
      </c>
      <c r="B92" s="33" t="s">
        <v>180</v>
      </c>
      <c r="C92" s="34">
        <v>1</v>
      </c>
      <c r="D92" s="34">
        <v>13</v>
      </c>
      <c r="E92" s="35" t="s">
        <v>181</v>
      </c>
      <c r="F92" s="36">
        <v>244</v>
      </c>
      <c r="G92" s="41">
        <v>187.2</v>
      </c>
      <c r="H92" s="127">
        <f>I92-G92</f>
        <v>-126.99999999999999</v>
      </c>
      <c r="I92" s="41">
        <v>60.2</v>
      </c>
    </row>
    <row r="93" spans="1:10" ht="36.75" customHeight="1" x14ac:dyDescent="0.2">
      <c r="A93" s="32" t="s">
        <v>187</v>
      </c>
      <c r="B93" s="33">
        <v>650</v>
      </c>
      <c r="C93" s="34">
        <v>1</v>
      </c>
      <c r="D93" s="34">
        <v>13</v>
      </c>
      <c r="E93" s="35" t="s">
        <v>100</v>
      </c>
      <c r="F93" s="36"/>
      <c r="G93" s="37">
        <f>G94+G100</f>
        <v>2</v>
      </c>
      <c r="H93" s="37">
        <f t="shared" ref="H93:I93" si="25">H94+H100</f>
        <v>0</v>
      </c>
      <c r="I93" s="37">
        <f t="shared" si="25"/>
        <v>2</v>
      </c>
    </row>
    <row r="94" spans="1:10" ht="36" customHeight="1" x14ac:dyDescent="0.2">
      <c r="A94" s="32" t="s">
        <v>140</v>
      </c>
      <c r="B94" s="33">
        <v>650</v>
      </c>
      <c r="C94" s="34">
        <v>1</v>
      </c>
      <c r="D94" s="34">
        <v>13</v>
      </c>
      <c r="E94" s="35" t="s">
        <v>141</v>
      </c>
      <c r="F94" s="36"/>
      <c r="G94" s="37">
        <f>G95</f>
        <v>1</v>
      </c>
      <c r="H94" s="37">
        <f t="shared" ref="H94:I98" si="26">H95</f>
        <v>0</v>
      </c>
      <c r="I94" s="37">
        <f t="shared" si="26"/>
        <v>1</v>
      </c>
    </row>
    <row r="95" spans="1:10" ht="33.75" customHeight="1" x14ac:dyDescent="0.2">
      <c r="A95" s="32" t="s">
        <v>178</v>
      </c>
      <c r="B95" s="33">
        <v>650</v>
      </c>
      <c r="C95" s="34">
        <v>1</v>
      </c>
      <c r="D95" s="34">
        <v>13</v>
      </c>
      <c r="E95" s="35" t="s">
        <v>142</v>
      </c>
      <c r="F95" s="36"/>
      <c r="G95" s="37">
        <f>G96</f>
        <v>1</v>
      </c>
      <c r="H95" s="37">
        <f t="shared" si="26"/>
        <v>0</v>
      </c>
      <c r="I95" s="37">
        <f t="shared" si="26"/>
        <v>1</v>
      </c>
    </row>
    <row r="96" spans="1:10" ht="29.25" customHeight="1" x14ac:dyDescent="0.2">
      <c r="A96" s="32" t="s">
        <v>54</v>
      </c>
      <c r="B96" s="33">
        <v>650</v>
      </c>
      <c r="C96" s="34">
        <v>1</v>
      </c>
      <c r="D96" s="34">
        <v>13</v>
      </c>
      <c r="E96" s="35" t="s">
        <v>143</v>
      </c>
      <c r="F96" s="36"/>
      <c r="G96" s="37">
        <f>G97</f>
        <v>1</v>
      </c>
      <c r="H96" s="37">
        <f t="shared" si="26"/>
        <v>0</v>
      </c>
      <c r="I96" s="37">
        <f t="shared" si="26"/>
        <v>1</v>
      </c>
    </row>
    <row r="97" spans="1:9" ht="22.5" customHeight="1" x14ac:dyDescent="0.2">
      <c r="A97" s="32" t="s">
        <v>74</v>
      </c>
      <c r="B97" s="33">
        <v>650</v>
      </c>
      <c r="C97" s="34">
        <v>1</v>
      </c>
      <c r="D97" s="34">
        <v>13</v>
      </c>
      <c r="E97" s="35" t="s">
        <v>143</v>
      </c>
      <c r="F97" s="36">
        <v>200</v>
      </c>
      <c r="G97" s="37">
        <f>G98</f>
        <v>1</v>
      </c>
      <c r="H97" s="37">
        <f t="shared" si="26"/>
        <v>0</v>
      </c>
      <c r="I97" s="37">
        <f t="shared" si="26"/>
        <v>1</v>
      </c>
    </row>
    <row r="98" spans="1:9" ht="22.5" customHeight="1" x14ac:dyDescent="0.2">
      <c r="A98" s="32" t="s">
        <v>35</v>
      </c>
      <c r="B98" s="33">
        <v>650</v>
      </c>
      <c r="C98" s="34">
        <v>1</v>
      </c>
      <c r="D98" s="34">
        <v>13</v>
      </c>
      <c r="E98" s="35" t="s">
        <v>143</v>
      </c>
      <c r="F98" s="36">
        <v>240</v>
      </c>
      <c r="G98" s="37">
        <f>G99</f>
        <v>1</v>
      </c>
      <c r="H98" s="37">
        <f t="shared" si="26"/>
        <v>0</v>
      </c>
      <c r="I98" s="37">
        <f t="shared" si="26"/>
        <v>1</v>
      </c>
    </row>
    <row r="99" spans="1:9" ht="24.75" customHeight="1" x14ac:dyDescent="0.2">
      <c r="A99" s="32" t="s">
        <v>26</v>
      </c>
      <c r="B99" s="33">
        <v>650</v>
      </c>
      <c r="C99" s="34">
        <v>1</v>
      </c>
      <c r="D99" s="34">
        <v>13</v>
      </c>
      <c r="E99" s="35" t="s">
        <v>143</v>
      </c>
      <c r="F99" s="36">
        <v>244</v>
      </c>
      <c r="G99" s="37">
        <v>1</v>
      </c>
      <c r="H99" s="122">
        <f>I99-G99</f>
        <v>0</v>
      </c>
      <c r="I99" s="37">
        <v>1</v>
      </c>
    </row>
    <row r="100" spans="1:9" ht="22.5" customHeight="1" x14ac:dyDescent="0.2">
      <c r="A100" s="32" t="s">
        <v>145</v>
      </c>
      <c r="B100" s="33">
        <v>650</v>
      </c>
      <c r="C100" s="34">
        <v>1</v>
      </c>
      <c r="D100" s="34">
        <v>13</v>
      </c>
      <c r="E100" s="35" t="s">
        <v>144</v>
      </c>
      <c r="F100" s="36"/>
      <c r="G100" s="37">
        <f>G101</f>
        <v>1</v>
      </c>
      <c r="H100" s="37">
        <f t="shared" ref="H100:I104" si="27">H101</f>
        <v>0</v>
      </c>
      <c r="I100" s="37">
        <f t="shared" si="27"/>
        <v>1</v>
      </c>
    </row>
    <row r="101" spans="1:9" ht="48" customHeight="1" x14ac:dyDescent="0.2">
      <c r="A101" s="32" t="s">
        <v>146</v>
      </c>
      <c r="B101" s="33">
        <v>650</v>
      </c>
      <c r="C101" s="34">
        <v>1</v>
      </c>
      <c r="D101" s="34">
        <v>13</v>
      </c>
      <c r="E101" s="35" t="s">
        <v>147</v>
      </c>
      <c r="F101" s="36"/>
      <c r="G101" s="37">
        <f>G102</f>
        <v>1</v>
      </c>
      <c r="H101" s="37">
        <f t="shared" si="27"/>
        <v>0</v>
      </c>
      <c r="I101" s="37">
        <f t="shared" si="27"/>
        <v>1</v>
      </c>
    </row>
    <row r="102" spans="1:9" ht="22.5" customHeight="1" x14ac:dyDescent="0.2">
      <c r="A102" s="32" t="s">
        <v>54</v>
      </c>
      <c r="B102" s="33">
        <v>650</v>
      </c>
      <c r="C102" s="34">
        <v>1</v>
      </c>
      <c r="D102" s="34">
        <v>13</v>
      </c>
      <c r="E102" s="35" t="s">
        <v>148</v>
      </c>
      <c r="F102" s="36"/>
      <c r="G102" s="37">
        <f>G103</f>
        <v>1</v>
      </c>
      <c r="H102" s="37">
        <f t="shared" si="27"/>
        <v>0</v>
      </c>
      <c r="I102" s="37">
        <f t="shared" si="27"/>
        <v>1</v>
      </c>
    </row>
    <row r="103" spans="1:9" ht="22.5" customHeight="1" x14ac:dyDescent="0.2">
      <c r="A103" s="32" t="s">
        <v>74</v>
      </c>
      <c r="B103" s="33">
        <v>650</v>
      </c>
      <c r="C103" s="34">
        <v>1</v>
      </c>
      <c r="D103" s="34">
        <v>13</v>
      </c>
      <c r="E103" s="35" t="s">
        <v>148</v>
      </c>
      <c r="F103" s="36">
        <v>200</v>
      </c>
      <c r="G103" s="37">
        <f>G104</f>
        <v>1</v>
      </c>
      <c r="H103" s="37">
        <f t="shared" si="27"/>
        <v>0</v>
      </c>
      <c r="I103" s="37">
        <f t="shared" si="27"/>
        <v>1</v>
      </c>
    </row>
    <row r="104" spans="1:9" ht="24" customHeight="1" x14ac:dyDescent="0.2">
      <c r="A104" s="32" t="s">
        <v>35</v>
      </c>
      <c r="B104" s="33">
        <v>650</v>
      </c>
      <c r="C104" s="34">
        <v>1</v>
      </c>
      <c r="D104" s="34">
        <v>13</v>
      </c>
      <c r="E104" s="35" t="s">
        <v>148</v>
      </c>
      <c r="F104" s="36">
        <v>240</v>
      </c>
      <c r="G104" s="37">
        <f>G105</f>
        <v>1</v>
      </c>
      <c r="H104" s="37">
        <f t="shared" si="27"/>
        <v>0</v>
      </c>
      <c r="I104" s="37">
        <f t="shared" si="27"/>
        <v>1</v>
      </c>
    </row>
    <row r="105" spans="1:9" ht="29.25" customHeight="1" x14ac:dyDescent="0.2">
      <c r="A105" s="32" t="s">
        <v>26</v>
      </c>
      <c r="B105" s="33">
        <v>650</v>
      </c>
      <c r="C105" s="34">
        <v>1</v>
      </c>
      <c r="D105" s="34">
        <v>13</v>
      </c>
      <c r="E105" s="35" t="s">
        <v>148</v>
      </c>
      <c r="F105" s="36">
        <v>244</v>
      </c>
      <c r="G105" s="41">
        <v>1</v>
      </c>
      <c r="H105" s="122">
        <f>I105-G105</f>
        <v>0</v>
      </c>
      <c r="I105" s="37">
        <v>1</v>
      </c>
    </row>
    <row r="106" spans="1:9" s="17" customFormat="1" ht="20.25" customHeight="1" x14ac:dyDescent="0.2">
      <c r="A106" s="18" t="s">
        <v>10</v>
      </c>
      <c r="B106" s="19">
        <v>650</v>
      </c>
      <c r="C106" s="20">
        <v>2</v>
      </c>
      <c r="D106" s="20">
        <v>0</v>
      </c>
      <c r="E106" s="21" t="s">
        <v>33</v>
      </c>
      <c r="F106" s="22" t="s">
        <v>33</v>
      </c>
      <c r="G106" s="23">
        <f>G107</f>
        <v>246.9</v>
      </c>
      <c r="H106" s="23">
        <f t="shared" ref="H106:I109" si="28">H107</f>
        <v>1.9999999999996021E-2</v>
      </c>
      <c r="I106" s="23">
        <f t="shared" si="28"/>
        <v>246.92000000000002</v>
      </c>
    </row>
    <row r="107" spans="1:9" ht="16.5" customHeight="1" x14ac:dyDescent="0.2">
      <c r="A107" s="15" t="s">
        <v>11</v>
      </c>
      <c r="B107" s="46">
        <v>650</v>
      </c>
      <c r="C107" s="24">
        <v>2</v>
      </c>
      <c r="D107" s="24">
        <v>3</v>
      </c>
      <c r="E107" s="14" t="s">
        <v>33</v>
      </c>
      <c r="F107" s="25" t="s">
        <v>33</v>
      </c>
      <c r="G107" s="13">
        <f>G108</f>
        <v>246.9</v>
      </c>
      <c r="H107" s="13">
        <f t="shared" si="28"/>
        <v>1.9999999999996021E-2</v>
      </c>
      <c r="I107" s="13">
        <f t="shared" si="28"/>
        <v>246.92000000000002</v>
      </c>
    </row>
    <row r="108" spans="1:9" ht="9.75" customHeight="1" x14ac:dyDescent="0.2">
      <c r="A108" s="40" t="s">
        <v>50</v>
      </c>
      <c r="B108" s="33">
        <v>650</v>
      </c>
      <c r="C108" s="34">
        <v>2</v>
      </c>
      <c r="D108" s="34">
        <v>3</v>
      </c>
      <c r="E108" s="35">
        <v>5000000000</v>
      </c>
      <c r="F108" s="36" t="s">
        <v>33</v>
      </c>
      <c r="G108" s="37">
        <f>G109</f>
        <v>246.9</v>
      </c>
      <c r="H108" s="37">
        <f t="shared" si="28"/>
        <v>1.9999999999996021E-2</v>
      </c>
      <c r="I108" s="37">
        <f t="shared" si="28"/>
        <v>246.92000000000002</v>
      </c>
    </row>
    <row r="109" spans="1:9" ht="34.5" customHeight="1" x14ac:dyDescent="0.2">
      <c r="A109" s="40" t="s">
        <v>72</v>
      </c>
      <c r="B109" s="33">
        <v>650</v>
      </c>
      <c r="C109" s="34">
        <v>2</v>
      </c>
      <c r="D109" s="34">
        <v>3</v>
      </c>
      <c r="E109" s="35">
        <v>5000100000</v>
      </c>
      <c r="F109" s="36"/>
      <c r="G109" s="37">
        <f>G110</f>
        <v>246.9</v>
      </c>
      <c r="H109" s="37">
        <f t="shared" si="28"/>
        <v>1.9999999999996021E-2</v>
      </c>
      <c r="I109" s="37">
        <f t="shared" si="28"/>
        <v>246.92000000000002</v>
      </c>
    </row>
    <row r="110" spans="1:9" ht="24" customHeight="1" x14ac:dyDescent="0.2">
      <c r="A110" s="40" t="s">
        <v>55</v>
      </c>
      <c r="B110" s="33">
        <v>650</v>
      </c>
      <c r="C110" s="34">
        <v>2</v>
      </c>
      <c r="D110" s="34">
        <v>3</v>
      </c>
      <c r="E110" s="35" t="s">
        <v>152</v>
      </c>
      <c r="F110" s="36" t="s">
        <v>33</v>
      </c>
      <c r="G110" s="37">
        <f>G111+G115</f>
        <v>246.9</v>
      </c>
      <c r="H110" s="37">
        <f t="shared" ref="H110:I110" si="29">H111+H115</f>
        <v>1.9999999999996021E-2</v>
      </c>
      <c r="I110" s="37">
        <f t="shared" si="29"/>
        <v>246.92000000000002</v>
      </c>
    </row>
    <row r="111" spans="1:9" ht="45" x14ac:dyDescent="0.2">
      <c r="A111" s="32" t="s">
        <v>37</v>
      </c>
      <c r="B111" s="33">
        <v>650</v>
      </c>
      <c r="C111" s="34">
        <v>2</v>
      </c>
      <c r="D111" s="34">
        <v>3</v>
      </c>
      <c r="E111" s="35">
        <v>5000151180</v>
      </c>
      <c r="F111" s="36" t="s">
        <v>38</v>
      </c>
      <c r="G111" s="37">
        <f>G112</f>
        <v>246.9</v>
      </c>
      <c r="H111" s="37">
        <f t="shared" ref="H111:I111" si="30">H112</f>
        <v>1.9999999999996021E-2</v>
      </c>
      <c r="I111" s="37">
        <f t="shared" si="30"/>
        <v>246.92000000000002</v>
      </c>
    </row>
    <row r="112" spans="1:9" ht="22.5" x14ac:dyDescent="0.2">
      <c r="A112" s="32" t="s">
        <v>41</v>
      </c>
      <c r="B112" s="33">
        <v>650</v>
      </c>
      <c r="C112" s="34">
        <v>2</v>
      </c>
      <c r="D112" s="34">
        <v>3</v>
      </c>
      <c r="E112" s="35">
        <v>5000151180</v>
      </c>
      <c r="F112" s="36" t="s">
        <v>42</v>
      </c>
      <c r="G112" s="41">
        <f>G113+G114</f>
        <v>246.9</v>
      </c>
      <c r="H112" s="41">
        <f t="shared" ref="H112:I112" si="31">H113+H114</f>
        <v>1.9999999999996021E-2</v>
      </c>
      <c r="I112" s="41">
        <f t="shared" si="31"/>
        <v>246.92000000000002</v>
      </c>
    </row>
    <row r="113" spans="1:9" ht="15.75" customHeight="1" x14ac:dyDescent="0.2">
      <c r="A113" s="32" t="s">
        <v>63</v>
      </c>
      <c r="B113" s="33">
        <v>650</v>
      </c>
      <c r="C113" s="34">
        <v>2</v>
      </c>
      <c r="D113" s="34">
        <v>3</v>
      </c>
      <c r="E113" s="35">
        <v>5000151180</v>
      </c>
      <c r="F113" s="36">
        <v>121</v>
      </c>
      <c r="G113" s="41">
        <v>188.3</v>
      </c>
      <c r="H113" s="122">
        <f>I113-G113</f>
        <v>-1.4000000000000057</v>
      </c>
      <c r="I113" s="123">
        <v>186.9</v>
      </c>
    </row>
    <row r="114" spans="1:9" ht="33.75" x14ac:dyDescent="0.2">
      <c r="A114" s="32" t="s">
        <v>64</v>
      </c>
      <c r="B114" s="33">
        <v>650</v>
      </c>
      <c r="C114" s="34">
        <v>2</v>
      </c>
      <c r="D114" s="34">
        <v>3</v>
      </c>
      <c r="E114" s="35">
        <v>5000151180</v>
      </c>
      <c r="F114" s="36">
        <v>129</v>
      </c>
      <c r="G114" s="41">
        <v>58.6</v>
      </c>
      <c r="H114" s="122">
        <f>I114-G114</f>
        <v>1.4200000000000017</v>
      </c>
      <c r="I114" s="123">
        <v>60.02</v>
      </c>
    </row>
    <row r="115" spans="1:9" ht="22.5" x14ac:dyDescent="0.2">
      <c r="A115" s="32" t="s">
        <v>74</v>
      </c>
      <c r="B115" s="33">
        <v>650</v>
      </c>
      <c r="C115" s="34">
        <v>2</v>
      </c>
      <c r="D115" s="34">
        <v>3</v>
      </c>
      <c r="E115" s="35">
        <v>5000151180</v>
      </c>
      <c r="F115" s="36">
        <v>200</v>
      </c>
      <c r="G115" s="103">
        <f>G116</f>
        <v>0</v>
      </c>
      <c r="H115" s="103">
        <f t="shared" ref="H115:I116" si="32">H116</f>
        <v>0</v>
      </c>
      <c r="I115" s="103">
        <f t="shared" si="32"/>
        <v>0</v>
      </c>
    </row>
    <row r="116" spans="1:9" ht="22.5" x14ac:dyDescent="0.2">
      <c r="A116" s="32" t="s">
        <v>35</v>
      </c>
      <c r="B116" s="33">
        <v>650</v>
      </c>
      <c r="C116" s="34">
        <v>2</v>
      </c>
      <c r="D116" s="34">
        <v>3</v>
      </c>
      <c r="E116" s="35">
        <v>5000151180</v>
      </c>
      <c r="F116" s="36">
        <v>240</v>
      </c>
      <c r="G116" s="103">
        <f>G117</f>
        <v>0</v>
      </c>
      <c r="H116" s="103">
        <f t="shared" si="32"/>
        <v>0</v>
      </c>
      <c r="I116" s="103">
        <f t="shared" si="32"/>
        <v>0</v>
      </c>
    </row>
    <row r="117" spans="1:9" ht="22.5" x14ac:dyDescent="0.2">
      <c r="A117" s="32" t="s">
        <v>26</v>
      </c>
      <c r="B117" s="33">
        <v>650</v>
      </c>
      <c r="C117" s="34">
        <v>2</v>
      </c>
      <c r="D117" s="34">
        <v>3</v>
      </c>
      <c r="E117" s="35">
        <v>5000151180</v>
      </c>
      <c r="F117" s="36">
        <v>244</v>
      </c>
      <c r="G117" s="104">
        <v>0</v>
      </c>
      <c r="H117" s="122">
        <f>I117-G117</f>
        <v>0</v>
      </c>
      <c r="I117" s="123"/>
    </row>
    <row r="118" spans="1:9" s="17" customFormat="1" ht="22.5" x14ac:dyDescent="0.2">
      <c r="A118" s="18" t="s">
        <v>12</v>
      </c>
      <c r="B118" s="19">
        <v>650</v>
      </c>
      <c r="C118" s="20">
        <v>3</v>
      </c>
      <c r="D118" s="20">
        <v>0</v>
      </c>
      <c r="E118" s="21" t="s">
        <v>33</v>
      </c>
      <c r="F118" s="22" t="s">
        <v>33</v>
      </c>
      <c r="G118" s="23">
        <f>G119+G127+G141</f>
        <v>62</v>
      </c>
      <c r="H118" s="23">
        <f t="shared" ref="H118:I118" si="33">H119+H127+H141</f>
        <v>0</v>
      </c>
      <c r="I118" s="23">
        <f t="shared" si="33"/>
        <v>62</v>
      </c>
    </row>
    <row r="119" spans="1:9" x14ac:dyDescent="0.2">
      <c r="A119" s="15" t="s">
        <v>13</v>
      </c>
      <c r="B119" s="46">
        <v>650</v>
      </c>
      <c r="C119" s="24">
        <v>3</v>
      </c>
      <c r="D119" s="24">
        <v>4</v>
      </c>
      <c r="E119" s="14" t="s">
        <v>33</v>
      </c>
      <c r="F119" s="25" t="s">
        <v>33</v>
      </c>
      <c r="G119" s="13">
        <f t="shared" ref="G119:I125" si="34">G120</f>
        <v>30</v>
      </c>
      <c r="H119" s="13">
        <f t="shared" si="34"/>
        <v>0</v>
      </c>
      <c r="I119" s="13">
        <f t="shared" si="34"/>
        <v>30</v>
      </c>
    </row>
    <row r="120" spans="1:9" ht="33.75" x14ac:dyDescent="0.2">
      <c r="A120" s="32" t="s">
        <v>226</v>
      </c>
      <c r="B120" s="33">
        <v>650</v>
      </c>
      <c r="C120" s="34">
        <v>3</v>
      </c>
      <c r="D120" s="34">
        <v>4</v>
      </c>
      <c r="E120" s="35" t="s">
        <v>100</v>
      </c>
      <c r="F120" s="36"/>
      <c r="G120" s="103">
        <f t="shared" si="34"/>
        <v>30</v>
      </c>
      <c r="H120" s="103">
        <f t="shared" si="34"/>
        <v>0</v>
      </c>
      <c r="I120" s="103">
        <f t="shared" si="34"/>
        <v>30</v>
      </c>
    </row>
    <row r="121" spans="1:9" x14ac:dyDescent="0.2">
      <c r="A121" s="39" t="s">
        <v>48</v>
      </c>
      <c r="B121" s="33">
        <v>650</v>
      </c>
      <c r="C121" s="34">
        <v>3</v>
      </c>
      <c r="D121" s="34">
        <v>4</v>
      </c>
      <c r="E121" s="35" t="s">
        <v>101</v>
      </c>
      <c r="F121" s="36"/>
      <c r="G121" s="37">
        <f t="shared" si="34"/>
        <v>30</v>
      </c>
      <c r="H121" s="37">
        <f t="shared" si="34"/>
        <v>0</v>
      </c>
      <c r="I121" s="37">
        <f t="shared" si="34"/>
        <v>30</v>
      </c>
    </row>
    <row r="122" spans="1:9" ht="33.75" x14ac:dyDescent="0.2">
      <c r="A122" s="32" t="s">
        <v>104</v>
      </c>
      <c r="B122" s="33">
        <v>650</v>
      </c>
      <c r="C122" s="34">
        <v>3</v>
      </c>
      <c r="D122" s="34">
        <v>4</v>
      </c>
      <c r="E122" s="35" t="s">
        <v>103</v>
      </c>
      <c r="F122" s="36"/>
      <c r="G122" s="37">
        <f t="shared" si="34"/>
        <v>30</v>
      </c>
      <c r="H122" s="37">
        <f t="shared" si="34"/>
        <v>0</v>
      </c>
      <c r="I122" s="37">
        <f t="shared" si="34"/>
        <v>30</v>
      </c>
    </row>
    <row r="123" spans="1:9" ht="90" x14ac:dyDescent="0.2">
      <c r="A123" s="32" t="s">
        <v>174</v>
      </c>
      <c r="B123" s="33">
        <v>650</v>
      </c>
      <c r="C123" s="34">
        <v>3</v>
      </c>
      <c r="D123" s="34">
        <v>4</v>
      </c>
      <c r="E123" s="45" t="s">
        <v>102</v>
      </c>
      <c r="F123" s="36"/>
      <c r="G123" s="37">
        <f t="shared" si="34"/>
        <v>30</v>
      </c>
      <c r="H123" s="37">
        <f t="shared" si="34"/>
        <v>0</v>
      </c>
      <c r="I123" s="37">
        <f t="shared" si="34"/>
        <v>30</v>
      </c>
    </row>
    <row r="124" spans="1:9" ht="27.75" customHeight="1" x14ac:dyDescent="0.2">
      <c r="A124" s="32" t="s">
        <v>74</v>
      </c>
      <c r="B124" s="33">
        <v>650</v>
      </c>
      <c r="C124" s="34">
        <v>3</v>
      </c>
      <c r="D124" s="34">
        <v>4</v>
      </c>
      <c r="E124" s="45" t="s">
        <v>102</v>
      </c>
      <c r="F124" s="36">
        <v>200</v>
      </c>
      <c r="G124" s="37">
        <f t="shared" si="34"/>
        <v>30</v>
      </c>
      <c r="H124" s="37">
        <f t="shared" si="34"/>
        <v>0</v>
      </c>
      <c r="I124" s="37">
        <f t="shared" si="34"/>
        <v>30</v>
      </c>
    </row>
    <row r="125" spans="1:9" ht="27.75" customHeight="1" x14ac:dyDescent="0.2">
      <c r="A125" s="32" t="s">
        <v>35</v>
      </c>
      <c r="B125" s="33">
        <v>650</v>
      </c>
      <c r="C125" s="34">
        <v>3</v>
      </c>
      <c r="D125" s="34">
        <v>4</v>
      </c>
      <c r="E125" s="45" t="s">
        <v>102</v>
      </c>
      <c r="F125" s="36">
        <v>240</v>
      </c>
      <c r="G125" s="37">
        <f t="shared" si="34"/>
        <v>30</v>
      </c>
      <c r="H125" s="37">
        <f t="shared" si="34"/>
        <v>0</v>
      </c>
      <c r="I125" s="37">
        <f t="shared" si="34"/>
        <v>30</v>
      </c>
    </row>
    <row r="126" spans="1:9" ht="24.75" customHeight="1" x14ac:dyDescent="0.2">
      <c r="A126" s="32" t="s">
        <v>26</v>
      </c>
      <c r="B126" s="33">
        <v>650</v>
      </c>
      <c r="C126" s="34">
        <v>3</v>
      </c>
      <c r="D126" s="34">
        <v>4</v>
      </c>
      <c r="E126" s="45" t="s">
        <v>102</v>
      </c>
      <c r="F126" s="36">
        <v>244</v>
      </c>
      <c r="G126" s="41">
        <v>30</v>
      </c>
      <c r="H126" s="122">
        <f>I126-G126</f>
        <v>0</v>
      </c>
      <c r="I126" s="37">
        <v>30</v>
      </c>
    </row>
    <row r="127" spans="1:9" ht="31.5" customHeight="1" x14ac:dyDescent="0.2">
      <c r="A127" s="49" t="s">
        <v>214</v>
      </c>
      <c r="B127" s="46">
        <v>650</v>
      </c>
      <c r="C127" s="24">
        <v>3</v>
      </c>
      <c r="D127" s="24">
        <v>9</v>
      </c>
      <c r="E127" s="52"/>
      <c r="F127" s="25"/>
      <c r="G127" s="13">
        <f>G128</f>
        <v>2</v>
      </c>
      <c r="H127" s="13">
        <f t="shared" ref="H127:I127" si="35">H128</f>
        <v>0</v>
      </c>
      <c r="I127" s="13">
        <f t="shared" si="35"/>
        <v>2</v>
      </c>
    </row>
    <row r="128" spans="1:9" ht="42.75" customHeight="1" x14ac:dyDescent="0.2">
      <c r="A128" s="32" t="s">
        <v>227</v>
      </c>
      <c r="B128" s="33">
        <v>650</v>
      </c>
      <c r="C128" s="34">
        <v>3</v>
      </c>
      <c r="D128" s="34">
        <v>9</v>
      </c>
      <c r="E128" s="45">
        <v>7500000000</v>
      </c>
      <c r="F128" s="36"/>
      <c r="G128" s="37">
        <f>G129+G135</f>
        <v>2</v>
      </c>
      <c r="H128" s="37">
        <f t="shared" ref="H128:I128" si="36">H129+H135</f>
        <v>0</v>
      </c>
      <c r="I128" s="37">
        <f t="shared" si="36"/>
        <v>2</v>
      </c>
    </row>
    <row r="129" spans="1:9" ht="38.25" customHeight="1" x14ac:dyDescent="0.2">
      <c r="A129" s="32" t="s">
        <v>149</v>
      </c>
      <c r="B129" s="33">
        <v>650</v>
      </c>
      <c r="C129" s="34">
        <v>3</v>
      </c>
      <c r="D129" s="34">
        <v>9</v>
      </c>
      <c r="E129" s="45">
        <v>7510000000</v>
      </c>
      <c r="F129" s="36"/>
      <c r="G129" s="37">
        <f>G130</f>
        <v>1</v>
      </c>
      <c r="H129" s="37">
        <f t="shared" ref="H129:I133" si="37">H130</f>
        <v>0</v>
      </c>
      <c r="I129" s="37">
        <f t="shared" si="37"/>
        <v>1</v>
      </c>
    </row>
    <row r="130" spans="1:9" ht="37.5" customHeight="1" x14ac:dyDescent="0.2">
      <c r="A130" s="32" t="s">
        <v>62</v>
      </c>
      <c r="B130" s="33">
        <v>650</v>
      </c>
      <c r="C130" s="34">
        <v>3</v>
      </c>
      <c r="D130" s="34">
        <v>9</v>
      </c>
      <c r="E130" s="45">
        <v>7510100000</v>
      </c>
      <c r="F130" s="36"/>
      <c r="G130" s="37">
        <f>G131</f>
        <v>1</v>
      </c>
      <c r="H130" s="37">
        <f t="shared" si="37"/>
        <v>0</v>
      </c>
      <c r="I130" s="37">
        <f t="shared" si="37"/>
        <v>1</v>
      </c>
    </row>
    <row r="131" spans="1:9" ht="32.25" customHeight="1" x14ac:dyDescent="0.2">
      <c r="A131" s="32" t="s">
        <v>54</v>
      </c>
      <c r="B131" s="33">
        <v>650</v>
      </c>
      <c r="C131" s="34">
        <v>3</v>
      </c>
      <c r="D131" s="34">
        <v>9</v>
      </c>
      <c r="E131" s="45">
        <v>7510199990</v>
      </c>
      <c r="F131" s="36"/>
      <c r="G131" s="37">
        <f>G132</f>
        <v>1</v>
      </c>
      <c r="H131" s="37">
        <f t="shared" si="37"/>
        <v>0</v>
      </c>
      <c r="I131" s="37">
        <f t="shared" si="37"/>
        <v>1</v>
      </c>
    </row>
    <row r="132" spans="1:9" ht="27" customHeight="1" x14ac:dyDescent="0.2">
      <c r="A132" s="32" t="s">
        <v>74</v>
      </c>
      <c r="B132" s="33">
        <v>650</v>
      </c>
      <c r="C132" s="34">
        <v>3</v>
      </c>
      <c r="D132" s="34">
        <v>9</v>
      </c>
      <c r="E132" s="45">
        <v>7510199990</v>
      </c>
      <c r="F132" s="36">
        <v>200</v>
      </c>
      <c r="G132" s="37">
        <f>G133</f>
        <v>1</v>
      </c>
      <c r="H132" s="37">
        <f t="shared" si="37"/>
        <v>0</v>
      </c>
      <c r="I132" s="37">
        <f t="shared" si="37"/>
        <v>1</v>
      </c>
    </row>
    <row r="133" spans="1:9" ht="27" customHeight="1" x14ac:dyDescent="0.2">
      <c r="A133" s="32" t="s">
        <v>35</v>
      </c>
      <c r="B133" s="33">
        <v>650</v>
      </c>
      <c r="C133" s="34">
        <v>3</v>
      </c>
      <c r="D133" s="34">
        <v>9</v>
      </c>
      <c r="E133" s="45">
        <v>7510199990</v>
      </c>
      <c r="F133" s="36">
        <v>240</v>
      </c>
      <c r="G133" s="37">
        <f>G134</f>
        <v>1</v>
      </c>
      <c r="H133" s="37">
        <f t="shared" si="37"/>
        <v>0</v>
      </c>
      <c r="I133" s="37">
        <f t="shared" si="37"/>
        <v>1</v>
      </c>
    </row>
    <row r="134" spans="1:9" ht="27" customHeight="1" x14ac:dyDescent="0.2">
      <c r="A134" s="32" t="s">
        <v>26</v>
      </c>
      <c r="B134" s="33">
        <v>650</v>
      </c>
      <c r="C134" s="34">
        <v>3</v>
      </c>
      <c r="D134" s="34">
        <v>9</v>
      </c>
      <c r="E134" s="45">
        <v>7510199990</v>
      </c>
      <c r="F134" s="36">
        <v>244</v>
      </c>
      <c r="G134" s="41">
        <v>1</v>
      </c>
      <c r="H134" s="122">
        <f>I134-G134</f>
        <v>0</v>
      </c>
      <c r="I134" s="37">
        <v>1</v>
      </c>
    </row>
    <row r="135" spans="1:9" ht="11.25" customHeight="1" x14ac:dyDescent="0.2">
      <c r="A135" s="32" t="s">
        <v>150</v>
      </c>
      <c r="B135" s="33">
        <v>650</v>
      </c>
      <c r="C135" s="34">
        <v>3</v>
      </c>
      <c r="D135" s="34">
        <v>9</v>
      </c>
      <c r="E135" s="45">
        <v>7520000000</v>
      </c>
      <c r="F135" s="36"/>
      <c r="G135" s="37">
        <f>G136</f>
        <v>1</v>
      </c>
      <c r="H135" s="37">
        <f t="shared" ref="H135:I139" si="38">H136</f>
        <v>0</v>
      </c>
      <c r="I135" s="37">
        <f t="shared" si="38"/>
        <v>1</v>
      </c>
    </row>
    <row r="136" spans="1:9" ht="27.75" customHeight="1" x14ac:dyDescent="0.2">
      <c r="A136" s="32" t="s">
        <v>151</v>
      </c>
      <c r="B136" s="33">
        <v>650</v>
      </c>
      <c r="C136" s="34">
        <v>3</v>
      </c>
      <c r="D136" s="34">
        <v>9</v>
      </c>
      <c r="E136" s="45">
        <v>7520100000</v>
      </c>
      <c r="F136" s="36"/>
      <c r="G136" s="37">
        <f>G137</f>
        <v>1</v>
      </c>
      <c r="H136" s="37">
        <f t="shared" si="38"/>
        <v>0</v>
      </c>
      <c r="I136" s="37">
        <f t="shared" si="38"/>
        <v>1</v>
      </c>
    </row>
    <row r="137" spans="1:9" ht="27.75" customHeight="1" x14ac:dyDescent="0.2">
      <c r="A137" s="32" t="s">
        <v>54</v>
      </c>
      <c r="B137" s="33">
        <v>650</v>
      </c>
      <c r="C137" s="34">
        <v>3</v>
      </c>
      <c r="D137" s="34">
        <v>9</v>
      </c>
      <c r="E137" s="45">
        <v>7520199990</v>
      </c>
      <c r="F137" s="36"/>
      <c r="G137" s="37">
        <f>G138</f>
        <v>1</v>
      </c>
      <c r="H137" s="37">
        <f t="shared" si="38"/>
        <v>0</v>
      </c>
      <c r="I137" s="37">
        <f t="shared" si="38"/>
        <v>1</v>
      </c>
    </row>
    <row r="138" spans="1:9" ht="30" customHeight="1" x14ac:dyDescent="0.2">
      <c r="A138" s="32" t="s">
        <v>74</v>
      </c>
      <c r="B138" s="33">
        <v>650</v>
      </c>
      <c r="C138" s="34">
        <v>3</v>
      </c>
      <c r="D138" s="34">
        <v>9</v>
      </c>
      <c r="E138" s="45">
        <v>7520199990</v>
      </c>
      <c r="F138" s="36">
        <v>200</v>
      </c>
      <c r="G138" s="37">
        <f>G139</f>
        <v>1</v>
      </c>
      <c r="H138" s="37">
        <f t="shared" si="38"/>
        <v>0</v>
      </c>
      <c r="I138" s="37">
        <f t="shared" si="38"/>
        <v>1</v>
      </c>
    </row>
    <row r="139" spans="1:9" ht="27" customHeight="1" x14ac:dyDescent="0.2">
      <c r="A139" s="32" t="s">
        <v>35</v>
      </c>
      <c r="B139" s="33">
        <v>650</v>
      </c>
      <c r="C139" s="34">
        <v>3</v>
      </c>
      <c r="D139" s="34">
        <v>9</v>
      </c>
      <c r="E139" s="45">
        <v>7520199990</v>
      </c>
      <c r="F139" s="36">
        <v>240</v>
      </c>
      <c r="G139" s="37">
        <f>G140</f>
        <v>1</v>
      </c>
      <c r="H139" s="37">
        <f t="shared" si="38"/>
        <v>0</v>
      </c>
      <c r="I139" s="37">
        <f t="shared" si="38"/>
        <v>1</v>
      </c>
    </row>
    <row r="140" spans="1:9" ht="29.25" customHeight="1" x14ac:dyDescent="0.2">
      <c r="A140" s="32" t="s">
        <v>26</v>
      </c>
      <c r="B140" s="33">
        <v>650</v>
      </c>
      <c r="C140" s="34">
        <v>3</v>
      </c>
      <c r="D140" s="34">
        <v>9</v>
      </c>
      <c r="E140" s="45">
        <v>7520199990</v>
      </c>
      <c r="F140" s="36">
        <v>244</v>
      </c>
      <c r="G140" s="41">
        <f>'[2]свод ст'!$G$192</f>
        <v>1</v>
      </c>
      <c r="H140" s="122">
        <f>I140-G140</f>
        <v>0</v>
      </c>
      <c r="I140" s="37">
        <v>1</v>
      </c>
    </row>
    <row r="141" spans="1:9" ht="28.5" customHeight="1" x14ac:dyDescent="0.2">
      <c r="A141" s="49" t="s">
        <v>56</v>
      </c>
      <c r="B141" s="46">
        <v>650</v>
      </c>
      <c r="C141" s="24">
        <v>3</v>
      </c>
      <c r="D141" s="24">
        <v>14</v>
      </c>
      <c r="E141" s="14"/>
      <c r="F141" s="25"/>
      <c r="G141" s="53">
        <f t="shared" ref="G141:I147" si="39">G142</f>
        <v>30</v>
      </c>
      <c r="H141" s="53">
        <f t="shared" si="39"/>
        <v>0</v>
      </c>
      <c r="I141" s="53">
        <f t="shared" si="39"/>
        <v>30</v>
      </c>
    </row>
    <row r="142" spans="1:9" ht="38.25" customHeight="1" x14ac:dyDescent="0.2">
      <c r="A142" s="32" t="s">
        <v>226</v>
      </c>
      <c r="B142" s="33">
        <v>650</v>
      </c>
      <c r="C142" s="34">
        <v>3</v>
      </c>
      <c r="D142" s="34">
        <v>14</v>
      </c>
      <c r="E142" s="35" t="s">
        <v>100</v>
      </c>
      <c r="F142" s="36"/>
      <c r="G142" s="104">
        <f t="shared" si="39"/>
        <v>30</v>
      </c>
      <c r="H142" s="104">
        <f t="shared" si="39"/>
        <v>0</v>
      </c>
      <c r="I142" s="104">
        <f t="shared" si="39"/>
        <v>30</v>
      </c>
    </row>
    <row r="143" spans="1:9" ht="24" customHeight="1" x14ac:dyDescent="0.2">
      <c r="A143" s="32" t="s">
        <v>48</v>
      </c>
      <c r="B143" s="33">
        <v>650</v>
      </c>
      <c r="C143" s="34">
        <v>3</v>
      </c>
      <c r="D143" s="34">
        <v>14</v>
      </c>
      <c r="E143" s="35" t="s">
        <v>101</v>
      </c>
      <c r="F143" s="36"/>
      <c r="G143" s="37">
        <f t="shared" si="39"/>
        <v>30</v>
      </c>
      <c r="H143" s="37">
        <f t="shared" si="39"/>
        <v>0</v>
      </c>
      <c r="I143" s="37">
        <f t="shared" si="39"/>
        <v>30</v>
      </c>
    </row>
    <row r="144" spans="1:9" ht="27.75" customHeight="1" x14ac:dyDescent="0.2">
      <c r="A144" s="32" t="s">
        <v>106</v>
      </c>
      <c r="B144" s="33">
        <v>650</v>
      </c>
      <c r="C144" s="34">
        <v>3</v>
      </c>
      <c r="D144" s="34">
        <v>14</v>
      </c>
      <c r="E144" s="35" t="s">
        <v>107</v>
      </c>
      <c r="F144" s="36"/>
      <c r="G144" s="37">
        <f>G145+G149</f>
        <v>30</v>
      </c>
      <c r="H144" s="37">
        <f t="shared" ref="H144:I144" si="40">H145+H149</f>
        <v>0</v>
      </c>
      <c r="I144" s="37">
        <f t="shared" si="40"/>
        <v>30</v>
      </c>
    </row>
    <row r="145" spans="1:9" ht="31.5" customHeight="1" x14ac:dyDescent="0.2">
      <c r="A145" s="32" t="s">
        <v>83</v>
      </c>
      <c r="B145" s="33">
        <v>650</v>
      </c>
      <c r="C145" s="34">
        <v>3</v>
      </c>
      <c r="D145" s="34">
        <v>14</v>
      </c>
      <c r="E145" s="35" t="s">
        <v>108</v>
      </c>
      <c r="F145" s="36"/>
      <c r="G145" s="37">
        <f t="shared" si="39"/>
        <v>24</v>
      </c>
      <c r="H145" s="37">
        <f t="shared" si="39"/>
        <v>0</v>
      </c>
      <c r="I145" s="37">
        <f t="shared" si="39"/>
        <v>24</v>
      </c>
    </row>
    <row r="146" spans="1:9" ht="45" customHeight="1" x14ac:dyDescent="0.2">
      <c r="A146" s="32" t="s">
        <v>37</v>
      </c>
      <c r="B146" s="33">
        <v>650</v>
      </c>
      <c r="C146" s="34">
        <v>3</v>
      </c>
      <c r="D146" s="34">
        <v>14</v>
      </c>
      <c r="E146" s="35" t="s">
        <v>108</v>
      </c>
      <c r="F146" s="36">
        <v>100</v>
      </c>
      <c r="G146" s="37">
        <f t="shared" si="39"/>
        <v>24</v>
      </c>
      <c r="H146" s="37">
        <f t="shared" si="39"/>
        <v>0</v>
      </c>
      <c r="I146" s="37">
        <f t="shared" si="39"/>
        <v>24</v>
      </c>
    </row>
    <row r="147" spans="1:9" ht="18.75" customHeight="1" x14ac:dyDescent="0.2">
      <c r="A147" s="32" t="s">
        <v>39</v>
      </c>
      <c r="B147" s="33">
        <v>650</v>
      </c>
      <c r="C147" s="34">
        <v>3</v>
      </c>
      <c r="D147" s="34">
        <v>14</v>
      </c>
      <c r="E147" s="35" t="s">
        <v>108</v>
      </c>
      <c r="F147" s="36">
        <v>110</v>
      </c>
      <c r="G147" s="37">
        <f t="shared" si="39"/>
        <v>24</v>
      </c>
      <c r="H147" s="37">
        <f t="shared" si="39"/>
        <v>0</v>
      </c>
      <c r="I147" s="37">
        <f t="shared" si="39"/>
        <v>24</v>
      </c>
    </row>
    <row r="148" spans="1:9" ht="36" customHeight="1" x14ac:dyDescent="0.2">
      <c r="A148" s="32" t="s">
        <v>156</v>
      </c>
      <c r="B148" s="33">
        <v>650</v>
      </c>
      <c r="C148" s="34">
        <v>3</v>
      </c>
      <c r="D148" s="34">
        <v>14</v>
      </c>
      <c r="E148" s="35" t="s">
        <v>108</v>
      </c>
      <c r="F148" s="36">
        <v>113</v>
      </c>
      <c r="G148" s="37">
        <v>24</v>
      </c>
      <c r="H148" s="37">
        <f>I148-G148</f>
        <v>0</v>
      </c>
      <c r="I148" s="37">
        <v>24</v>
      </c>
    </row>
    <row r="149" spans="1:9" ht="33.75" x14ac:dyDescent="0.2">
      <c r="A149" s="32" t="s">
        <v>84</v>
      </c>
      <c r="B149" s="33">
        <v>650</v>
      </c>
      <c r="C149" s="34">
        <v>3</v>
      </c>
      <c r="D149" s="34">
        <v>14</v>
      </c>
      <c r="E149" s="35" t="s">
        <v>109</v>
      </c>
      <c r="F149" s="36"/>
      <c r="G149" s="41">
        <f>G150</f>
        <v>6</v>
      </c>
      <c r="H149" s="41">
        <f t="shared" ref="H149:I151" si="41">H150</f>
        <v>0</v>
      </c>
      <c r="I149" s="41">
        <f t="shared" si="41"/>
        <v>6</v>
      </c>
    </row>
    <row r="150" spans="1:9" ht="45" x14ac:dyDescent="0.2">
      <c r="A150" s="32" t="s">
        <v>37</v>
      </c>
      <c r="B150" s="33">
        <v>650</v>
      </c>
      <c r="C150" s="34">
        <v>3</v>
      </c>
      <c r="D150" s="34">
        <v>14</v>
      </c>
      <c r="E150" s="35" t="s">
        <v>109</v>
      </c>
      <c r="F150" s="36">
        <v>100</v>
      </c>
      <c r="G150" s="41">
        <f>G151</f>
        <v>6</v>
      </c>
      <c r="H150" s="41">
        <f t="shared" si="41"/>
        <v>0</v>
      </c>
      <c r="I150" s="41">
        <f t="shared" si="41"/>
        <v>6</v>
      </c>
    </row>
    <row r="151" spans="1:9" x14ac:dyDescent="0.2">
      <c r="A151" s="32" t="s">
        <v>39</v>
      </c>
      <c r="B151" s="33">
        <v>650</v>
      </c>
      <c r="C151" s="34">
        <v>3</v>
      </c>
      <c r="D151" s="34">
        <v>14</v>
      </c>
      <c r="E151" s="35" t="s">
        <v>109</v>
      </c>
      <c r="F151" s="36">
        <v>110</v>
      </c>
      <c r="G151" s="37">
        <f>G152</f>
        <v>6</v>
      </c>
      <c r="H151" s="37">
        <f t="shared" si="41"/>
        <v>0</v>
      </c>
      <c r="I151" s="37">
        <f t="shared" si="41"/>
        <v>6</v>
      </c>
    </row>
    <row r="152" spans="1:9" ht="33.75" x14ac:dyDescent="0.2">
      <c r="A152" s="32" t="s">
        <v>156</v>
      </c>
      <c r="B152" s="33">
        <v>650</v>
      </c>
      <c r="C152" s="34">
        <v>3</v>
      </c>
      <c r="D152" s="34">
        <v>14</v>
      </c>
      <c r="E152" s="35" t="s">
        <v>109</v>
      </c>
      <c r="F152" s="36">
        <v>113</v>
      </c>
      <c r="G152" s="41">
        <v>6</v>
      </c>
      <c r="H152" s="122">
        <f>I152-G152</f>
        <v>0</v>
      </c>
      <c r="I152" s="37">
        <v>6</v>
      </c>
    </row>
    <row r="153" spans="1:9" s="17" customFormat="1" ht="16.5" customHeight="1" x14ac:dyDescent="0.2">
      <c r="A153" s="18" t="s">
        <v>14</v>
      </c>
      <c r="B153" s="19">
        <v>650</v>
      </c>
      <c r="C153" s="20">
        <v>4</v>
      </c>
      <c r="D153" s="50">
        <v>0</v>
      </c>
      <c r="E153" s="21" t="s">
        <v>33</v>
      </c>
      <c r="F153" s="22" t="s">
        <v>33</v>
      </c>
      <c r="G153" s="51">
        <f>G177+G185+G192+G154</f>
        <v>7448.9</v>
      </c>
      <c r="H153" s="51">
        <f>H177+H185+H192+H154</f>
        <v>585</v>
      </c>
      <c r="I153" s="51">
        <f>I177+I185+I192+I154</f>
        <v>8033.9</v>
      </c>
    </row>
    <row r="154" spans="1:9" s="17" customFormat="1" ht="16.5" customHeight="1" x14ac:dyDescent="0.2">
      <c r="A154" s="18" t="s">
        <v>237</v>
      </c>
      <c r="B154" s="19" t="s">
        <v>180</v>
      </c>
      <c r="C154" s="20">
        <v>4</v>
      </c>
      <c r="D154" s="20">
        <v>1</v>
      </c>
      <c r="E154" s="21"/>
      <c r="F154" s="22"/>
      <c r="G154" s="113">
        <f>G155</f>
        <v>520</v>
      </c>
      <c r="H154" s="113">
        <f t="shared" ref="H154:I155" si="42">H155</f>
        <v>585</v>
      </c>
      <c r="I154" s="113">
        <f t="shared" si="42"/>
        <v>1105</v>
      </c>
    </row>
    <row r="155" spans="1:9" s="17" customFormat="1" ht="31.5" customHeight="1" x14ac:dyDescent="0.2">
      <c r="A155" s="32" t="s">
        <v>230</v>
      </c>
      <c r="B155" s="33">
        <v>650</v>
      </c>
      <c r="C155" s="34">
        <v>4</v>
      </c>
      <c r="D155" s="34">
        <v>1</v>
      </c>
      <c r="E155" s="35" t="s">
        <v>193</v>
      </c>
      <c r="F155" s="36"/>
      <c r="G155" s="109">
        <f>G156</f>
        <v>520</v>
      </c>
      <c r="H155" s="109">
        <f t="shared" si="42"/>
        <v>585</v>
      </c>
      <c r="I155" s="109">
        <f t="shared" si="42"/>
        <v>1105</v>
      </c>
    </row>
    <row r="156" spans="1:9" s="17" customFormat="1" ht="31.5" customHeight="1" x14ac:dyDescent="0.2">
      <c r="A156" s="32" t="s">
        <v>200</v>
      </c>
      <c r="B156" s="33">
        <v>650</v>
      </c>
      <c r="C156" s="34">
        <v>4</v>
      </c>
      <c r="D156" s="34">
        <v>1</v>
      </c>
      <c r="E156" s="35" t="s">
        <v>199</v>
      </c>
      <c r="F156" s="36"/>
      <c r="G156" s="109">
        <f>G157+G163</f>
        <v>520</v>
      </c>
      <c r="H156" s="109">
        <f>H157+H163</f>
        <v>585</v>
      </c>
      <c r="I156" s="109">
        <f>I157+I163</f>
        <v>1105</v>
      </c>
    </row>
    <row r="157" spans="1:9" s="17" customFormat="1" ht="31.5" customHeight="1" x14ac:dyDescent="0.2">
      <c r="A157" s="32" t="s">
        <v>194</v>
      </c>
      <c r="B157" s="33">
        <v>650</v>
      </c>
      <c r="C157" s="34">
        <v>4</v>
      </c>
      <c r="D157" s="34">
        <v>1</v>
      </c>
      <c r="E157" s="35" t="s">
        <v>195</v>
      </c>
      <c r="F157" s="36"/>
      <c r="G157" s="109">
        <f>G158+G167</f>
        <v>520</v>
      </c>
      <c r="H157" s="109">
        <f>H158+H167</f>
        <v>-320</v>
      </c>
      <c r="I157" s="109">
        <f>I158+I167</f>
        <v>200</v>
      </c>
    </row>
    <row r="158" spans="1:9" s="17" customFormat="1" ht="31.5" customHeight="1" x14ac:dyDescent="0.2">
      <c r="A158" s="32" t="s">
        <v>192</v>
      </c>
      <c r="B158" s="33">
        <v>650</v>
      </c>
      <c r="C158" s="34">
        <v>4</v>
      </c>
      <c r="D158" s="34">
        <v>1</v>
      </c>
      <c r="E158" s="35" t="s">
        <v>196</v>
      </c>
      <c r="F158" s="36"/>
      <c r="G158" s="109">
        <f>G159</f>
        <v>200</v>
      </c>
      <c r="H158" s="109">
        <f t="shared" ref="H158:I158" si="43">H159</f>
        <v>0</v>
      </c>
      <c r="I158" s="109">
        <f t="shared" si="43"/>
        <v>200</v>
      </c>
    </row>
    <row r="159" spans="1:9" s="17" customFormat="1" ht="31.5" customHeight="1" x14ac:dyDescent="0.2">
      <c r="A159" s="32" t="s">
        <v>37</v>
      </c>
      <c r="B159" s="33">
        <v>650</v>
      </c>
      <c r="C159" s="34">
        <v>4</v>
      </c>
      <c r="D159" s="34">
        <v>1</v>
      </c>
      <c r="E159" s="35" t="s">
        <v>196</v>
      </c>
      <c r="F159" s="36">
        <v>100</v>
      </c>
      <c r="G159" s="109">
        <f>G160</f>
        <v>200</v>
      </c>
      <c r="H159" s="109">
        <f t="shared" ref="H159:I159" si="44">H160</f>
        <v>0</v>
      </c>
      <c r="I159" s="109">
        <f t="shared" si="44"/>
        <v>200</v>
      </c>
    </row>
    <row r="160" spans="1:9" s="17" customFormat="1" ht="31.5" customHeight="1" x14ac:dyDescent="0.2">
      <c r="A160" s="32" t="s">
        <v>39</v>
      </c>
      <c r="B160" s="33">
        <v>650</v>
      </c>
      <c r="C160" s="34">
        <v>4</v>
      </c>
      <c r="D160" s="34">
        <v>1</v>
      </c>
      <c r="E160" s="35" t="s">
        <v>196</v>
      </c>
      <c r="F160" s="36">
        <v>110</v>
      </c>
      <c r="G160" s="109">
        <f>G162+G161</f>
        <v>200</v>
      </c>
      <c r="H160" s="109">
        <f>H162+H161</f>
        <v>0</v>
      </c>
      <c r="I160" s="109">
        <f>I162+I161</f>
        <v>200</v>
      </c>
    </row>
    <row r="161" spans="1:10" s="17" customFormat="1" ht="31.5" customHeight="1" x14ac:dyDescent="0.2">
      <c r="A161" s="32" t="s">
        <v>65</v>
      </c>
      <c r="B161" s="33">
        <v>650</v>
      </c>
      <c r="C161" s="34">
        <v>4</v>
      </c>
      <c r="D161" s="34">
        <v>1</v>
      </c>
      <c r="E161" s="35" t="s">
        <v>196</v>
      </c>
      <c r="F161" s="36">
        <v>111</v>
      </c>
      <c r="G161" s="109">
        <v>139.6</v>
      </c>
      <c r="H161" s="124">
        <f>I161-G161</f>
        <v>0</v>
      </c>
      <c r="I161" s="10">
        <v>139.6</v>
      </c>
    </row>
    <row r="162" spans="1:10" s="17" customFormat="1" ht="31.5" customHeight="1" x14ac:dyDescent="0.2">
      <c r="A162" s="32" t="s">
        <v>66</v>
      </c>
      <c r="B162" s="33">
        <v>650</v>
      </c>
      <c r="C162" s="34">
        <v>4</v>
      </c>
      <c r="D162" s="34">
        <v>1</v>
      </c>
      <c r="E162" s="35" t="s">
        <v>196</v>
      </c>
      <c r="F162" s="36">
        <v>119</v>
      </c>
      <c r="G162" s="109">
        <v>60.4</v>
      </c>
      <c r="H162" s="124">
        <f>I162-G162</f>
        <v>0</v>
      </c>
      <c r="I162" s="10">
        <v>60.4</v>
      </c>
    </row>
    <row r="163" spans="1:10" s="17" customFormat="1" ht="31.5" customHeight="1" x14ac:dyDescent="0.2">
      <c r="A163" s="32" t="s">
        <v>335</v>
      </c>
      <c r="B163" s="33"/>
      <c r="C163" s="34"/>
      <c r="D163" s="34"/>
      <c r="E163" s="35" t="s">
        <v>329</v>
      </c>
      <c r="F163" s="36"/>
      <c r="G163" s="109">
        <v>0</v>
      </c>
      <c r="H163" s="124">
        <f>I163-G163</f>
        <v>905</v>
      </c>
      <c r="I163" s="161">
        <f>I164+I174</f>
        <v>905</v>
      </c>
    </row>
    <row r="164" spans="1:10" s="17" customFormat="1" ht="31.5" customHeight="1" x14ac:dyDescent="0.2">
      <c r="A164" s="114" t="s">
        <v>37</v>
      </c>
      <c r="B164" s="33">
        <v>650</v>
      </c>
      <c r="C164" s="34">
        <v>4</v>
      </c>
      <c r="D164" s="34">
        <v>1</v>
      </c>
      <c r="E164" s="35" t="s">
        <v>327</v>
      </c>
      <c r="F164" s="36">
        <v>100</v>
      </c>
      <c r="G164" s="109">
        <v>0</v>
      </c>
      <c r="H164" s="124">
        <f t="shared" ref="H164:H166" si="45">I164-G164</f>
        <v>200</v>
      </c>
      <c r="I164" s="161">
        <f>I165</f>
        <v>200</v>
      </c>
      <c r="J164" s="162" t="s">
        <v>326</v>
      </c>
    </row>
    <row r="165" spans="1:10" s="17" customFormat="1" ht="31.5" customHeight="1" x14ac:dyDescent="0.2">
      <c r="A165" s="114" t="s">
        <v>39</v>
      </c>
      <c r="B165" s="33">
        <v>650</v>
      </c>
      <c r="C165" s="34">
        <v>4</v>
      </c>
      <c r="D165" s="34">
        <v>1</v>
      </c>
      <c r="E165" s="35" t="s">
        <v>327</v>
      </c>
      <c r="F165" s="36">
        <v>110</v>
      </c>
      <c r="G165" s="109">
        <v>0</v>
      </c>
      <c r="H165" s="124">
        <f t="shared" si="45"/>
        <v>200</v>
      </c>
      <c r="I165" s="161">
        <f>I166</f>
        <v>200</v>
      </c>
    </row>
    <row r="166" spans="1:10" s="17" customFormat="1" ht="31.5" customHeight="1" x14ac:dyDescent="0.2">
      <c r="A166" s="114" t="s">
        <v>65</v>
      </c>
      <c r="B166" s="33">
        <v>650</v>
      </c>
      <c r="C166" s="34">
        <v>4</v>
      </c>
      <c r="D166" s="34">
        <v>1</v>
      </c>
      <c r="E166" s="35" t="s">
        <v>327</v>
      </c>
      <c r="F166" s="36">
        <v>111</v>
      </c>
      <c r="G166" s="109">
        <v>0</v>
      </c>
      <c r="H166" s="124">
        <f t="shared" si="45"/>
        <v>200</v>
      </c>
      <c r="I166" s="161">
        <v>200</v>
      </c>
    </row>
    <row r="167" spans="1:10" s="17" customFormat="1" ht="28.5" customHeight="1" x14ac:dyDescent="0.2">
      <c r="A167" s="32" t="s">
        <v>197</v>
      </c>
      <c r="B167" s="33">
        <v>650</v>
      </c>
      <c r="C167" s="34">
        <v>4</v>
      </c>
      <c r="D167" s="34">
        <v>1</v>
      </c>
      <c r="E167" s="35" t="s">
        <v>198</v>
      </c>
      <c r="F167" s="36"/>
      <c r="G167" s="109">
        <f>G168</f>
        <v>320</v>
      </c>
      <c r="H167" s="109">
        <f t="shared" ref="H167:I167" si="46">H168</f>
        <v>-320</v>
      </c>
      <c r="I167" s="109">
        <f t="shared" si="46"/>
        <v>0</v>
      </c>
    </row>
    <row r="168" spans="1:10" s="17" customFormat="1" ht="51" customHeight="1" x14ac:dyDescent="0.2">
      <c r="A168" s="32" t="s">
        <v>37</v>
      </c>
      <c r="B168" s="33">
        <v>650</v>
      </c>
      <c r="C168" s="34">
        <v>4</v>
      </c>
      <c r="D168" s="34">
        <v>1</v>
      </c>
      <c r="E168" s="35" t="s">
        <v>198</v>
      </c>
      <c r="F168" s="36">
        <v>100</v>
      </c>
      <c r="G168" s="109">
        <f>G169</f>
        <v>320</v>
      </c>
      <c r="H168" s="109">
        <f t="shared" ref="H168:I168" si="47">H169</f>
        <v>-320</v>
      </c>
      <c r="I168" s="109">
        <f t="shared" si="47"/>
        <v>0</v>
      </c>
    </row>
    <row r="169" spans="1:10" s="17" customFormat="1" ht="16.5" customHeight="1" x14ac:dyDescent="0.2">
      <c r="A169" s="32" t="s">
        <v>39</v>
      </c>
      <c r="B169" s="33">
        <v>650</v>
      </c>
      <c r="C169" s="34">
        <v>4</v>
      </c>
      <c r="D169" s="34">
        <v>1</v>
      </c>
      <c r="E169" s="35" t="s">
        <v>198</v>
      </c>
      <c r="F169" s="36">
        <v>110</v>
      </c>
      <c r="G169" s="109">
        <f>G170+G171</f>
        <v>320</v>
      </c>
      <c r="H169" s="109">
        <f>H170+H171</f>
        <v>-320</v>
      </c>
      <c r="I169" s="109">
        <f>I170+I171</f>
        <v>0</v>
      </c>
    </row>
    <row r="170" spans="1:10" s="17" customFormat="1" ht="16.5" customHeight="1" x14ac:dyDescent="0.2">
      <c r="A170" s="32" t="s">
        <v>65</v>
      </c>
      <c r="B170" s="33">
        <v>650</v>
      </c>
      <c r="C170" s="34">
        <v>4</v>
      </c>
      <c r="D170" s="34">
        <v>1</v>
      </c>
      <c r="E170" s="35" t="s">
        <v>198</v>
      </c>
      <c r="F170" s="36">
        <v>111</v>
      </c>
      <c r="G170" s="109">
        <v>223.4</v>
      </c>
      <c r="H170" s="124">
        <f>I170-G170</f>
        <v>-223.4</v>
      </c>
      <c r="I170" s="10">
        <v>0</v>
      </c>
    </row>
    <row r="171" spans="1:10" s="17" customFormat="1" ht="38.25" customHeight="1" x14ac:dyDescent="0.2">
      <c r="A171" s="32" t="s">
        <v>66</v>
      </c>
      <c r="B171" s="33">
        <v>650</v>
      </c>
      <c r="C171" s="34">
        <v>4</v>
      </c>
      <c r="D171" s="34">
        <v>1</v>
      </c>
      <c r="E171" s="35" t="s">
        <v>198</v>
      </c>
      <c r="F171" s="36">
        <v>119</v>
      </c>
      <c r="G171" s="109">
        <v>96.6</v>
      </c>
      <c r="H171" s="124">
        <f>I171-G171</f>
        <v>-96.6</v>
      </c>
      <c r="I171" s="10">
        <v>0</v>
      </c>
    </row>
    <row r="172" spans="1:10" s="17" customFormat="1" ht="38.25" customHeight="1" x14ac:dyDescent="0.2">
      <c r="A172" s="32" t="s">
        <v>197</v>
      </c>
      <c r="B172" s="33">
        <v>650</v>
      </c>
      <c r="C172" s="34">
        <v>4</v>
      </c>
      <c r="D172" s="34">
        <v>1</v>
      </c>
      <c r="E172" s="35" t="s">
        <v>328</v>
      </c>
      <c r="F172" s="36"/>
      <c r="G172" s="109">
        <v>0</v>
      </c>
      <c r="H172" s="124">
        <f>H173</f>
        <v>705</v>
      </c>
      <c r="I172" s="161">
        <f>I173</f>
        <v>705</v>
      </c>
    </row>
    <row r="173" spans="1:10" s="17" customFormat="1" ht="38.25" customHeight="1" x14ac:dyDescent="0.2">
      <c r="A173" s="114" t="s">
        <v>37</v>
      </c>
      <c r="B173" s="33">
        <v>650</v>
      </c>
      <c r="C173" s="34">
        <v>4</v>
      </c>
      <c r="D173" s="34">
        <v>1</v>
      </c>
      <c r="E173" s="35" t="s">
        <v>328</v>
      </c>
      <c r="F173" s="36">
        <v>100</v>
      </c>
      <c r="G173" s="109">
        <v>0</v>
      </c>
      <c r="H173" s="124">
        <f>H174</f>
        <v>705</v>
      </c>
      <c r="I173" s="161">
        <f>I174</f>
        <v>705</v>
      </c>
    </row>
    <row r="174" spans="1:10" s="17" customFormat="1" ht="38.25" customHeight="1" x14ac:dyDescent="0.2">
      <c r="A174" s="114" t="s">
        <v>39</v>
      </c>
      <c r="B174" s="33">
        <v>650</v>
      </c>
      <c r="C174" s="34">
        <v>4</v>
      </c>
      <c r="D174" s="34">
        <v>1</v>
      </c>
      <c r="E174" s="35" t="s">
        <v>328</v>
      </c>
      <c r="F174" s="36">
        <v>110</v>
      </c>
      <c r="G174" s="109">
        <v>0</v>
      </c>
      <c r="H174" s="124">
        <f t="shared" ref="H174:H176" si="48">I174-G174</f>
        <v>705</v>
      </c>
      <c r="I174" s="161">
        <f>I175+I176</f>
        <v>705</v>
      </c>
      <c r="J174" s="162" t="s">
        <v>326</v>
      </c>
    </row>
    <row r="175" spans="1:10" s="17" customFormat="1" ht="38.25" customHeight="1" x14ac:dyDescent="0.2">
      <c r="A175" s="114" t="s">
        <v>65</v>
      </c>
      <c r="B175" s="33">
        <v>650</v>
      </c>
      <c r="C175" s="34">
        <v>4</v>
      </c>
      <c r="D175" s="34">
        <v>1</v>
      </c>
      <c r="E175" s="35" t="s">
        <v>328</v>
      </c>
      <c r="F175" s="36">
        <v>111</v>
      </c>
      <c r="G175" s="109">
        <v>0</v>
      </c>
      <c r="H175" s="124">
        <f t="shared" si="48"/>
        <v>519.1</v>
      </c>
      <c r="I175" s="10">
        <v>519.1</v>
      </c>
    </row>
    <row r="176" spans="1:10" s="17" customFormat="1" ht="38.25" customHeight="1" x14ac:dyDescent="0.2">
      <c r="A176" s="114" t="s">
        <v>66</v>
      </c>
      <c r="B176" s="33">
        <v>650</v>
      </c>
      <c r="C176" s="34">
        <v>4</v>
      </c>
      <c r="D176" s="34">
        <v>1</v>
      </c>
      <c r="E176" s="35" t="s">
        <v>328</v>
      </c>
      <c r="F176" s="36">
        <v>119</v>
      </c>
      <c r="G176" s="109">
        <v>0</v>
      </c>
      <c r="H176" s="124">
        <f t="shared" si="48"/>
        <v>185.9</v>
      </c>
      <c r="I176" s="10">
        <v>185.9</v>
      </c>
    </row>
    <row r="177" spans="1:9" ht="18" customHeight="1" x14ac:dyDescent="0.2">
      <c r="A177" s="49" t="s">
        <v>80</v>
      </c>
      <c r="B177" s="46">
        <v>650</v>
      </c>
      <c r="C177" s="24">
        <v>4</v>
      </c>
      <c r="D177" s="24">
        <v>9</v>
      </c>
      <c r="E177" s="14"/>
      <c r="F177" s="25"/>
      <c r="G177" s="13">
        <f t="shared" ref="G177:I181" si="49">G178</f>
        <v>6492.9</v>
      </c>
      <c r="H177" s="13">
        <f t="shared" si="49"/>
        <v>0</v>
      </c>
      <c r="I177" s="13">
        <f t="shared" si="49"/>
        <v>6492.9</v>
      </c>
    </row>
    <row r="178" spans="1:9" ht="33.75" x14ac:dyDescent="0.2">
      <c r="A178" s="32" t="s">
        <v>228</v>
      </c>
      <c r="B178" s="33">
        <v>650</v>
      </c>
      <c r="C178" s="34">
        <v>4</v>
      </c>
      <c r="D178" s="34">
        <v>9</v>
      </c>
      <c r="E178" s="38">
        <v>8400000000</v>
      </c>
      <c r="F178" s="36"/>
      <c r="G178" s="37">
        <f t="shared" si="49"/>
        <v>6492.9</v>
      </c>
      <c r="H178" s="37">
        <f t="shared" si="49"/>
        <v>0</v>
      </c>
      <c r="I178" s="37">
        <f t="shared" si="49"/>
        <v>6492.9</v>
      </c>
    </row>
    <row r="179" spans="1:9" x14ac:dyDescent="0.2">
      <c r="A179" s="32" t="s">
        <v>78</v>
      </c>
      <c r="B179" s="33">
        <v>650</v>
      </c>
      <c r="C179" s="34">
        <v>4</v>
      </c>
      <c r="D179" s="34">
        <v>9</v>
      </c>
      <c r="E179" s="38">
        <v>8410000000</v>
      </c>
      <c r="F179" s="36"/>
      <c r="G179" s="37">
        <f t="shared" si="49"/>
        <v>6492.9</v>
      </c>
      <c r="H179" s="37">
        <f t="shared" si="49"/>
        <v>0</v>
      </c>
      <c r="I179" s="37">
        <f t="shared" si="49"/>
        <v>6492.9</v>
      </c>
    </row>
    <row r="180" spans="1:9" ht="22.5" x14ac:dyDescent="0.2">
      <c r="A180" s="32" t="s">
        <v>79</v>
      </c>
      <c r="B180" s="33">
        <v>650</v>
      </c>
      <c r="C180" s="34">
        <v>4</v>
      </c>
      <c r="D180" s="34">
        <v>9</v>
      </c>
      <c r="E180" s="38">
        <v>8410100000</v>
      </c>
      <c r="F180" s="36"/>
      <c r="G180" s="37">
        <f t="shared" si="49"/>
        <v>6492.9</v>
      </c>
      <c r="H180" s="37">
        <f t="shared" si="49"/>
        <v>0</v>
      </c>
      <c r="I180" s="37">
        <f t="shared" si="49"/>
        <v>6492.9</v>
      </c>
    </row>
    <row r="181" spans="1:9" ht="30" customHeight="1" x14ac:dyDescent="0.2">
      <c r="A181" s="32" t="s">
        <v>54</v>
      </c>
      <c r="B181" s="33">
        <v>650</v>
      </c>
      <c r="C181" s="34">
        <v>4</v>
      </c>
      <c r="D181" s="34">
        <v>9</v>
      </c>
      <c r="E181" s="38">
        <v>8410199990</v>
      </c>
      <c r="F181" s="36"/>
      <c r="G181" s="37">
        <f t="shared" si="49"/>
        <v>6492.9</v>
      </c>
      <c r="H181" s="37">
        <f t="shared" si="49"/>
        <v>0</v>
      </c>
      <c r="I181" s="37">
        <f t="shared" si="49"/>
        <v>6492.9</v>
      </c>
    </row>
    <row r="182" spans="1:9" ht="22.5" x14ac:dyDescent="0.2">
      <c r="A182" s="32" t="s">
        <v>74</v>
      </c>
      <c r="B182" s="33">
        <v>650</v>
      </c>
      <c r="C182" s="34">
        <v>4</v>
      </c>
      <c r="D182" s="34">
        <v>9</v>
      </c>
      <c r="E182" s="38">
        <v>8410199990</v>
      </c>
      <c r="F182" s="36">
        <v>200</v>
      </c>
      <c r="G182" s="37">
        <f>G183</f>
        <v>6492.9</v>
      </c>
      <c r="H182" s="37">
        <f t="shared" ref="H182:I182" si="50">H183</f>
        <v>0</v>
      </c>
      <c r="I182" s="37">
        <f t="shared" si="50"/>
        <v>6492.9</v>
      </c>
    </row>
    <row r="183" spans="1:9" ht="22.5" x14ac:dyDescent="0.2">
      <c r="A183" s="32" t="s">
        <v>35</v>
      </c>
      <c r="B183" s="33">
        <v>650</v>
      </c>
      <c r="C183" s="34">
        <v>4</v>
      </c>
      <c r="D183" s="34">
        <v>9</v>
      </c>
      <c r="E183" s="38">
        <v>8410199990</v>
      </c>
      <c r="F183" s="36">
        <v>240</v>
      </c>
      <c r="G183" s="37">
        <f>G184</f>
        <v>6492.9</v>
      </c>
      <c r="H183" s="37">
        <f t="shared" ref="H183:I183" si="51">H184</f>
        <v>0</v>
      </c>
      <c r="I183" s="37">
        <f t="shared" si="51"/>
        <v>6492.9</v>
      </c>
    </row>
    <row r="184" spans="1:9" ht="22.5" x14ac:dyDescent="0.2">
      <c r="A184" s="32" t="s">
        <v>26</v>
      </c>
      <c r="B184" s="33">
        <v>650</v>
      </c>
      <c r="C184" s="34">
        <v>4</v>
      </c>
      <c r="D184" s="34">
        <v>9</v>
      </c>
      <c r="E184" s="38">
        <v>8410199990</v>
      </c>
      <c r="F184" s="36">
        <v>244</v>
      </c>
      <c r="G184" s="37">
        <v>6492.9</v>
      </c>
      <c r="H184" s="122">
        <f>I184-G184</f>
        <v>0</v>
      </c>
      <c r="I184" s="123">
        <v>6492.9</v>
      </c>
    </row>
    <row r="185" spans="1:9" ht="15.75" customHeight="1" x14ac:dyDescent="0.2">
      <c r="A185" s="15" t="s">
        <v>15</v>
      </c>
      <c r="B185" s="46">
        <v>650</v>
      </c>
      <c r="C185" s="24">
        <v>4</v>
      </c>
      <c r="D185" s="24">
        <v>10</v>
      </c>
      <c r="E185" s="14" t="s">
        <v>33</v>
      </c>
      <c r="F185" s="25" t="s">
        <v>33</v>
      </c>
      <c r="G185" s="13">
        <f t="shared" ref="G185:I190" si="52">G186</f>
        <v>425.4</v>
      </c>
      <c r="H185" s="13">
        <f t="shared" si="52"/>
        <v>0</v>
      </c>
      <c r="I185" s="13">
        <f t="shared" si="52"/>
        <v>425.4</v>
      </c>
    </row>
    <row r="186" spans="1:9" ht="24.75" customHeight="1" x14ac:dyDescent="0.2">
      <c r="A186" s="40" t="s">
        <v>231</v>
      </c>
      <c r="B186" s="33">
        <v>650</v>
      </c>
      <c r="C186" s="34">
        <v>4</v>
      </c>
      <c r="D186" s="34">
        <v>10</v>
      </c>
      <c r="E186" s="35" t="s">
        <v>88</v>
      </c>
      <c r="F186" s="36" t="s">
        <v>33</v>
      </c>
      <c r="G186" s="37">
        <f t="shared" si="52"/>
        <v>425.4</v>
      </c>
      <c r="H186" s="37">
        <f t="shared" si="52"/>
        <v>0</v>
      </c>
      <c r="I186" s="37">
        <f t="shared" si="52"/>
        <v>425.4</v>
      </c>
    </row>
    <row r="187" spans="1:9" ht="22.5" x14ac:dyDescent="0.2">
      <c r="A187" s="40" t="s">
        <v>175</v>
      </c>
      <c r="B187" s="33">
        <v>650</v>
      </c>
      <c r="C187" s="34">
        <v>4</v>
      </c>
      <c r="D187" s="34">
        <v>10</v>
      </c>
      <c r="E187" s="35" t="s">
        <v>110</v>
      </c>
      <c r="F187" s="36" t="s">
        <v>33</v>
      </c>
      <c r="G187" s="37">
        <f t="shared" si="52"/>
        <v>425.4</v>
      </c>
      <c r="H187" s="37">
        <f t="shared" si="52"/>
        <v>0</v>
      </c>
      <c r="I187" s="37">
        <f t="shared" si="52"/>
        <v>425.4</v>
      </c>
    </row>
    <row r="188" spans="1:9" ht="11.25" customHeight="1" x14ac:dyDescent="0.2">
      <c r="A188" s="40" t="s">
        <v>29</v>
      </c>
      <c r="B188" s="33">
        <v>650</v>
      </c>
      <c r="C188" s="34">
        <v>4</v>
      </c>
      <c r="D188" s="34">
        <v>10</v>
      </c>
      <c r="E188" s="35" t="s">
        <v>111</v>
      </c>
      <c r="F188" s="36"/>
      <c r="G188" s="37">
        <f t="shared" si="52"/>
        <v>425.4</v>
      </c>
      <c r="H188" s="37">
        <f t="shared" si="52"/>
        <v>0</v>
      </c>
      <c r="I188" s="37">
        <f t="shared" si="52"/>
        <v>425.4</v>
      </c>
    </row>
    <row r="189" spans="1:9" ht="26.25" customHeight="1" x14ac:dyDescent="0.2">
      <c r="A189" s="32" t="s">
        <v>74</v>
      </c>
      <c r="B189" s="33">
        <v>650</v>
      </c>
      <c r="C189" s="34">
        <v>4</v>
      </c>
      <c r="D189" s="34">
        <v>10</v>
      </c>
      <c r="E189" s="35" t="s">
        <v>111</v>
      </c>
      <c r="F189" s="36" t="s">
        <v>34</v>
      </c>
      <c r="G189" s="37">
        <f t="shared" si="52"/>
        <v>425.4</v>
      </c>
      <c r="H189" s="37">
        <f t="shared" si="52"/>
        <v>0</v>
      </c>
      <c r="I189" s="37">
        <f t="shared" si="52"/>
        <v>425.4</v>
      </c>
    </row>
    <row r="190" spans="1:9" ht="26.25" customHeight="1" x14ac:dyDescent="0.2">
      <c r="A190" s="32" t="s">
        <v>35</v>
      </c>
      <c r="B190" s="33">
        <v>650</v>
      </c>
      <c r="C190" s="34">
        <v>4</v>
      </c>
      <c r="D190" s="34">
        <v>10</v>
      </c>
      <c r="E190" s="35" t="s">
        <v>111</v>
      </c>
      <c r="F190" s="36" t="s">
        <v>36</v>
      </c>
      <c r="G190" s="37">
        <f t="shared" si="52"/>
        <v>425.4</v>
      </c>
      <c r="H190" s="37">
        <f t="shared" si="52"/>
        <v>0</v>
      </c>
      <c r="I190" s="37">
        <f t="shared" si="52"/>
        <v>425.4</v>
      </c>
    </row>
    <row r="191" spans="1:9" ht="26.25" customHeight="1" x14ac:dyDescent="0.2">
      <c r="A191" s="32" t="s">
        <v>26</v>
      </c>
      <c r="B191" s="33">
        <v>650</v>
      </c>
      <c r="C191" s="34">
        <v>4</v>
      </c>
      <c r="D191" s="34">
        <v>10</v>
      </c>
      <c r="E191" s="35" t="s">
        <v>111</v>
      </c>
      <c r="F191" s="36">
        <v>244</v>
      </c>
      <c r="G191" s="37">
        <v>425.4</v>
      </c>
      <c r="H191" s="122">
        <f>I191-G191</f>
        <v>0</v>
      </c>
      <c r="I191" s="37">
        <v>425.4</v>
      </c>
    </row>
    <row r="192" spans="1:9" ht="12.75" customHeight="1" x14ac:dyDescent="0.2">
      <c r="A192" s="49" t="s">
        <v>82</v>
      </c>
      <c r="B192" s="46">
        <v>650</v>
      </c>
      <c r="C192" s="24">
        <v>4</v>
      </c>
      <c r="D192" s="24">
        <v>12</v>
      </c>
      <c r="E192" s="14"/>
      <c r="F192" s="25"/>
      <c r="G192" s="13">
        <f>G193</f>
        <v>10.6</v>
      </c>
      <c r="H192" s="13">
        <f t="shared" ref="H192:I193" si="53">H193</f>
        <v>0</v>
      </c>
      <c r="I192" s="13">
        <f t="shared" si="53"/>
        <v>10.6</v>
      </c>
    </row>
    <row r="193" spans="1:9" ht="24" customHeight="1" x14ac:dyDescent="0.2">
      <c r="A193" s="40" t="s">
        <v>231</v>
      </c>
      <c r="B193" s="33">
        <v>650</v>
      </c>
      <c r="C193" s="34">
        <v>4</v>
      </c>
      <c r="D193" s="34">
        <v>12</v>
      </c>
      <c r="E193" s="35" t="s">
        <v>88</v>
      </c>
      <c r="F193" s="36"/>
      <c r="G193" s="37">
        <f>G194</f>
        <v>10.6</v>
      </c>
      <c r="H193" s="37">
        <f t="shared" si="53"/>
        <v>0</v>
      </c>
      <c r="I193" s="37">
        <f t="shared" si="53"/>
        <v>10.6</v>
      </c>
    </row>
    <row r="194" spans="1:9" ht="38.25" customHeight="1" x14ac:dyDescent="0.2">
      <c r="A194" s="40" t="s">
        <v>176</v>
      </c>
      <c r="B194" s="33">
        <v>650</v>
      </c>
      <c r="C194" s="34">
        <v>4</v>
      </c>
      <c r="D194" s="34">
        <v>12</v>
      </c>
      <c r="E194" s="35" t="s">
        <v>112</v>
      </c>
      <c r="F194" s="36"/>
      <c r="G194" s="37">
        <f>G195</f>
        <v>10.6</v>
      </c>
      <c r="H194" s="37">
        <f t="shared" ref="H194:I194" si="54">H195</f>
        <v>0</v>
      </c>
      <c r="I194" s="37">
        <f t="shared" si="54"/>
        <v>10.6</v>
      </c>
    </row>
    <row r="195" spans="1:9" ht="45" customHeight="1" x14ac:dyDescent="0.2">
      <c r="A195" s="32" t="s">
        <v>81</v>
      </c>
      <c r="B195" s="33">
        <v>650</v>
      </c>
      <c r="C195" s="34">
        <v>4</v>
      </c>
      <c r="D195" s="34">
        <v>12</v>
      </c>
      <c r="E195" s="45">
        <v>7700189020</v>
      </c>
      <c r="F195" s="36"/>
      <c r="G195" s="41">
        <f>G196</f>
        <v>10.6</v>
      </c>
      <c r="H195" s="41">
        <f t="shared" ref="H195:I195" si="55">H196</f>
        <v>0</v>
      </c>
      <c r="I195" s="41">
        <f t="shared" si="55"/>
        <v>10.6</v>
      </c>
    </row>
    <row r="196" spans="1:9" ht="12" customHeight="1" x14ac:dyDescent="0.2">
      <c r="A196" s="32" t="s">
        <v>49</v>
      </c>
      <c r="B196" s="33">
        <v>650</v>
      </c>
      <c r="C196" s="34">
        <v>4</v>
      </c>
      <c r="D196" s="34">
        <v>12</v>
      </c>
      <c r="E196" s="45">
        <v>7700189020</v>
      </c>
      <c r="F196" s="36">
        <v>500</v>
      </c>
      <c r="G196" s="37">
        <f>G197</f>
        <v>10.6</v>
      </c>
      <c r="H196" s="37">
        <f t="shared" ref="H196:I196" si="56">H197</f>
        <v>0</v>
      </c>
      <c r="I196" s="37">
        <f t="shared" si="56"/>
        <v>10.6</v>
      </c>
    </row>
    <row r="197" spans="1:9" ht="16.5" customHeight="1" x14ac:dyDescent="0.2">
      <c r="A197" s="32" t="s">
        <v>32</v>
      </c>
      <c r="B197" s="33">
        <v>650</v>
      </c>
      <c r="C197" s="34">
        <v>4</v>
      </c>
      <c r="D197" s="34">
        <v>12</v>
      </c>
      <c r="E197" s="45">
        <v>7700189020</v>
      </c>
      <c r="F197" s="36">
        <v>540</v>
      </c>
      <c r="G197" s="37">
        <v>10.6</v>
      </c>
      <c r="H197" s="122">
        <f>I197-G197</f>
        <v>0</v>
      </c>
      <c r="I197" s="123">
        <v>10.6</v>
      </c>
    </row>
    <row r="198" spans="1:9" s="17" customFormat="1" ht="13.5" customHeight="1" x14ac:dyDescent="0.2">
      <c r="A198" s="18" t="s">
        <v>16</v>
      </c>
      <c r="B198" s="19">
        <v>650</v>
      </c>
      <c r="C198" s="20">
        <v>5</v>
      </c>
      <c r="D198" s="20">
        <v>0</v>
      </c>
      <c r="E198" s="21" t="s">
        <v>33</v>
      </c>
      <c r="F198" s="22" t="s">
        <v>33</v>
      </c>
      <c r="G198" s="47">
        <f>G199+G207+G222+G263</f>
        <v>1802</v>
      </c>
      <c r="H198" s="47">
        <f>H199+H207+H222+H263</f>
        <v>-200</v>
      </c>
      <c r="I198" s="47">
        <f>I199+I207+I222+I263</f>
        <v>1602</v>
      </c>
    </row>
    <row r="199" spans="1:9" x14ac:dyDescent="0.2">
      <c r="A199" s="15" t="s">
        <v>30</v>
      </c>
      <c r="B199" s="46">
        <v>650</v>
      </c>
      <c r="C199" s="24">
        <v>5</v>
      </c>
      <c r="D199" s="24">
        <v>1</v>
      </c>
      <c r="E199" s="14" t="s">
        <v>33</v>
      </c>
      <c r="F199" s="25" t="s">
        <v>33</v>
      </c>
      <c r="G199" s="13">
        <f t="shared" ref="G199:I205" si="57">G200</f>
        <v>241.5</v>
      </c>
      <c r="H199" s="13">
        <f t="shared" si="57"/>
        <v>0</v>
      </c>
      <c r="I199" s="13">
        <f t="shared" si="57"/>
        <v>241.5</v>
      </c>
    </row>
    <row r="200" spans="1:9" ht="40.5" customHeight="1" x14ac:dyDescent="0.2">
      <c r="A200" s="40" t="s">
        <v>225</v>
      </c>
      <c r="B200" s="33">
        <v>650</v>
      </c>
      <c r="C200" s="34">
        <v>5</v>
      </c>
      <c r="D200" s="34">
        <v>1</v>
      </c>
      <c r="E200" s="35" t="s">
        <v>113</v>
      </c>
      <c r="F200" s="36" t="s">
        <v>33</v>
      </c>
      <c r="G200" s="103">
        <f t="shared" si="57"/>
        <v>241.5</v>
      </c>
      <c r="H200" s="103">
        <f t="shared" si="57"/>
        <v>0</v>
      </c>
      <c r="I200" s="103">
        <f t="shared" si="57"/>
        <v>241.5</v>
      </c>
    </row>
    <row r="201" spans="1:9" ht="26.25" customHeight="1" x14ac:dyDescent="0.2">
      <c r="A201" s="40" t="s">
        <v>114</v>
      </c>
      <c r="B201" s="33">
        <v>650</v>
      </c>
      <c r="C201" s="34">
        <v>5</v>
      </c>
      <c r="D201" s="34">
        <v>1</v>
      </c>
      <c r="E201" s="35" t="s">
        <v>115</v>
      </c>
      <c r="F201" s="36" t="s">
        <v>33</v>
      </c>
      <c r="G201" s="103">
        <f t="shared" si="57"/>
        <v>241.5</v>
      </c>
      <c r="H201" s="103">
        <f t="shared" si="57"/>
        <v>0</v>
      </c>
      <c r="I201" s="103">
        <f t="shared" si="57"/>
        <v>241.5</v>
      </c>
    </row>
    <row r="202" spans="1:9" ht="22.5" x14ac:dyDescent="0.2">
      <c r="A202" s="40" t="s">
        <v>59</v>
      </c>
      <c r="B202" s="33">
        <v>650</v>
      </c>
      <c r="C202" s="34">
        <v>5</v>
      </c>
      <c r="D202" s="34">
        <v>1</v>
      </c>
      <c r="E202" s="35" t="s">
        <v>116</v>
      </c>
      <c r="F202" s="36"/>
      <c r="G202" s="37">
        <f t="shared" si="57"/>
        <v>241.5</v>
      </c>
      <c r="H202" s="37">
        <f t="shared" si="57"/>
        <v>0</v>
      </c>
      <c r="I202" s="37">
        <f t="shared" si="57"/>
        <v>241.5</v>
      </c>
    </row>
    <row r="203" spans="1:9" ht="22.5" customHeight="1" x14ac:dyDescent="0.2">
      <c r="A203" s="40" t="s">
        <v>54</v>
      </c>
      <c r="B203" s="33">
        <v>650</v>
      </c>
      <c r="C203" s="34">
        <v>5</v>
      </c>
      <c r="D203" s="34">
        <v>1</v>
      </c>
      <c r="E203" s="35" t="s">
        <v>138</v>
      </c>
      <c r="F203" s="36"/>
      <c r="G203" s="37">
        <f t="shared" si="57"/>
        <v>241.5</v>
      </c>
      <c r="H203" s="37">
        <f t="shared" si="57"/>
        <v>0</v>
      </c>
      <c r="I203" s="37">
        <f t="shared" si="57"/>
        <v>241.5</v>
      </c>
    </row>
    <row r="204" spans="1:9" ht="22.5" customHeight="1" x14ac:dyDescent="0.2">
      <c r="A204" s="32" t="s">
        <v>74</v>
      </c>
      <c r="B204" s="33">
        <v>650</v>
      </c>
      <c r="C204" s="34">
        <v>5</v>
      </c>
      <c r="D204" s="34">
        <v>1</v>
      </c>
      <c r="E204" s="35" t="s">
        <v>138</v>
      </c>
      <c r="F204" s="36" t="s">
        <v>34</v>
      </c>
      <c r="G204" s="37">
        <f t="shared" si="57"/>
        <v>241.5</v>
      </c>
      <c r="H204" s="37">
        <f t="shared" si="57"/>
        <v>0</v>
      </c>
      <c r="I204" s="37">
        <f t="shared" si="57"/>
        <v>241.5</v>
      </c>
    </row>
    <row r="205" spans="1:9" ht="22.5" customHeight="1" x14ac:dyDescent="0.2">
      <c r="A205" s="32" t="s">
        <v>35</v>
      </c>
      <c r="B205" s="33">
        <v>650</v>
      </c>
      <c r="C205" s="34">
        <v>5</v>
      </c>
      <c r="D205" s="34">
        <v>1</v>
      </c>
      <c r="E205" s="35" t="s">
        <v>138</v>
      </c>
      <c r="F205" s="36" t="s">
        <v>36</v>
      </c>
      <c r="G205" s="37">
        <f t="shared" si="57"/>
        <v>241.5</v>
      </c>
      <c r="H205" s="37">
        <f t="shared" si="57"/>
        <v>0</v>
      </c>
      <c r="I205" s="37">
        <f t="shared" si="57"/>
        <v>241.5</v>
      </c>
    </row>
    <row r="206" spans="1:9" ht="22.5" x14ac:dyDescent="0.2">
      <c r="A206" s="32" t="s">
        <v>26</v>
      </c>
      <c r="B206" s="33">
        <v>650</v>
      </c>
      <c r="C206" s="34">
        <v>5</v>
      </c>
      <c r="D206" s="34">
        <v>1</v>
      </c>
      <c r="E206" s="35" t="s">
        <v>138</v>
      </c>
      <c r="F206" s="36">
        <v>244</v>
      </c>
      <c r="G206" s="41">
        <v>241.5</v>
      </c>
      <c r="H206" s="122">
        <f>I206-G206</f>
        <v>0</v>
      </c>
      <c r="I206" s="123">
        <v>241.5</v>
      </c>
    </row>
    <row r="207" spans="1:9" x14ac:dyDescent="0.2">
      <c r="A207" s="15" t="s">
        <v>20</v>
      </c>
      <c r="B207" s="46">
        <v>650</v>
      </c>
      <c r="C207" s="24">
        <v>5</v>
      </c>
      <c r="D207" s="24">
        <v>2</v>
      </c>
      <c r="E207" s="14" t="s">
        <v>33</v>
      </c>
      <c r="F207" s="25" t="s">
        <v>33</v>
      </c>
      <c r="G207" s="13">
        <f>G208</f>
        <v>250</v>
      </c>
      <c r="H207" s="13">
        <f t="shared" ref="H207:I209" si="58">H208</f>
        <v>-130</v>
      </c>
      <c r="I207" s="13">
        <f t="shared" si="58"/>
        <v>120</v>
      </c>
    </row>
    <row r="208" spans="1:9" ht="35.25" customHeight="1" x14ac:dyDescent="0.2">
      <c r="A208" s="40" t="s">
        <v>225</v>
      </c>
      <c r="B208" s="33">
        <v>650</v>
      </c>
      <c r="C208" s="34">
        <v>5</v>
      </c>
      <c r="D208" s="34">
        <v>2</v>
      </c>
      <c r="E208" s="35" t="s">
        <v>113</v>
      </c>
      <c r="F208" s="36" t="s">
        <v>33</v>
      </c>
      <c r="G208" s="103">
        <f>G209</f>
        <v>250</v>
      </c>
      <c r="H208" s="103">
        <f t="shared" si="58"/>
        <v>-130</v>
      </c>
      <c r="I208" s="103">
        <f t="shared" si="58"/>
        <v>120</v>
      </c>
    </row>
    <row r="209" spans="1:9" ht="27.75" customHeight="1" x14ac:dyDescent="0.2">
      <c r="A209" s="40" t="s">
        <v>47</v>
      </c>
      <c r="B209" s="33">
        <v>650</v>
      </c>
      <c r="C209" s="34">
        <v>5</v>
      </c>
      <c r="D209" s="34">
        <v>2</v>
      </c>
      <c r="E209" s="35" t="s">
        <v>117</v>
      </c>
      <c r="F209" s="36" t="s">
        <v>33</v>
      </c>
      <c r="G209" s="103">
        <f>G210</f>
        <v>250</v>
      </c>
      <c r="H209" s="103">
        <f t="shared" si="58"/>
        <v>-130</v>
      </c>
      <c r="I209" s="103">
        <f t="shared" si="58"/>
        <v>120</v>
      </c>
    </row>
    <row r="210" spans="1:9" ht="22.5" customHeight="1" x14ac:dyDescent="0.2">
      <c r="A210" s="40" t="s">
        <v>119</v>
      </c>
      <c r="B210" s="33">
        <v>650</v>
      </c>
      <c r="C210" s="34">
        <v>5</v>
      </c>
      <c r="D210" s="34">
        <v>2</v>
      </c>
      <c r="E210" s="35" t="s">
        <v>118</v>
      </c>
      <c r="F210" s="36" t="s">
        <v>33</v>
      </c>
      <c r="G210" s="103">
        <f>G211+G215+G218</f>
        <v>250</v>
      </c>
      <c r="H210" s="103">
        <f t="shared" ref="H210:I210" si="59">H211+H215+H218</f>
        <v>-130</v>
      </c>
      <c r="I210" s="103">
        <f t="shared" si="59"/>
        <v>120</v>
      </c>
    </row>
    <row r="211" spans="1:9" ht="56.25" customHeight="1" x14ac:dyDescent="0.2">
      <c r="A211" s="40" t="s">
        <v>120</v>
      </c>
      <c r="B211" s="33">
        <v>650</v>
      </c>
      <c r="C211" s="34">
        <v>5</v>
      </c>
      <c r="D211" s="34">
        <v>2</v>
      </c>
      <c r="E211" s="35" t="s">
        <v>154</v>
      </c>
      <c r="F211" s="36"/>
      <c r="G211" s="104">
        <f>G212</f>
        <v>0</v>
      </c>
      <c r="H211" s="104">
        <f t="shared" ref="H211:I213" si="60">H212</f>
        <v>0</v>
      </c>
      <c r="I211" s="104">
        <f t="shared" si="60"/>
        <v>0</v>
      </c>
    </row>
    <row r="212" spans="1:9" ht="30" customHeight="1" x14ac:dyDescent="0.2">
      <c r="A212" s="32" t="s">
        <v>74</v>
      </c>
      <c r="B212" s="33">
        <v>650</v>
      </c>
      <c r="C212" s="34">
        <v>5</v>
      </c>
      <c r="D212" s="34">
        <v>2</v>
      </c>
      <c r="E212" s="35" t="s">
        <v>154</v>
      </c>
      <c r="F212" s="36" t="s">
        <v>34</v>
      </c>
      <c r="G212" s="104">
        <f>G213</f>
        <v>0</v>
      </c>
      <c r="H212" s="104">
        <f t="shared" si="60"/>
        <v>0</v>
      </c>
      <c r="I212" s="104">
        <f t="shared" si="60"/>
        <v>0</v>
      </c>
    </row>
    <row r="213" spans="1:9" ht="32.25" customHeight="1" x14ac:dyDescent="0.2">
      <c r="A213" s="32" t="s">
        <v>35</v>
      </c>
      <c r="B213" s="33">
        <v>650</v>
      </c>
      <c r="C213" s="34">
        <v>5</v>
      </c>
      <c r="D213" s="34">
        <v>2</v>
      </c>
      <c r="E213" s="35" t="s">
        <v>154</v>
      </c>
      <c r="F213" s="36" t="s">
        <v>36</v>
      </c>
      <c r="G213" s="104">
        <f>G214</f>
        <v>0</v>
      </c>
      <c r="H213" s="104">
        <f t="shared" si="60"/>
        <v>0</v>
      </c>
      <c r="I213" s="104">
        <f t="shared" si="60"/>
        <v>0</v>
      </c>
    </row>
    <row r="214" spans="1:9" ht="29.25" customHeight="1" x14ac:dyDescent="0.2">
      <c r="A214" s="32" t="s">
        <v>31</v>
      </c>
      <c r="B214" s="33">
        <v>650</v>
      </c>
      <c r="C214" s="34">
        <v>5</v>
      </c>
      <c r="D214" s="34">
        <v>2</v>
      </c>
      <c r="E214" s="35" t="s">
        <v>154</v>
      </c>
      <c r="F214" s="36">
        <v>243</v>
      </c>
      <c r="G214" s="104">
        <v>0</v>
      </c>
      <c r="H214" s="104">
        <f>I214-G214</f>
        <v>0</v>
      </c>
      <c r="I214" s="104">
        <v>0</v>
      </c>
    </row>
    <row r="215" spans="1:9" ht="30" customHeight="1" x14ac:dyDescent="0.2">
      <c r="A215" s="32" t="s">
        <v>74</v>
      </c>
      <c r="B215" s="33">
        <v>650</v>
      </c>
      <c r="C215" s="34">
        <v>5</v>
      </c>
      <c r="D215" s="34">
        <v>2</v>
      </c>
      <c r="E215" s="35" t="s">
        <v>165</v>
      </c>
      <c r="F215" s="36">
        <v>200</v>
      </c>
      <c r="G215" s="104">
        <f>G216</f>
        <v>250</v>
      </c>
      <c r="H215" s="104">
        <f t="shared" ref="H215:I216" si="61">H216</f>
        <v>-130</v>
      </c>
      <c r="I215" s="104">
        <f t="shared" si="61"/>
        <v>120</v>
      </c>
    </row>
    <row r="216" spans="1:9" ht="30" customHeight="1" x14ac:dyDescent="0.2">
      <c r="A216" s="32" t="s">
        <v>35</v>
      </c>
      <c r="B216" s="33">
        <v>650</v>
      </c>
      <c r="C216" s="34">
        <v>5</v>
      </c>
      <c r="D216" s="34">
        <v>2</v>
      </c>
      <c r="E216" s="35" t="s">
        <v>165</v>
      </c>
      <c r="F216" s="36">
        <v>240</v>
      </c>
      <c r="G216" s="104">
        <f>G217</f>
        <v>250</v>
      </c>
      <c r="H216" s="104">
        <f t="shared" si="61"/>
        <v>-130</v>
      </c>
      <c r="I216" s="104">
        <f t="shared" si="61"/>
        <v>120</v>
      </c>
    </row>
    <row r="217" spans="1:9" ht="30" customHeight="1" x14ac:dyDescent="0.2">
      <c r="A217" s="32" t="s">
        <v>31</v>
      </c>
      <c r="B217" s="33">
        <v>650</v>
      </c>
      <c r="C217" s="34">
        <v>5</v>
      </c>
      <c r="D217" s="34">
        <v>2</v>
      </c>
      <c r="E217" s="35" t="s">
        <v>165</v>
      </c>
      <c r="F217" s="36">
        <v>244</v>
      </c>
      <c r="G217" s="104">
        <v>250</v>
      </c>
      <c r="H217" s="122">
        <f>I217-G217</f>
        <v>-130</v>
      </c>
      <c r="I217" s="104">
        <v>120</v>
      </c>
    </row>
    <row r="218" spans="1:9" ht="56.25" customHeight="1" x14ac:dyDescent="0.2">
      <c r="A218" s="32" t="s">
        <v>121</v>
      </c>
      <c r="B218" s="33">
        <v>650</v>
      </c>
      <c r="C218" s="34">
        <v>5</v>
      </c>
      <c r="D218" s="34">
        <v>2</v>
      </c>
      <c r="E218" s="35" t="s">
        <v>155</v>
      </c>
      <c r="F218" s="36"/>
      <c r="G218" s="104">
        <f>G219</f>
        <v>0</v>
      </c>
      <c r="H218" s="104">
        <f t="shared" ref="H218:I220" si="62">H219</f>
        <v>0</v>
      </c>
      <c r="I218" s="104">
        <f t="shared" si="62"/>
        <v>0</v>
      </c>
    </row>
    <row r="219" spans="1:9" ht="30" customHeight="1" x14ac:dyDescent="0.2">
      <c r="A219" s="32" t="s">
        <v>74</v>
      </c>
      <c r="B219" s="33">
        <v>650</v>
      </c>
      <c r="C219" s="34">
        <v>5</v>
      </c>
      <c r="D219" s="34">
        <v>2</v>
      </c>
      <c r="E219" s="35" t="s">
        <v>155</v>
      </c>
      <c r="F219" s="36">
        <v>200</v>
      </c>
      <c r="G219" s="104">
        <f>G220</f>
        <v>0</v>
      </c>
      <c r="H219" s="104">
        <f t="shared" si="62"/>
        <v>0</v>
      </c>
      <c r="I219" s="104">
        <f t="shared" si="62"/>
        <v>0</v>
      </c>
    </row>
    <row r="220" spans="1:9" ht="30" customHeight="1" x14ac:dyDescent="0.2">
      <c r="A220" s="32" t="s">
        <v>35</v>
      </c>
      <c r="B220" s="33">
        <v>650</v>
      </c>
      <c r="C220" s="34">
        <v>5</v>
      </c>
      <c r="D220" s="34">
        <v>2</v>
      </c>
      <c r="E220" s="35" t="s">
        <v>155</v>
      </c>
      <c r="F220" s="36">
        <v>240</v>
      </c>
      <c r="G220" s="104">
        <f>G221</f>
        <v>0</v>
      </c>
      <c r="H220" s="104">
        <f t="shared" si="62"/>
        <v>0</v>
      </c>
      <c r="I220" s="104">
        <f t="shared" si="62"/>
        <v>0</v>
      </c>
    </row>
    <row r="221" spans="1:9" ht="30" customHeight="1" x14ac:dyDescent="0.2">
      <c r="A221" s="32" t="s">
        <v>31</v>
      </c>
      <c r="B221" s="33">
        <v>650</v>
      </c>
      <c r="C221" s="34">
        <v>5</v>
      </c>
      <c r="D221" s="34">
        <v>2</v>
      </c>
      <c r="E221" s="35" t="s">
        <v>155</v>
      </c>
      <c r="F221" s="36">
        <v>243</v>
      </c>
      <c r="G221" s="104">
        <v>0</v>
      </c>
      <c r="H221" s="122">
        <f>I221-G221</f>
        <v>0</v>
      </c>
      <c r="I221" s="104">
        <v>0</v>
      </c>
    </row>
    <row r="222" spans="1:9" ht="16.5" customHeight="1" x14ac:dyDescent="0.2">
      <c r="A222" s="15" t="s">
        <v>17</v>
      </c>
      <c r="B222" s="46">
        <v>650</v>
      </c>
      <c r="C222" s="24">
        <v>5</v>
      </c>
      <c r="D222" s="24">
        <v>3</v>
      </c>
      <c r="E222" s="14" t="s">
        <v>33</v>
      </c>
      <c r="F222" s="25" t="s">
        <v>33</v>
      </c>
      <c r="G222" s="13">
        <f>G229+G250+G226</f>
        <v>1310.5</v>
      </c>
      <c r="H222" s="13">
        <f>H229+H250+H226</f>
        <v>-70</v>
      </c>
      <c r="I222" s="13">
        <f>I229+I250+I227</f>
        <v>1240.5</v>
      </c>
    </row>
    <row r="223" spans="1:9" ht="33" customHeight="1" x14ac:dyDescent="0.2">
      <c r="A223" s="39" t="s">
        <v>240</v>
      </c>
      <c r="B223" s="33" t="s">
        <v>180</v>
      </c>
      <c r="C223" s="34">
        <v>5</v>
      </c>
      <c r="D223" s="34">
        <v>3</v>
      </c>
      <c r="E223" s="35" t="s">
        <v>97</v>
      </c>
      <c r="F223" s="36"/>
      <c r="G223" s="37">
        <f>G224</f>
        <v>530</v>
      </c>
      <c r="H223" s="37">
        <f t="shared" ref="H223:H227" si="63">I223-G223</f>
        <v>0</v>
      </c>
      <c r="I223" s="37">
        <f t="shared" ref="I223:I227" si="64">I224</f>
        <v>530</v>
      </c>
    </row>
    <row r="224" spans="1:9" ht="31.5" customHeight="1" x14ac:dyDescent="0.2">
      <c r="A224" s="39" t="s">
        <v>182</v>
      </c>
      <c r="B224" s="33" t="s">
        <v>180</v>
      </c>
      <c r="C224" s="34">
        <v>5</v>
      </c>
      <c r="D224" s="34">
        <v>3</v>
      </c>
      <c r="E224" s="35" t="s">
        <v>179</v>
      </c>
      <c r="F224" s="36"/>
      <c r="G224" s="37">
        <f>G225</f>
        <v>530</v>
      </c>
      <c r="H224" s="37">
        <f t="shared" si="63"/>
        <v>0</v>
      </c>
      <c r="I224" s="37">
        <f t="shared" si="64"/>
        <v>530</v>
      </c>
    </row>
    <row r="225" spans="1:9" ht="28.5" customHeight="1" x14ac:dyDescent="0.2">
      <c r="A225" s="39" t="s">
        <v>54</v>
      </c>
      <c r="B225" s="33" t="s">
        <v>180</v>
      </c>
      <c r="C225" s="34">
        <v>5</v>
      </c>
      <c r="D225" s="34">
        <v>3</v>
      </c>
      <c r="E225" s="35" t="s">
        <v>181</v>
      </c>
      <c r="F225" s="36"/>
      <c r="G225" s="37">
        <f>G226</f>
        <v>530</v>
      </c>
      <c r="H225" s="37">
        <f t="shared" si="63"/>
        <v>0</v>
      </c>
      <c r="I225" s="37">
        <f t="shared" si="64"/>
        <v>530</v>
      </c>
    </row>
    <row r="226" spans="1:9" ht="30" customHeight="1" x14ac:dyDescent="0.2">
      <c r="A226" s="32" t="s">
        <v>74</v>
      </c>
      <c r="B226" s="33" t="s">
        <v>180</v>
      </c>
      <c r="C226" s="34">
        <v>5</v>
      </c>
      <c r="D226" s="34">
        <v>3</v>
      </c>
      <c r="E226" s="35" t="s">
        <v>181</v>
      </c>
      <c r="F226" s="36">
        <v>200</v>
      </c>
      <c r="G226" s="37">
        <f>G227</f>
        <v>530</v>
      </c>
      <c r="H226" s="37">
        <f t="shared" si="63"/>
        <v>0</v>
      </c>
      <c r="I226" s="103">
        <f t="shared" si="64"/>
        <v>530</v>
      </c>
    </row>
    <row r="227" spans="1:9" ht="24.75" customHeight="1" x14ac:dyDescent="0.2">
      <c r="A227" s="32" t="s">
        <v>35</v>
      </c>
      <c r="B227" s="33" t="s">
        <v>180</v>
      </c>
      <c r="C227" s="34">
        <v>5</v>
      </c>
      <c r="D227" s="34">
        <v>3</v>
      </c>
      <c r="E227" s="35" t="s">
        <v>181</v>
      </c>
      <c r="F227" s="36">
        <v>240</v>
      </c>
      <c r="G227" s="37">
        <f>G228</f>
        <v>530</v>
      </c>
      <c r="H227" s="37">
        <f t="shared" si="63"/>
        <v>0</v>
      </c>
      <c r="I227" s="103">
        <f t="shared" si="64"/>
        <v>530</v>
      </c>
    </row>
    <row r="228" spans="1:9" ht="28.5" customHeight="1" x14ac:dyDescent="0.2">
      <c r="A228" s="32" t="s">
        <v>26</v>
      </c>
      <c r="B228" s="33" t="s">
        <v>180</v>
      </c>
      <c r="C228" s="34">
        <v>5</v>
      </c>
      <c r="D228" s="34">
        <v>3</v>
      </c>
      <c r="E228" s="35" t="s">
        <v>181</v>
      </c>
      <c r="F228" s="36">
        <v>244</v>
      </c>
      <c r="G228" s="37">
        <v>530</v>
      </c>
      <c r="H228" s="37">
        <f>I228-G228</f>
        <v>0</v>
      </c>
      <c r="I228" s="103">
        <v>530</v>
      </c>
    </row>
    <row r="229" spans="1:9" ht="22.5" customHeight="1" x14ac:dyDescent="0.2">
      <c r="A229" s="40" t="s">
        <v>235</v>
      </c>
      <c r="B229" s="33">
        <v>650</v>
      </c>
      <c r="C229" s="34">
        <v>5</v>
      </c>
      <c r="D229" s="34">
        <v>3</v>
      </c>
      <c r="E229" s="35" t="s">
        <v>122</v>
      </c>
      <c r="F229" s="36" t="s">
        <v>33</v>
      </c>
      <c r="G229" s="37">
        <f>G234+G230+G240+G245</f>
        <v>780.5</v>
      </c>
      <c r="H229" s="37">
        <f>H234+H230+H240+H245</f>
        <v>-70</v>
      </c>
      <c r="I229" s="37">
        <f>I234+I230+I240+I245</f>
        <v>710.5</v>
      </c>
    </row>
    <row r="230" spans="1:9" ht="22.5" customHeight="1" x14ac:dyDescent="0.2">
      <c r="A230" s="40" t="s">
        <v>191</v>
      </c>
      <c r="B230" s="33">
        <v>650</v>
      </c>
      <c r="C230" s="34">
        <v>5</v>
      </c>
      <c r="D230" s="34">
        <v>3</v>
      </c>
      <c r="E230" s="35" t="s">
        <v>190</v>
      </c>
      <c r="F230" s="36"/>
      <c r="G230" s="37">
        <f>G231</f>
        <v>139</v>
      </c>
      <c r="H230" s="37">
        <f t="shared" ref="H230:I230" si="65">H231</f>
        <v>0</v>
      </c>
      <c r="I230" s="37">
        <f t="shared" si="65"/>
        <v>139</v>
      </c>
    </row>
    <row r="231" spans="1:9" ht="22.5" customHeight="1" x14ac:dyDescent="0.2">
      <c r="A231" s="32" t="s">
        <v>74</v>
      </c>
      <c r="B231" s="33">
        <v>650</v>
      </c>
      <c r="C231" s="34">
        <v>5</v>
      </c>
      <c r="D231" s="34">
        <v>3</v>
      </c>
      <c r="E231" s="35" t="s">
        <v>189</v>
      </c>
      <c r="F231" s="36">
        <v>200</v>
      </c>
      <c r="G231" s="37">
        <f>G232</f>
        <v>139</v>
      </c>
      <c r="H231" s="37">
        <f t="shared" ref="H231:I231" si="66">H232</f>
        <v>0</v>
      </c>
      <c r="I231" s="37">
        <f t="shared" si="66"/>
        <v>139</v>
      </c>
    </row>
    <row r="232" spans="1:9" ht="22.5" customHeight="1" x14ac:dyDescent="0.2">
      <c r="A232" s="32" t="s">
        <v>35</v>
      </c>
      <c r="B232" s="33">
        <v>650</v>
      </c>
      <c r="C232" s="34">
        <v>5</v>
      </c>
      <c r="D232" s="34">
        <v>3</v>
      </c>
      <c r="E232" s="35" t="s">
        <v>189</v>
      </c>
      <c r="F232" s="36">
        <v>240</v>
      </c>
      <c r="G232" s="37">
        <f>G233</f>
        <v>139</v>
      </c>
      <c r="H232" s="37">
        <f t="shared" ref="H232:I232" si="67">H233</f>
        <v>0</v>
      </c>
      <c r="I232" s="37">
        <f t="shared" si="67"/>
        <v>139</v>
      </c>
    </row>
    <row r="233" spans="1:9" ht="22.5" customHeight="1" x14ac:dyDescent="0.2">
      <c r="A233" s="32" t="s">
        <v>26</v>
      </c>
      <c r="B233" s="33">
        <v>650</v>
      </c>
      <c r="C233" s="34">
        <v>5</v>
      </c>
      <c r="D233" s="34">
        <v>3</v>
      </c>
      <c r="E233" s="35" t="s">
        <v>189</v>
      </c>
      <c r="F233" s="36">
        <v>244</v>
      </c>
      <c r="G233" s="37">
        <v>139</v>
      </c>
      <c r="H233" s="122">
        <f>I233-G233</f>
        <v>0</v>
      </c>
      <c r="I233" s="123">
        <v>139</v>
      </c>
    </row>
    <row r="234" spans="1:9" ht="33.75" x14ac:dyDescent="0.2">
      <c r="A234" s="32" t="s">
        <v>76</v>
      </c>
      <c r="B234" s="33">
        <v>650</v>
      </c>
      <c r="C234" s="34">
        <v>5</v>
      </c>
      <c r="D234" s="34">
        <v>3</v>
      </c>
      <c r="E234" s="35" t="s">
        <v>123</v>
      </c>
      <c r="F234" s="36"/>
      <c r="G234" s="37">
        <f t="shared" ref="G234:I236" si="68">G235</f>
        <v>481.5</v>
      </c>
      <c r="H234" s="37">
        <f t="shared" si="68"/>
        <v>-70</v>
      </c>
      <c r="I234" s="37">
        <f t="shared" si="68"/>
        <v>411.5</v>
      </c>
    </row>
    <row r="235" spans="1:9" ht="22.5" x14ac:dyDescent="0.2">
      <c r="A235" s="32" t="s">
        <v>54</v>
      </c>
      <c r="B235" s="33">
        <v>650</v>
      </c>
      <c r="C235" s="34">
        <v>5</v>
      </c>
      <c r="D235" s="34">
        <v>3</v>
      </c>
      <c r="E235" s="35" t="s">
        <v>203</v>
      </c>
      <c r="F235" s="36"/>
      <c r="G235" s="37">
        <f>G236</f>
        <v>481.5</v>
      </c>
      <c r="H235" s="37">
        <f t="shared" si="68"/>
        <v>-70</v>
      </c>
      <c r="I235" s="37">
        <f t="shared" si="68"/>
        <v>411.5</v>
      </c>
    </row>
    <row r="236" spans="1:9" ht="29.25" customHeight="1" x14ac:dyDescent="0.2">
      <c r="A236" s="32" t="s">
        <v>74</v>
      </c>
      <c r="B236" s="33">
        <v>650</v>
      </c>
      <c r="C236" s="34">
        <v>5</v>
      </c>
      <c r="D236" s="34">
        <v>3</v>
      </c>
      <c r="E236" s="35" t="s">
        <v>203</v>
      </c>
      <c r="F236" s="36" t="s">
        <v>34</v>
      </c>
      <c r="G236" s="37">
        <f t="shared" si="68"/>
        <v>481.5</v>
      </c>
      <c r="H236" s="37">
        <f t="shared" si="68"/>
        <v>-70</v>
      </c>
      <c r="I236" s="37">
        <f t="shared" si="68"/>
        <v>411.5</v>
      </c>
    </row>
    <row r="237" spans="1:9" ht="26.25" customHeight="1" x14ac:dyDescent="0.2">
      <c r="A237" s="32" t="s">
        <v>35</v>
      </c>
      <c r="B237" s="33">
        <v>650</v>
      </c>
      <c r="C237" s="34">
        <v>5</v>
      </c>
      <c r="D237" s="34">
        <v>3</v>
      </c>
      <c r="E237" s="35" t="s">
        <v>203</v>
      </c>
      <c r="F237" s="36" t="s">
        <v>36</v>
      </c>
      <c r="G237" s="37">
        <f>G238+G239</f>
        <v>481.5</v>
      </c>
      <c r="H237" s="37">
        <f>H238+H239</f>
        <v>-70</v>
      </c>
      <c r="I237" s="37">
        <f>I238++I239</f>
        <v>411.5</v>
      </c>
    </row>
    <row r="238" spans="1:9" ht="22.5" customHeight="1" x14ac:dyDescent="0.2">
      <c r="A238" s="32" t="s">
        <v>26</v>
      </c>
      <c r="B238" s="33">
        <v>650</v>
      </c>
      <c r="C238" s="34">
        <v>5</v>
      </c>
      <c r="D238" s="34">
        <v>3</v>
      </c>
      <c r="E238" s="35" t="s">
        <v>203</v>
      </c>
      <c r="F238" s="36">
        <v>244</v>
      </c>
      <c r="G238" s="37">
        <v>0</v>
      </c>
      <c r="H238" s="122">
        <f>I238-G238</f>
        <v>0</v>
      </c>
      <c r="I238" s="125">
        <v>0</v>
      </c>
    </row>
    <row r="239" spans="1:9" ht="22.5" customHeight="1" x14ac:dyDescent="0.2">
      <c r="A239" s="32" t="s">
        <v>26</v>
      </c>
      <c r="B239" s="33">
        <v>650</v>
      </c>
      <c r="C239" s="34">
        <v>5</v>
      </c>
      <c r="D239" s="34">
        <v>3</v>
      </c>
      <c r="E239" s="35" t="s">
        <v>203</v>
      </c>
      <c r="F239" s="36">
        <v>247</v>
      </c>
      <c r="G239" s="37">
        <v>481.5</v>
      </c>
      <c r="H239" s="122">
        <f>I239-G239</f>
        <v>-70</v>
      </c>
      <c r="I239" s="123">
        <v>411.5</v>
      </c>
    </row>
    <row r="240" spans="1:9" ht="36.75" customHeight="1" x14ac:dyDescent="0.2">
      <c r="A240" s="32" t="s">
        <v>204</v>
      </c>
      <c r="B240" s="33">
        <v>650</v>
      </c>
      <c r="C240" s="34">
        <v>5</v>
      </c>
      <c r="D240" s="34">
        <v>3</v>
      </c>
      <c r="E240" s="35" t="s">
        <v>201</v>
      </c>
      <c r="F240" s="36"/>
      <c r="G240" s="37">
        <f>G241</f>
        <v>50</v>
      </c>
      <c r="H240" s="37">
        <f t="shared" ref="H240:I240" si="69">H241</f>
        <v>0</v>
      </c>
      <c r="I240" s="37">
        <f t="shared" si="69"/>
        <v>50</v>
      </c>
    </row>
    <row r="241" spans="1:9" ht="22.5" customHeight="1" x14ac:dyDescent="0.2">
      <c r="A241" s="32" t="s">
        <v>54</v>
      </c>
      <c r="B241" s="33">
        <v>650</v>
      </c>
      <c r="C241" s="34">
        <v>5</v>
      </c>
      <c r="D241" s="34">
        <v>3</v>
      </c>
      <c r="E241" s="35" t="s">
        <v>206</v>
      </c>
      <c r="F241" s="36"/>
      <c r="G241" s="37">
        <f>G242</f>
        <v>50</v>
      </c>
      <c r="H241" s="37">
        <f t="shared" ref="H241:I241" si="70">H242</f>
        <v>0</v>
      </c>
      <c r="I241" s="37">
        <f t="shared" si="70"/>
        <v>50</v>
      </c>
    </row>
    <row r="242" spans="1:9" ht="22.5" customHeight="1" x14ac:dyDescent="0.2">
      <c r="A242" s="32" t="s">
        <v>74</v>
      </c>
      <c r="B242" s="33">
        <v>650</v>
      </c>
      <c r="C242" s="34">
        <v>5</v>
      </c>
      <c r="D242" s="34">
        <v>3</v>
      </c>
      <c r="E242" s="35" t="s">
        <v>206</v>
      </c>
      <c r="F242" s="36">
        <v>200</v>
      </c>
      <c r="G242" s="37">
        <f>G243</f>
        <v>50</v>
      </c>
      <c r="H242" s="37">
        <f t="shared" ref="H242:I242" si="71">H243</f>
        <v>0</v>
      </c>
      <c r="I242" s="37">
        <f t="shared" si="71"/>
        <v>50</v>
      </c>
    </row>
    <row r="243" spans="1:9" ht="22.5" customHeight="1" x14ac:dyDescent="0.2">
      <c r="A243" s="32" t="s">
        <v>35</v>
      </c>
      <c r="B243" s="33">
        <v>650</v>
      </c>
      <c r="C243" s="34">
        <v>5</v>
      </c>
      <c r="D243" s="34">
        <v>3</v>
      </c>
      <c r="E243" s="35" t="s">
        <v>206</v>
      </c>
      <c r="F243" s="36">
        <v>240</v>
      </c>
      <c r="G243" s="37">
        <f>G244</f>
        <v>50</v>
      </c>
      <c r="H243" s="37">
        <f t="shared" ref="H243:I243" si="72">H244</f>
        <v>0</v>
      </c>
      <c r="I243" s="37">
        <f t="shared" si="72"/>
        <v>50</v>
      </c>
    </row>
    <row r="244" spans="1:9" ht="22.5" customHeight="1" x14ac:dyDescent="0.2">
      <c r="A244" s="32" t="s">
        <v>26</v>
      </c>
      <c r="B244" s="33">
        <v>650</v>
      </c>
      <c r="C244" s="34">
        <v>5</v>
      </c>
      <c r="D244" s="34">
        <v>3</v>
      </c>
      <c r="E244" s="35" t="s">
        <v>206</v>
      </c>
      <c r="F244" s="36">
        <v>244</v>
      </c>
      <c r="G244" s="37">
        <v>50</v>
      </c>
      <c r="H244" s="122">
        <f>I244-G244</f>
        <v>0</v>
      </c>
      <c r="I244" s="37">
        <v>50</v>
      </c>
    </row>
    <row r="245" spans="1:9" ht="22.5" customHeight="1" x14ac:dyDescent="0.2">
      <c r="A245" s="32" t="s">
        <v>222</v>
      </c>
      <c r="B245" s="33">
        <v>650</v>
      </c>
      <c r="C245" s="34">
        <v>5</v>
      </c>
      <c r="D245" s="34">
        <v>3</v>
      </c>
      <c r="E245" s="35" t="s">
        <v>220</v>
      </c>
      <c r="F245" s="36"/>
      <c r="G245" s="37">
        <f>G246</f>
        <v>110</v>
      </c>
      <c r="H245" s="37">
        <f t="shared" ref="H245:I245" si="73">H246</f>
        <v>0</v>
      </c>
      <c r="I245" s="37">
        <f t="shared" si="73"/>
        <v>110</v>
      </c>
    </row>
    <row r="246" spans="1:9" ht="22.5" customHeight="1" x14ac:dyDescent="0.2">
      <c r="A246" s="32" t="s">
        <v>54</v>
      </c>
      <c r="B246" s="33">
        <v>650</v>
      </c>
      <c r="C246" s="34">
        <v>5</v>
      </c>
      <c r="D246" s="34">
        <v>3</v>
      </c>
      <c r="E246" s="35" t="s">
        <v>221</v>
      </c>
      <c r="F246" s="36"/>
      <c r="G246" s="37">
        <f>G247</f>
        <v>110</v>
      </c>
      <c r="H246" s="37">
        <f t="shared" ref="H246:I246" si="74">H247</f>
        <v>0</v>
      </c>
      <c r="I246" s="37">
        <f t="shared" si="74"/>
        <v>110</v>
      </c>
    </row>
    <row r="247" spans="1:9" ht="22.5" customHeight="1" x14ac:dyDescent="0.2">
      <c r="A247" s="32" t="s">
        <v>74</v>
      </c>
      <c r="B247" s="33">
        <v>650</v>
      </c>
      <c r="C247" s="34">
        <v>5</v>
      </c>
      <c r="D247" s="34">
        <v>3</v>
      </c>
      <c r="E247" s="35" t="s">
        <v>221</v>
      </c>
      <c r="F247" s="36">
        <v>200</v>
      </c>
      <c r="G247" s="37">
        <f>G248</f>
        <v>110</v>
      </c>
      <c r="H247" s="37">
        <f t="shared" ref="H247:I247" si="75">H248</f>
        <v>0</v>
      </c>
      <c r="I247" s="37">
        <f t="shared" si="75"/>
        <v>110</v>
      </c>
    </row>
    <row r="248" spans="1:9" ht="22.5" customHeight="1" x14ac:dyDescent="0.2">
      <c r="A248" s="32" t="s">
        <v>35</v>
      </c>
      <c r="B248" s="33">
        <v>650</v>
      </c>
      <c r="C248" s="34">
        <v>5</v>
      </c>
      <c r="D248" s="34">
        <v>3</v>
      </c>
      <c r="E248" s="35" t="s">
        <v>221</v>
      </c>
      <c r="F248" s="36">
        <v>240</v>
      </c>
      <c r="G248" s="37">
        <f>G249</f>
        <v>110</v>
      </c>
      <c r="H248" s="37">
        <f t="shared" ref="H248:I248" si="76">H249</f>
        <v>0</v>
      </c>
      <c r="I248" s="37">
        <f t="shared" si="76"/>
        <v>110</v>
      </c>
    </row>
    <row r="249" spans="1:9" ht="22.5" customHeight="1" x14ac:dyDescent="0.2">
      <c r="A249" s="32" t="s">
        <v>26</v>
      </c>
      <c r="B249" s="33">
        <v>650</v>
      </c>
      <c r="C249" s="34">
        <v>5</v>
      </c>
      <c r="D249" s="34">
        <v>3</v>
      </c>
      <c r="E249" s="35" t="s">
        <v>221</v>
      </c>
      <c r="F249" s="36">
        <v>244</v>
      </c>
      <c r="G249" s="37">
        <v>110</v>
      </c>
      <c r="H249" s="122">
        <f>I249-G249</f>
        <v>0</v>
      </c>
      <c r="I249" s="125">
        <v>110</v>
      </c>
    </row>
    <row r="250" spans="1:9" ht="22.5" customHeight="1" x14ac:dyDescent="0.2">
      <c r="A250" s="32" t="s">
        <v>230</v>
      </c>
      <c r="B250" s="33">
        <v>650</v>
      </c>
      <c r="C250" s="34">
        <v>5</v>
      </c>
      <c r="D250" s="34">
        <v>3</v>
      </c>
      <c r="E250" s="35" t="s">
        <v>193</v>
      </c>
      <c r="F250" s="36"/>
      <c r="G250" s="62">
        <f>G251</f>
        <v>0</v>
      </c>
      <c r="H250" s="62">
        <f t="shared" ref="H250:I250" si="77">H251</f>
        <v>0</v>
      </c>
      <c r="I250" s="62">
        <f t="shared" si="77"/>
        <v>0</v>
      </c>
    </row>
    <row r="251" spans="1:9" ht="22.5" customHeight="1" x14ac:dyDescent="0.2">
      <c r="A251" s="32" t="s">
        <v>200</v>
      </c>
      <c r="B251" s="33">
        <v>650</v>
      </c>
      <c r="C251" s="34">
        <v>5</v>
      </c>
      <c r="D251" s="34">
        <v>3</v>
      </c>
      <c r="E251" s="35" t="s">
        <v>199</v>
      </c>
      <c r="F251" s="36"/>
      <c r="G251" s="62">
        <f>G252</f>
        <v>0</v>
      </c>
      <c r="H251" s="62">
        <f t="shared" ref="H251:I251" si="78">H252</f>
        <v>0</v>
      </c>
      <c r="I251" s="62">
        <f t="shared" si="78"/>
        <v>0</v>
      </c>
    </row>
    <row r="252" spans="1:9" ht="22.5" customHeight="1" x14ac:dyDescent="0.2">
      <c r="A252" s="32" t="s">
        <v>194</v>
      </c>
      <c r="B252" s="33">
        <v>650</v>
      </c>
      <c r="C252" s="34">
        <v>5</v>
      </c>
      <c r="D252" s="34">
        <v>3</v>
      </c>
      <c r="E252" s="35" t="s">
        <v>195</v>
      </c>
      <c r="F252" s="36"/>
      <c r="G252" s="62">
        <f>G253+G258</f>
        <v>0</v>
      </c>
      <c r="H252" s="62">
        <f t="shared" ref="H252:I252" si="79">H253+H258</f>
        <v>0</v>
      </c>
      <c r="I252" s="62">
        <f t="shared" si="79"/>
        <v>0</v>
      </c>
    </row>
    <row r="253" spans="1:9" ht="22.5" customHeight="1" x14ac:dyDescent="0.2">
      <c r="A253" s="32" t="s">
        <v>192</v>
      </c>
      <c r="B253" s="33">
        <v>650</v>
      </c>
      <c r="C253" s="34">
        <v>5</v>
      </c>
      <c r="D253" s="34">
        <v>3</v>
      </c>
      <c r="E253" s="35" t="s">
        <v>196</v>
      </c>
      <c r="F253" s="36"/>
      <c r="G253" s="62">
        <f>G254</f>
        <v>0</v>
      </c>
      <c r="H253" s="62">
        <f t="shared" ref="H253:I253" si="80">H254</f>
        <v>0</v>
      </c>
      <c r="I253" s="62">
        <f t="shared" si="80"/>
        <v>0</v>
      </c>
    </row>
    <row r="254" spans="1:9" ht="47.25" customHeight="1" x14ac:dyDescent="0.2">
      <c r="A254" s="32" t="s">
        <v>37</v>
      </c>
      <c r="B254" s="33">
        <v>650</v>
      </c>
      <c r="C254" s="34">
        <v>5</v>
      </c>
      <c r="D254" s="34">
        <v>3</v>
      </c>
      <c r="E254" s="35" t="s">
        <v>196</v>
      </c>
      <c r="F254" s="36">
        <v>100</v>
      </c>
      <c r="G254" s="62">
        <f>G255</f>
        <v>0</v>
      </c>
      <c r="H254" s="62">
        <f t="shared" ref="H254:I254" si="81">H255</f>
        <v>0</v>
      </c>
      <c r="I254" s="62">
        <f t="shared" si="81"/>
        <v>0</v>
      </c>
    </row>
    <row r="255" spans="1:9" ht="15" customHeight="1" x14ac:dyDescent="0.2">
      <c r="A255" s="32" t="s">
        <v>39</v>
      </c>
      <c r="B255" s="33">
        <v>650</v>
      </c>
      <c r="C255" s="34">
        <v>5</v>
      </c>
      <c r="D255" s="34">
        <v>3</v>
      </c>
      <c r="E255" s="35" t="s">
        <v>196</v>
      </c>
      <c r="F255" s="36">
        <v>110</v>
      </c>
      <c r="G255" s="62">
        <f>G256+G257</f>
        <v>0</v>
      </c>
      <c r="H255" s="62">
        <f t="shared" ref="H255:I255" si="82">H256+H257</f>
        <v>0</v>
      </c>
      <c r="I255" s="62">
        <f t="shared" si="82"/>
        <v>0</v>
      </c>
    </row>
    <row r="256" spans="1:9" ht="15" customHeight="1" x14ac:dyDescent="0.2">
      <c r="A256" s="32" t="s">
        <v>65</v>
      </c>
      <c r="B256" s="33">
        <v>650</v>
      </c>
      <c r="C256" s="34">
        <v>5</v>
      </c>
      <c r="D256" s="34">
        <v>3</v>
      </c>
      <c r="E256" s="35" t="s">
        <v>196</v>
      </c>
      <c r="F256" s="36">
        <v>111</v>
      </c>
      <c r="G256" s="62">
        <v>0</v>
      </c>
      <c r="H256" s="123"/>
      <c r="I256" s="123"/>
    </row>
    <row r="257" spans="1:9" ht="33.75" customHeight="1" x14ac:dyDescent="0.2">
      <c r="A257" s="32" t="s">
        <v>66</v>
      </c>
      <c r="B257" s="33">
        <v>650</v>
      </c>
      <c r="C257" s="34">
        <v>5</v>
      </c>
      <c r="D257" s="34">
        <v>3</v>
      </c>
      <c r="E257" s="35" t="s">
        <v>196</v>
      </c>
      <c r="F257" s="36">
        <v>119</v>
      </c>
      <c r="G257" s="62">
        <v>0</v>
      </c>
      <c r="H257" s="123"/>
      <c r="I257" s="123"/>
    </row>
    <row r="258" spans="1:9" ht="22.5" customHeight="1" x14ac:dyDescent="0.2">
      <c r="A258" s="32" t="s">
        <v>197</v>
      </c>
      <c r="B258" s="33">
        <v>650</v>
      </c>
      <c r="C258" s="34">
        <v>5</v>
      </c>
      <c r="D258" s="34">
        <v>3</v>
      </c>
      <c r="E258" s="35" t="s">
        <v>198</v>
      </c>
      <c r="F258" s="36"/>
      <c r="G258" s="62">
        <f>G259</f>
        <v>0</v>
      </c>
      <c r="H258" s="62">
        <f t="shared" ref="H258:I258" si="83">H259</f>
        <v>0</v>
      </c>
      <c r="I258" s="62">
        <f t="shared" si="83"/>
        <v>0</v>
      </c>
    </row>
    <row r="259" spans="1:9" ht="48.75" customHeight="1" x14ac:dyDescent="0.2">
      <c r="A259" s="32" t="s">
        <v>37</v>
      </c>
      <c r="B259" s="33">
        <v>650</v>
      </c>
      <c r="C259" s="34">
        <v>5</v>
      </c>
      <c r="D259" s="34">
        <v>3</v>
      </c>
      <c r="E259" s="35" t="s">
        <v>198</v>
      </c>
      <c r="F259" s="36">
        <v>100</v>
      </c>
      <c r="G259" s="62">
        <f>G260</f>
        <v>0</v>
      </c>
      <c r="H259" s="62">
        <f t="shared" ref="H259:I259" si="84">H260</f>
        <v>0</v>
      </c>
      <c r="I259" s="62">
        <f t="shared" si="84"/>
        <v>0</v>
      </c>
    </row>
    <row r="260" spans="1:9" ht="17.25" customHeight="1" x14ac:dyDescent="0.2">
      <c r="A260" s="32" t="s">
        <v>39</v>
      </c>
      <c r="B260" s="33">
        <v>650</v>
      </c>
      <c r="C260" s="34">
        <v>5</v>
      </c>
      <c r="D260" s="34">
        <v>3</v>
      </c>
      <c r="E260" s="35" t="s">
        <v>198</v>
      </c>
      <c r="F260" s="36">
        <v>110</v>
      </c>
      <c r="G260" s="62">
        <f>G261+G262</f>
        <v>0</v>
      </c>
      <c r="H260" s="62">
        <f t="shared" ref="H260:I260" si="85">H261+H262</f>
        <v>0</v>
      </c>
      <c r="I260" s="62">
        <f t="shared" si="85"/>
        <v>0</v>
      </c>
    </row>
    <row r="261" spans="1:9" ht="17.25" customHeight="1" x14ac:dyDescent="0.2">
      <c r="A261" s="32" t="s">
        <v>65</v>
      </c>
      <c r="B261" s="33">
        <v>650</v>
      </c>
      <c r="C261" s="34">
        <v>5</v>
      </c>
      <c r="D261" s="34">
        <v>3</v>
      </c>
      <c r="E261" s="35" t="s">
        <v>198</v>
      </c>
      <c r="F261" s="36">
        <v>111</v>
      </c>
      <c r="G261" s="62">
        <v>0</v>
      </c>
      <c r="H261" s="123"/>
      <c r="I261" s="123"/>
    </row>
    <row r="262" spans="1:9" ht="36.75" customHeight="1" x14ac:dyDescent="0.2">
      <c r="A262" s="32" t="s">
        <v>66</v>
      </c>
      <c r="B262" s="33">
        <v>650</v>
      </c>
      <c r="C262" s="34">
        <v>5</v>
      </c>
      <c r="D262" s="34">
        <v>3</v>
      </c>
      <c r="E262" s="35" t="s">
        <v>198</v>
      </c>
      <c r="F262" s="36">
        <v>119</v>
      </c>
      <c r="G262" s="62">
        <v>0</v>
      </c>
      <c r="H262" s="123"/>
      <c r="I262" s="123"/>
    </row>
    <row r="263" spans="1:9" ht="22.5" customHeight="1" x14ac:dyDescent="0.2">
      <c r="A263" s="49" t="s">
        <v>209</v>
      </c>
      <c r="B263" s="46">
        <v>650</v>
      </c>
      <c r="C263" s="24">
        <v>5</v>
      </c>
      <c r="D263" s="24">
        <v>5</v>
      </c>
      <c r="E263" s="14"/>
      <c r="F263" s="25"/>
      <c r="G263" s="111">
        <f>G265</f>
        <v>0</v>
      </c>
      <c r="H263" s="111">
        <f t="shared" ref="H263:I263" si="86">H265</f>
        <v>0</v>
      </c>
      <c r="I263" s="111">
        <f t="shared" si="86"/>
        <v>0</v>
      </c>
    </row>
    <row r="264" spans="1:9" ht="22.5" customHeight="1" x14ac:dyDescent="0.2">
      <c r="A264" s="32" t="s">
        <v>233</v>
      </c>
      <c r="B264" s="94">
        <v>650</v>
      </c>
      <c r="C264" s="95">
        <v>5</v>
      </c>
      <c r="D264" s="95">
        <v>5</v>
      </c>
      <c r="E264" s="96" t="s">
        <v>97</v>
      </c>
      <c r="F264" s="97"/>
      <c r="G264" s="110">
        <f>G265</f>
        <v>0</v>
      </c>
      <c r="H264" s="110">
        <f t="shared" ref="H264:I264" si="87">H265</f>
        <v>0</v>
      </c>
      <c r="I264" s="110">
        <f t="shared" si="87"/>
        <v>0</v>
      </c>
    </row>
    <row r="265" spans="1:9" ht="30.75" customHeight="1" x14ac:dyDescent="0.2">
      <c r="A265" s="32" t="s">
        <v>73</v>
      </c>
      <c r="B265" s="33">
        <v>650</v>
      </c>
      <c r="C265" s="34">
        <v>5</v>
      </c>
      <c r="D265" s="34">
        <v>5</v>
      </c>
      <c r="E265" s="35" t="s">
        <v>98</v>
      </c>
      <c r="F265" s="36"/>
      <c r="G265" s="110">
        <f>G266</f>
        <v>0</v>
      </c>
      <c r="H265" s="110">
        <f t="shared" ref="H265:I265" si="88">H266</f>
        <v>0</v>
      </c>
      <c r="I265" s="110">
        <f t="shared" si="88"/>
        <v>0</v>
      </c>
    </row>
    <row r="266" spans="1:9" ht="16.5" customHeight="1" x14ac:dyDescent="0.2">
      <c r="A266" s="6" t="s">
        <v>212</v>
      </c>
      <c r="B266" s="33">
        <v>650</v>
      </c>
      <c r="C266" s="34">
        <v>5</v>
      </c>
      <c r="D266" s="34">
        <v>5</v>
      </c>
      <c r="E266" s="35" t="s">
        <v>207</v>
      </c>
      <c r="F266" s="36"/>
      <c r="G266" s="110">
        <f>G267</f>
        <v>0</v>
      </c>
      <c r="H266" s="110">
        <f t="shared" ref="H266:I266" si="89">H267</f>
        <v>0</v>
      </c>
      <c r="I266" s="110">
        <f t="shared" si="89"/>
        <v>0</v>
      </c>
    </row>
    <row r="267" spans="1:9" ht="23.25" customHeight="1" x14ac:dyDescent="0.2">
      <c r="A267" s="32" t="s">
        <v>208</v>
      </c>
      <c r="B267" s="33">
        <v>650</v>
      </c>
      <c r="C267" s="34">
        <v>5</v>
      </c>
      <c r="D267" s="34">
        <v>5</v>
      </c>
      <c r="E267" s="35" t="s">
        <v>207</v>
      </c>
      <c r="F267" s="36">
        <v>800</v>
      </c>
      <c r="G267" s="110">
        <f>G268</f>
        <v>0</v>
      </c>
      <c r="H267" s="110">
        <f t="shared" ref="H267:I267" si="90">H268</f>
        <v>0</v>
      </c>
      <c r="I267" s="110">
        <f t="shared" si="90"/>
        <v>0</v>
      </c>
    </row>
    <row r="268" spans="1:9" ht="18.75" customHeight="1" x14ac:dyDescent="0.2">
      <c r="A268" s="32" t="s">
        <v>211</v>
      </c>
      <c r="B268" s="33">
        <v>650</v>
      </c>
      <c r="C268" s="34">
        <v>5</v>
      </c>
      <c r="D268" s="34">
        <v>5</v>
      </c>
      <c r="E268" s="35" t="s">
        <v>207</v>
      </c>
      <c r="F268" s="36">
        <v>810</v>
      </c>
      <c r="G268" s="110">
        <f>G269</f>
        <v>0</v>
      </c>
      <c r="H268" s="110">
        <f t="shared" ref="H268:I268" si="91">H269</f>
        <v>0</v>
      </c>
      <c r="I268" s="110">
        <f t="shared" si="91"/>
        <v>0</v>
      </c>
    </row>
    <row r="269" spans="1:9" ht="36.75" customHeight="1" x14ac:dyDescent="0.2">
      <c r="A269" s="32" t="s">
        <v>210</v>
      </c>
      <c r="B269" s="33">
        <v>650</v>
      </c>
      <c r="C269" s="34">
        <v>5</v>
      </c>
      <c r="D269" s="34">
        <v>5</v>
      </c>
      <c r="E269" s="35" t="s">
        <v>207</v>
      </c>
      <c r="F269" s="36">
        <v>813</v>
      </c>
      <c r="G269" s="110">
        <v>0</v>
      </c>
      <c r="H269" s="123">
        <v>0</v>
      </c>
      <c r="I269" s="123">
        <v>0</v>
      </c>
    </row>
    <row r="270" spans="1:9" s="17" customFormat="1" ht="14.25" customHeight="1" x14ac:dyDescent="0.2">
      <c r="A270" s="64" t="s">
        <v>166</v>
      </c>
      <c r="B270" s="19">
        <v>650</v>
      </c>
      <c r="C270" s="20">
        <v>6</v>
      </c>
      <c r="D270" s="20"/>
      <c r="E270" s="21"/>
      <c r="F270" s="22"/>
      <c r="G270" s="23">
        <f t="shared" ref="G270:I276" si="92">G271</f>
        <v>0</v>
      </c>
      <c r="H270" s="23">
        <f t="shared" si="92"/>
        <v>0</v>
      </c>
      <c r="I270" s="23">
        <f t="shared" si="92"/>
        <v>0</v>
      </c>
    </row>
    <row r="271" spans="1:9" ht="19.5" customHeight="1" x14ac:dyDescent="0.2">
      <c r="A271" s="49" t="s">
        <v>167</v>
      </c>
      <c r="B271" s="46">
        <v>650</v>
      </c>
      <c r="C271" s="24">
        <v>6</v>
      </c>
      <c r="D271" s="24">
        <v>5</v>
      </c>
      <c r="E271" s="14"/>
      <c r="F271" s="25"/>
      <c r="G271" s="13">
        <f>G272</f>
        <v>0</v>
      </c>
      <c r="H271" s="13">
        <f t="shared" si="92"/>
        <v>0</v>
      </c>
      <c r="I271" s="13">
        <f t="shared" si="92"/>
        <v>0</v>
      </c>
    </row>
    <row r="272" spans="1:9" ht="26.25" customHeight="1" x14ac:dyDescent="0.2">
      <c r="A272" s="39" t="s">
        <v>229</v>
      </c>
      <c r="B272" s="33">
        <v>650</v>
      </c>
      <c r="C272" s="34">
        <v>6</v>
      </c>
      <c r="D272" s="34">
        <v>5</v>
      </c>
      <c r="E272" s="35" t="s">
        <v>159</v>
      </c>
      <c r="F272" s="36"/>
      <c r="G272" s="103">
        <f>G273</f>
        <v>0</v>
      </c>
      <c r="H272" s="103">
        <f t="shared" si="92"/>
        <v>0</v>
      </c>
      <c r="I272" s="103">
        <f t="shared" si="92"/>
        <v>0</v>
      </c>
    </row>
    <row r="273" spans="1:9" ht="26.25" customHeight="1" x14ac:dyDescent="0.2">
      <c r="A273" s="39" t="s">
        <v>184</v>
      </c>
      <c r="B273" s="33" t="s">
        <v>180</v>
      </c>
      <c r="C273" s="34">
        <v>6</v>
      </c>
      <c r="D273" s="34">
        <v>5</v>
      </c>
      <c r="E273" s="35" t="s">
        <v>185</v>
      </c>
      <c r="F273" s="36"/>
      <c r="G273" s="103">
        <f>G274</f>
        <v>0</v>
      </c>
      <c r="H273" s="103">
        <f t="shared" ref="H273:I273" si="93">H274</f>
        <v>0</v>
      </c>
      <c r="I273" s="103">
        <f t="shared" si="93"/>
        <v>0</v>
      </c>
    </row>
    <row r="274" spans="1:9" ht="42.75" customHeight="1" x14ac:dyDescent="0.2">
      <c r="A274" s="39" t="s">
        <v>183</v>
      </c>
      <c r="B274" s="33">
        <v>650</v>
      </c>
      <c r="C274" s="34">
        <v>6</v>
      </c>
      <c r="D274" s="34">
        <v>5</v>
      </c>
      <c r="E274" s="35" t="s">
        <v>161</v>
      </c>
      <c r="F274" s="36"/>
      <c r="G274" s="103">
        <f>G275</f>
        <v>0</v>
      </c>
      <c r="H274" s="103">
        <f t="shared" ref="H274:I274" si="94">H275</f>
        <v>0</v>
      </c>
      <c r="I274" s="103">
        <f t="shared" si="94"/>
        <v>0</v>
      </c>
    </row>
    <row r="275" spans="1:9" ht="29.25" customHeight="1" x14ac:dyDescent="0.2">
      <c r="A275" s="32" t="s">
        <v>74</v>
      </c>
      <c r="B275" s="33">
        <v>650</v>
      </c>
      <c r="C275" s="34">
        <v>6</v>
      </c>
      <c r="D275" s="34">
        <v>5</v>
      </c>
      <c r="E275" s="35" t="s">
        <v>161</v>
      </c>
      <c r="F275" s="36">
        <v>200</v>
      </c>
      <c r="G275" s="103">
        <f t="shared" si="92"/>
        <v>0</v>
      </c>
      <c r="H275" s="103">
        <f t="shared" si="92"/>
        <v>0</v>
      </c>
      <c r="I275" s="103">
        <f t="shared" si="92"/>
        <v>0</v>
      </c>
    </row>
    <row r="276" spans="1:9" ht="24.75" customHeight="1" x14ac:dyDescent="0.2">
      <c r="A276" s="32" t="s">
        <v>35</v>
      </c>
      <c r="B276" s="33">
        <v>650</v>
      </c>
      <c r="C276" s="34">
        <v>6</v>
      </c>
      <c r="D276" s="34">
        <v>5</v>
      </c>
      <c r="E276" s="35" t="s">
        <v>161</v>
      </c>
      <c r="F276" s="36">
        <v>240</v>
      </c>
      <c r="G276" s="103">
        <f t="shared" si="92"/>
        <v>0</v>
      </c>
      <c r="H276" s="103">
        <f t="shared" si="92"/>
        <v>0</v>
      </c>
      <c r="I276" s="103">
        <f t="shared" si="92"/>
        <v>0</v>
      </c>
    </row>
    <row r="277" spans="1:9" ht="26.25" customHeight="1" x14ac:dyDescent="0.2">
      <c r="A277" s="32" t="s">
        <v>26</v>
      </c>
      <c r="B277" s="33">
        <v>650</v>
      </c>
      <c r="C277" s="34">
        <v>6</v>
      </c>
      <c r="D277" s="34">
        <v>5</v>
      </c>
      <c r="E277" s="35" t="s">
        <v>161</v>
      </c>
      <c r="F277" s="36">
        <v>244</v>
      </c>
      <c r="G277" s="103">
        <v>0</v>
      </c>
      <c r="H277" s="103">
        <f>I277-G277</f>
        <v>0</v>
      </c>
      <c r="I277" s="103">
        <v>0</v>
      </c>
    </row>
    <row r="278" spans="1:9" s="17" customFormat="1" ht="18" customHeight="1" x14ac:dyDescent="0.2">
      <c r="A278" s="18" t="s">
        <v>22</v>
      </c>
      <c r="B278" s="19">
        <v>650</v>
      </c>
      <c r="C278" s="20">
        <v>8</v>
      </c>
      <c r="D278" s="20">
        <v>0</v>
      </c>
      <c r="E278" s="21" t="s">
        <v>33</v>
      </c>
      <c r="F278" s="22"/>
      <c r="G278" s="23">
        <f>G279</f>
        <v>3307.1</v>
      </c>
      <c r="H278" s="23">
        <f t="shared" ref="H278:I279" si="95">H279</f>
        <v>-14.769999999999982</v>
      </c>
      <c r="I278" s="23">
        <f t="shared" si="95"/>
        <v>3292.33</v>
      </c>
    </row>
    <row r="279" spans="1:9" ht="15" customHeight="1" x14ac:dyDescent="0.2">
      <c r="A279" s="15" t="s">
        <v>18</v>
      </c>
      <c r="B279" s="46">
        <v>650</v>
      </c>
      <c r="C279" s="24">
        <v>8</v>
      </c>
      <c r="D279" s="24">
        <v>1</v>
      </c>
      <c r="E279" s="14" t="s">
        <v>33</v>
      </c>
      <c r="F279" s="25"/>
      <c r="G279" s="13">
        <f>G280</f>
        <v>3307.1</v>
      </c>
      <c r="H279" s="13">
        <f t="shared" si="95"/>
        <v>-14.769999999999982</v>
      </c>
      <c r="I279" s="13">
        <f t="shared" si="95"/>
        <v>3292.33</v>
      </c>
    </row>
    <row r="280" spans="1:9" ht="42.75" customHeight="1" x14ac:dyDescent="0.2">
      <c r="A280" s="40" t="s">
        <v>234</v>
      </c>
      <c r="B280" s="33">
        <v>650</v>
      </c>
      <c r="C280" s="34">
        <v>8</v>
      </c>
      <c r="D280" s="34">
        <v>1</v>
      </c>
      <c r="E280" s="35" t="s">
        <v>124</v>
      </c>
      <c r="F280" s="36"/>
      <c r="G280" s="37">
        <f>G281+G301</f>
        <v>3307.1</v>
      </c>
      <c r="H280" s="37">
        <f t="shared" ref="H280:I280" si="96">H281+H301</f>
        <v>-14.769999999999982</v>
      </c>
      <c r="I280" s="37">
        <f t="shared" si="96"/>
        <v>3292.33</v>
      </c>
    </row>
    <row r="281" spans="1:9" ht="22.5" x14ac:dyDescent="0.2">
      <c r="A281" s="40" t="s">
        <v>126</v>
      </c>
      <c r="B281" s="33">
        <v>650</v>
      </c>
      <c r="C281" s="34">
        <v>8</v>
      </c>
      <c r="D281" s="34">
        <v>1</v>
      </c>
      <c r="E281" s="35" t="s">
        <v>125</v>
      </c>
      <c r="F281" s="36" t="s">
        <v>33</v>
      </c>
      <c r="G281" s="37">
        <f>G282</f>
        <v>1907.1</v>
      </c>
      <c r="H281" s="37">
        <f t="shared" ref="H281:I281" si="97">H282</f>
        <v>-14.769999999999982</v>
      </c>
      <c r="I281" s="37">
        <f t="shared" si="97"/>
        <v>1892.33</v>
      </c>
    </row>
    <row r="282" spans="1:9" x14ac:dyDescent="0.2">
      <c r="A282" s="40" t="s">
        <v>57</v>
      </c>
      <c r="B282" s="33">
        <v>650</v>
      </c>
      <c r="C282" s="34">
        <v>8</v>
      </c>
      <c r="D282" s="34">
        <v>1</v>
      </c>
      <c r="E282" s="35" t="s">
        <v>127</v>
      </c>
      <c r="F282" s="36"/>
      <c r="G282" s="37">
        <f>G283+G293+G297</f>
        <v>1907.1</v>
      </c>
      <c r="H282" s="37">
        <f t="shared" ref="H282" si="98">H283+H293+H297</f>
        <v>-14.769999999999982</v>
      </c>
      <c r="I282" s="37">
        <f>I283+I293+I297</f>
        <v>1892.33</v>
      </c>
    </row>
    <row r="283" spans="1:9" ht="22.5" x14ac:dyDescent="0.2">
      <c r="A283" s="40" t="s">
        <v>129</v>
      </c>
      <c r="B283" s="33">
        <v>650</v>
      </c>
      <c r="C283" s="34">
        <v>8</v>
      </c>
      <c r="D283" s="34">
        <v>1</v>
      </c>
      <c r="E283" s="35" t="s">
        <v>128</v>
      </c>
      <c r="F283" s="36" t="s">
        <v>33</v>
      </c>
      <c r="G283" s="37">
        <f>G284+G289</f>
        <v>1874.2</v>
      </c>
      <c r="H283" s="37">
        <f>H284+H289</f>
        <v>-14.769999999999982</v>
      </c>
      <c r="I283" s="37">
        <f>I284+I289</f>
        <v>1859.43</v>
      </c>
    </row>
    <row r="284" spans="1:9" ht="45" x14ac:dyDescent="0.2">
      <c r="A284" s="32" t="s">
        <v>37</v>
      </c>
      <c r="B284" s="33">
        <v>650</v>
      </c>
      <c r="C284" s="34">
        <v>8</v>
      </c>
      <c r="D284" s="34">
        <v>1</v>
      </c>
      <c r="E284" s="35" t="s">
        <v>128</v>
      </c>
      <c r="F284" s="36" t="s">
        <v>38</v>
      </c>
      <c r="G284" s="41">
        <f>G285</f>
        <v>1373.9</v>
      </c>
      <c r="H284" s="41">
        <f t="shared" ref="H284:I284" si="99">H285</f>
        <v>-14.769999999999982</v>
      </c>
      <c r="I284" s="41">
        <f t="shared" si="99"/>
        <v>1359.13</v>
      </c>
    </row>
    <row r="285" spans="1:9" ht="22.5" customHeight="1" x14ac:dyDescent="0.2">
      <c r="A285" s="32" t="s">
        <v>39</v>
      </c>
      <c r="B285" s="33">
        <v>650</v>
      </c>
      <c r="C285" s="34">
        <v>8</v>
      </c>
      <c r="D285" s="34">
        <v>1</v>
      </c>
      <c r="E285" s="35" t="s">
        <v>128</v>
      </c>
      <c r="F285" s="36" t="s">
        <v>40</v>
      </c>
      <c r="G285" s="41">
        <f>G286+G288+G287</f>
        <v>1373.9</v>
      </c>
      <c r="H285" s="41">
        <f t="shared" ref="H285" si="100">H286+H288+H287</f>
        <v>-14.769999999999982</v>
      </c>
      <c r="I285" s="41">
        <f>I286+I288+I287</f>
        <v>1359.13</v>
      </c>
    </row>
    <row r="286" spans="1:9" x14ac:dyDescent="0.2">
      <c r="A286" s="32" t="s">
        <v>65</v>
      </c>
      <c r="B286" s="33">
        <v>650</v>
      </c>
      <c r="C286" s="34">
        <v>8</v>
      </c>
      <c r="D286" s="34">
        <v>1</v>
      </c>
      <c r="E286" s="35" t="s">
        <v>128</v>
      </c>
      <c r="F286" s="36">
        <v>111</v>
      </c>
      <c r="G286" s="37">
        <v>991.5</v>
      </c>
      <c r="H286" s="37">
        <f>I286-G286</f>
        <v>25.529999999999973</v>
      </c>
      <c r="I286" s="123">
        <v>1017.03</v>
      </c>
    </row>
    <row r="287" spans="1:9" ht="22.5" x14ac:dyDescent="0.2">
      <c r="A287" s="32" t="s">
        <v>28</v>
      </c>
      <c r="B287" s="33" t="s">
        <v>180</v>
      </c>
      <c r="C287" s="34">
        <v>8</v>
      </c>
      <c r="D287" s="34">
        <v>1</v>
      </c>
      <c r="E287" s="35" t="s">
        <v>128</v>
      </c>
      <c r="F287" s="36">
        <v>112</v>
      </c>
      <c r="G287" s="37">
        <v>86</v>
      </c>
      <c r="H287" s="37">
        <f t="shared" ref="H287:H288" si="101">I287-G287</f>
        <v>-48</v>
      </c>
      <c r="I287" s="123">
        <v>38</v>
      </c>
    </row>
    <row r="288" spans="1:9" ht="33.75" x14ac:dyDescent="0.2">
      <c r="A288" s="32" t="s">
        <v>66</v>
      </c>
      <c r="B288" s="33">
        <v>650</v>
      </c>
      <c r="C288" s="34">
        <v>8</v>
      </c>
      <c r="D288" s="34">
        <v>1</v>
      </c>
      <c r="E288" s="35" t="s">
        <v>128</v>
      </c>
      <c r="F288" s="36">
        <v>119</v>
      </c>
      <c r="G288" s="37">
        <v>296.39999999999998</v>
      </c>
      <c r="H288" s="37">
        <f t="shared" si="101"/>
        <v>7.7000000000000455</v>
      </c>
      <c r="I288" s="123">
        <v>304.10000000000002</v>
      </c>
    </row>
    <row r="289" spans="1:9" ht="27" customHeight="1" x14ac:dyDescent="0.2">
      <c r="A289" s="32" t="s">
        <v>74</v>
      </c>
      <c r="B289" s="33">
        <v>650</v>
      </c>
      <c r="C289" s="34">
        <v>8</v>
      </c>
      <c r="D289" s="34">
        <v>1</v>
      </c>
      <c r="E289" s="35" t="s">
        <v>128</v>
      </c>
      <c r="F289" s="36" t="s">
        <v>34</v>
      </c>
      <c r="G289" s="37">
        <f>G290</f>
        <v>500.3</v>
      </c>
      <c r="H289" s="37">
        <f t="shared" ref="H289" si="102">H290</f>
        <v>0</v>
      </c>
      <c r="I289" s="37">
        <f>I290</f>
        <v>500.3</v>
      </c>
    </row>
    <row r="290" spans="1:9" ht="22.5" x14ac:dyDescent="0.2">
      <c r="A290" s="32" t="s">
        <v>35</v>
      </c>
      <c r="B290" s="33">
        <v>650</v>
      </c>
      <c r="C290" s="34">
        <v>8</v>
      </c>
      <c r="D290" s="34">
        <v>1</v>
      </c>
      <c r="E290" s="35" t="s">
        <v>128</v>
      </c>
      <c r="F290" s="36" t="s">
        <v>36</v>
      </c>
      <c r="G290" s="37">
        <f>G291+G292</f>
        <v>500.3</v>
      </c>
      <c r="H290" s="37">
        <f>H291+H292</f>
        <v>0</v>
      </c>
      <c r="I290" s="37">
        <f>I291+I292</f>
        <v>500.3</v>
      </c>
    </row>
    <row r="291" spans="1:9" ht="22.5" x14ac:dyDescent="0.2">
      <c r="A291" s="32" t="s">
        <v>26</v>
      </c>
      <c r="B291" s="33" t="s">
        <v>180</v>
      </c>
      <c r="C291" s="34">
        <v>8</v>
      </c>
      <c r="D291" s="34">
        <v>1</v>
      </c>
      <c r="E291" s="35" t="s">
        <v>128</v>
      </c>
      <c r="F291" s="36">
        <v>244</v>
      </c>
      <c r="G291" s="41">
        <v>380.5</v>
      </c>
      <c r="H291" s="41">
        <f>I291-G291</f>
        <v>0</v>
      </c>
      <c r="I291" s="123">
        <v>380.5</v>
      </c>
    </row>
    <row r="292" spans="1:9" ht="22.5" x14ac:dyDescent="0.2">
      <c r="A292" s="32" t="s">
        <v>26</v>
      </c>
      <c r="B292" s="33" t="s">
        <v>180</v>
      </c>
      <c r="C292" s="34">
        <v>8</v>
      </c>
      <c r="D292" s="34">
        <v>1</v>
      </c>
      <c r="E292" s="35" t="s">
        <v>128</v>
      </c>
      <c r="F292" s="36">
        <v>247</v>
      </c>
      <c r="G292" s="41">
        <v>119.8</v>
      </c>
      <c r="H292" s="41">
        <f>I292-G292</f>
        <v>0</v>
      </c>
      <c r="I292" s="123">
        <f>69.8+50</f>
        <v>119.8</v>
      </c>
    </row>
    <row r="293" spans="1:9" ht="22.5" x14ac:dyDescent="0.2">
      <c r="A293" s="32" t="s">
        <v>168</v>
      </c>
      <c r="B293" s="33">
        <v>650</v>
      </c>
      <c r="C293" s="34">
        <v>8</v>
      </c>
      <c r="D293" s="34">
        <v>1</v>
      </c>
      <c r="E293" s="56" t="s">
        <v>169</v>
      </c>
      <c r="F293" s="36"/>
      <c r="G293" s="41">
        <f>G294</f>
        <v>31.3</v>
      </c>
      <c r="H293" s="41">
        <f t="shared" ref="H293:I295" si="103">H294</f>
        <v>0</v>
      </c>
      <c r="I293" s="41">
        <f t="shared" si="103"/>
        <v>31.3</v>
      </c>
    </row>
    <row r="294" spans="1:9" ht="22.5" x14ac:dyDescent="0.2">
      <c r="A294" s="32" t="s">
        <v>74</v>
      </c>
      <c r="B294" s="33">
        <v>650</v>
      </c>
      <c r="C294" s="34">
        <v>8</v>
      </c>
      <c r="D294" s="34">
        <v>1</v>
      </c>
      <c r="E294" s="56" t="s">
        <v>169</v>
      </c>
      <c r="F294" s="36">
        <v>200</v>
      </c>
      <c r="G294" s="41">
        <f>G295</f>
        <v>31.3</v>
      </c>
      <c r="H294" s="41">
        <f t="shared" si="103"/>
        <v>0</v>
      </c>
      <c r="I294" s="41">
        <f t="shared" si="103"/>
        <v>31.3</v>
      </c>
    </row>
    <row r="295" spans="1:9" ht="30.75" customHeight="1" x14ac:dyDescent="0.2">
      <c r="A295" s="32" t="s">
        <v>35</v>
      </c>
      <c r="B295" s="33">
        <v>650</v>
      </c>
      <c r="C295" s="34">
        <v>8</v>
      </c>
      <c r="D295" s="34">
        <v>1</v>
      </c>
      <c r="E295" s="56" t="s">
        <v>169</v>
      </c>
      <c r="F295" s="36">
        <v>240</v>
      </c>
      <c r="G295" s="41">
        <f>G296</f>
        <v>31.3</v>
      </c>
      <c r="H295" s="41">
        <f t="shared" si="103"/>
        <v>0</v>
      </c>
      <c r="I295" s="41">
        <f t="shared" si="103"/>
        <v>31.3</v>
      </c>
    </row>
    <row r="296" spans="1:9" ht="22.5" x14ac:dyDescent="0.2">
      <c r="A296" s="32" t="s">
        <v>26</v>
      </c>
      <c r="B296" s="33">
        <v>650</v>
      </c>
      <c r="C296" s="34">
        <v>8</v>
      </c>
      <c r="D296" s="34">
        <v>1</v>
      </c>
      <c r="E296" s="56" t="s">
        <v>169</v>
      </c>
      <c r="F296" s="36">
        <v>244</v>
      </c>
      <c r="G296" s="41">
        <v>31.3</v>
      </c>
      <c r="H296" s="41">
        <f>I296-G296</f>
        <v>0</v>
      </c>
      <c r="I296" s="123">
        <v>31.3</v>
      </c>
    </row>
    <row r="297" spans="1:9" ht="33.75" x14ac:dyDescent="0.2">
      <c r="A297" s="32" t="s">
        <v>170</v>
      </c>
      <c r="B297" s="33">
        <v>650</v>
      </c>
      <c r="C297" s="34">
        <v>8</v>
      </c>
      <c r="D297" s="34">
        <v>1</v>
      </c>
      <c r="E297" s="56" t="s">
        <v>171</v>
      </c>
      <c r="F297" s="36"/>
      <c r="G297" s="37">
        <f>G298</f>
        <v>1.6</v>
      </c>
      <c r="H297" s="37">
        <f t="shared" ref="H297:I299" si="104">H298</f>
        <v>0</v>
      </c>
      <c r="I297" s="37">
        <f t="shared" si="104"/>
        <v>1.6</v>
      </c>
    </row>
    <row r="298" spans="1:9" s="11" customFormat="1" ht="22.5" x14ac:dyDescent="0.25">
      <c r="A298" s="32" t="s">
        <v>74</v>
      </c>
      <c r="B298" s="33">
        <v>650</v>
      </c>
      <c r="C298" s="34">
        <v>8</v>
      </c>
      <c r="D298" s="34">
        <v>1</v>
      </c>
      <c r="E298" s="56" t="s">
        <v>171</v>
      </c>
      <c r="F298" s="36">
        <v>200</v>
      </c>
      <c r="G298" s="41">
        <f>G299</f>
        <v>1.6</v>
      </c>
      <c r="H298" s="41">
        <f t="shared" si="104"/>
        <v>0</v>
      </c>
      <c r="I298" s="41">
        <f t="shared" si="104"/>
        <v>1.6</v>
      </c>
    </row>
    <row r="299" spans="1:9" ht="22.5" x14ac:dyDescent="0.2">
      <c r="A299" s="32" t="s">
        <v>35</v>
      </c>
      <c r="B299" s="33">
        <v>650</v>
      </c>
      <c r="C299" s="34">
        <v>8</v>
      </c>
      <c r="D299" s="34">
        <v>1</v>
      </c>
      <c r="E299" s="56" t="s">
        <v>171</v>
      </c>
      <c r="F299" s="36">
        <v>240</v>
      </c>
      <c r="G299" s="41">
        <f>G300</f>
        <v>1.6</v>
      </c>
      <c r="H299" s="41">
        <f t="shared" si="104"/>
        <v>0</v>
      </c>
      <c r="I299" s="41">
        <f t="shared" si="104"/>
        <v>1.6</v>
      </c>
    </row>
    <row r="300" spans="1:9" ht="22.5" x14ac:dyDescent="0.2">
      <c r="A300" s="32" t="s">
        <v>26</v>
      </c>
      <c r="B300" s="33">
        <v>650</v>
      </c>
      <c r="C300" s="34">
        <v>8</v>
      </c>
      <c r="D300" s="34">
        <v>1</v>
      </c>
      <c r="E300" s="56" t="s">
        <v>171</v>
      </c>
      <c r="F300" s="36">
        <v>244</v>
      </c>
      <c r="G300" s="41">
        <v>1.6</v>
      </c>
      <c r="H300" s="41">
        <f>I300-G300</f>
        <v>0</v>
      </c>
      <c r="I300" s="123">
        <v>1.6</v>
      </c>
    </row>
    <row r="301" spans="1:9" x14ac:dyDescent="0.2">
      <c r="A301" s="40" t="s">
        <v>58</v>
      </c>
      <c r="B301" s="33">
        <v>650</v>
      </c>
      <c r="C301" s="34">
        <v>8</v>
      </c>
      <c r="D301" s="34">
        <v>1</v>
      </c>
      <c r="E301" s="35" t="s">
        <v>131</v>
      </c>
      <c r="F301" s="36" t="s">
        <v>33</v>
      </c>
      <c r="G301" s="41">
        <f>G302</f>
        <v>1400</v>
      </c>
      <c r="H301" s="41">
        <f t="shared" ref="H301:I305" si="105">H302</f>
        <v>0</v>
      </c>
      <c r="I301" s="41">
        <f t="shared" si="105"/>
        <v>1400</v>
      </c>
    </row>
    <row r="302" spans="1:9" ht="22.5" x14ac:dyDescent="0.2">
      <c r="A302" s="40" t="s">
        <v>132</v>
      </c>
      <c r="B302" s="33">
        <v>650</v>
      </c>
      <c r="C302" s="34">
        <v>8</v>
      </c>
      <c r="D302" s="34">
        <v>1</v>
      </c>
      <c r="E302" s="35" t="s">
        <v>133</v>
      </c>
      <c r="F302" s="36" t="s">
        <v>33</v>
      </c>
      <c r="G302" s="41">
        <f>G303</f>
        <v>1400</v>
      </c>
      <c r="H302" s="41">
        <f t="shared" si="105"/>
        <v>0</v>
      </c>
      <c r="I302" s="41">
        <f t="shared" si="105"/>
        <v>1400</v>
      </c>
    </row>
    <row r="303" spans="1:9" ht="22.5" x14ac:dyDescent="0.2">
      <c r="A303" s="32" t="s">
        <v>129</v>
      </c>
      <c r="B303" s="33">
        <v>650</v>
      </c>
      <c r="C303" s="34">
        <v>8</v>
      </c>
      <c r="D303" s="34">
        <v>1</v>
      </c>
      <c r="E303" s="45" t="s">
        <v>130</v>
      </c>
      <c r="F303" s="36"/>
      <c r="G303" s="41">
        <f>G304</f>
        <v>1400</v>
      </c>
      <c r="H303" s="41">
        <f t="shared" si="105"/>
        <v>0</v>
      </c>
      <c r="I303" s="41">
        <f t="shared" si="105"/>
        <v>1400</v>
      </c>
    </row>
    <row r="304" spans="1:9" ht="22.5" x14ac:dyDescent="0.2">
      <c r="A304" s="32" t="s">
        <v>74</v>
      </c>
      <c r="B304" s="33">
        <v>650</v>
      </c>
      <c r="C304" s="34">
        <v>8</v>
      </c>
      <c r="D304" s="34">
        <v>1</v>
      </c>
      <c r="E304" s="45" t="s">
        <v>130</v>
      </c>
      <c r="F304" s="36">
        <v>200</v>
      </c>
      <c r="G304" s="41">
        <f>G305</f>
        <v>1400</v>
      </c>
      <c r="H304" s="41">
        <f t="shared" si="105"/>
        <v>0</v>
      </c>
      <c r="I304" s="41">
        <f t="shared" si="105"/>
        <v>1400</v>
      </c>
    </row>
    <row r="305" spans="1:9" ht="22.5" x14ac:dyDescent="0.2">
      <c r="A305" s="32" t="s">
        <v>35</v>
      </c>
      <c r="B305" s="33">
        <v>650</v>
      </c>
      <c r="C305" s="34">
        <v>8</v>
      </c>
      <c r="D305" s="34">
        <v>1</v>
      </c>
      <c r="E305" s="45" t="s">
        <v>130</v>
      </c>
      <c r="F305" s="36">
        <v>240</v>
      </c>
      <c r="G305" s="41">
        <f>G306</f>
        <v>1400</v>
      </c>
      <c r="H305" s="41">
        <f t="shared" si="105"/>
        <v>0</v>
      </c>
      <c r="I305" s="41">
        <f t="shared" si="105"/>
        <v>1400</v>
      </c>
    </row>
    <row r="306" spans="1:9" ht="22.5" x14ac:dyDescent="0.2">
      <c r="A306" s="32" t="s">
        <v>26</v>
      </c>
      <c r="B306" s="33">
        <v>650</v>
      </c>
      <c r="C306" s="34">
        <v>8</v>
      </c>
      <c r="D306" s="34">
        <v>1</v>
      </c>
      <c r="E306" s="45" t="s">
        <v>130</v>
      </c>
      <c r="F306" s="36">
        <v>244</v>
      </c>
      <c r="G306" s="41">
        <v>1400</v>
      </c>
      <c r="H306" s="41">
        <f>I306-G306</f>
        <v>0</v>
      </c>
      <c r="I306" s="41">
        <v>1400</v>
      </c>
    </row>
    <row r="307" spans="1:9" s="17" customFormat="1" ht="15.75" customHeight="1" x14ac:dyDescent="0.2">
      <c r="A307" s="18" t="s">
        <v>23</v>
      </c>
      <c r="B307" s="19">
        <v>650</v>
      </c>
      <c r="C307" s="20">
        <v>11</v>
      </c>
      <c r="D307" s="20">
        <v>0</v>
      </c>
      <c r="E307" s="21" t="s">
        <v>33</v>
      </c>
      <c r="F307" s="22" t="s">
        <v>33</v>
      </c>
      <c r="G307" s="23">
        <f>G308</f>
        <v>7737.6</v>
      </c>
      <c r="H307" s="23">
        <f t="shared" ref="H307:I309" si="106">H308</f>
        <v>187.22000000000025</v>
      </c>
      <c r="I307" s="23">
        <f t="shared" si="106"/>
        <v>7924.82</v>
      </c>
    </row>
    <row r="308" spans="1:9" ht="16.5" customHeight="1" x14ac:dyDescent="0.2">
      <c r="A308" s="15" t="s">
        <v>19</v>
      </c>
      <c r="B308" s="46">
        <v>650</v>
      </c>
      <c r="C308" s="24">
        <v>11</v>
      </c>
      <c r="D308" s="24">
        <v>1</v>
      </c>
      <c r="E308" s="14" t="s">
        <v>33</v>
      </c>
      <c r="F308" s="25" t="s">
        <v>33</v>
      </c>
      <c r="G308" s="13">
        <f>G309</f>
        <v>7737.6</v>
      </c>
      <c r="H308" s="13">
        <f t="shared" si="106"/>
        <v>187.22000000000025</v>
      </c>
      <c r="I308" s="13">
        <f t="shared" si="106"/>
        <v>7924.82</v>
      </c>
    </row>
    <row r="309" spans="1:9" ht="33.75" x14ac:dyDescent="0.2">
      <c r="A309" s="40" t="s">
        <v>234</v>
      </c>
      <c r="B309" s="33">
        <v>650</v>
      </c>
      <c r="C309" s="34">
        <v>11</v>
      </c>
      <c r="D309" s="34">
        <v>1</v>
      </c>
      <c r="E309" s="35" t="s">
        <v>124</v>
      </c>
      <c r="F309" s="36" t="s">
        <v>33</v>
      </c>
      <c r="G309" s="37">
        <f>G310</f>
        <v>7737.6</v>
      </c>
      <c r="H309" s="37">
        <f t="shared" si="106"/>
        <v>187.22000000000025</v>
      </c>
      <c r="I309" s="37">
        <f t="shared" si="106"/>
        <v>7924.82</v>
      </c>
    </row>
    <row r="310" spans="1:9" x14ac:dyDescent="0.2">
      <c r="A310" s="40" t="s">
        <v>134</v>
      </c>
      <c r="B310" s="33">
        <v>650</v>
      </c>
      <c r="C310" s="34">
        <v>11</v>
      </c>
      <c r="D310" s="34">
        <v>1</v>
      </c>
      <c r="E310" s="35" t="s">
        <v>135</v>
      </c>
      <c r="F310" s="36" t="s">
        <v>33</v>
      </c>
      <c r="G310" s="37">
        <f>G311</f>
        <v>7737.6</v>
      </c>
      <c r="H310" s="37">
        <f>H311</f>
        <v>187.22000000000025</v>
      </c>
      <c r="I310" s="37">
        <f>I311</f>
        <v>7924.82</v>
      </c>
    </row>
    <row r="311" spans="1:9" ht="22.5" x14ac:dyDescent="0.2">
      <c r="A311" s="40" t="s">
        <v>177</v>
      </c>
      <c r="B311" s="33">
        <v>650</v>
      </c>
      <c r="C311" s="34">
        <v>11</v>
      </c>
      <c r="D311" s="34">
        <v>1</v>
      </c>
      <c r="E311" s="35" t="s">
        <v>136</v>
      </c>
      <c r="F311" s="36"/>
      <c r="G311" s="37">
        <f>G312</f>
        <v>7737.6</v>
      </c>
      <c r="H311" s="37">
        <f t="shared" ref="H311:I311" si="107">H312</f>
        <v>187.22000000000025</v>
      </c>
      <c r="I311" s="37">
        <f t="shared" si="107"/>
        <v>7924.82</v>
      </c>
    </row>
    <row r="312" spans="1:9" ht="22.5" x14ac:dyDescent="0.2">
      <c r="A312" s="40" t="s">
        <v>129</v>
      </c>
      <c r="B312" s="33">
        <v>650</v>
      </c>
      <c r="C312" s="34">
        <v>11</v>
      </c>
      <c r="D312" s="34">
        <v>1</v>
      </c>
      <c r="E312" s="35" t="s">
        <v>137</v>
      </c>
      <c r="F312" s="36" t="s">
        <v>33</v>
      </c>
      <c r="G312" s="37">
        <f>G313+G318+G322</f>
        <v>7737.6</v>
      </c>
      <c r="H312" s="37">
        <f>H313+H318+H322</f>
        <v>187.22000000000025</v>
      </c>
      <c r="I312" s="37">
        <f>I313+I318+I322</f>
        <v>7924.82</v>
      </c>
    </row>
    <row r="313" spans="1:9" ht="45" x14ac:dyDescent="0.2">
      <c r="A313" s="32" t="s">
        <v>37</v>
      </c>
      <c r="B313" s="33">
        <v>650</v>
      </c>
      <c r="C313" s="34">
        <v>11</v>
      </c>
      <c r="D313" s="34">
        <v>1</v>
      </c>
      <c r="E313" s="35" t="s">
        <v>137</v>
      </c>
      <c r="F313" s="36" t="s">
        <v>38</v>
      </c>
      <c r="G313" s="37">
        <f>G314</f>
        <v>6239</v>
      </c>
      <c r="H313" s="37">
        <f t="shared" ref="H313:I313" si="108">H314</f>
        <v>187.22000000000025</v>
      </c>
      <c r="I313" s="37">
        <f t="shared" si="108"/>
        <v>6426.2199999999993</v>
      </c>
    </row>
    <row r="314" spans="1:9" x14ac:dyDescent="0.2">
      <c r="A314" s="32" t="s">
        <v>39</v>
      </c>
      <c r="B314" s="33">
        <v>650</v>
      </c>
      <c r="C314" s="34">
        <v>11</v>
      </c>
      <c r="D314" s="34">
        <v>1</v>
      </c>
      <c r="E314" s="35" t="s">
        <v>137</v>
      </c>
      <c r="F314" s="36" t="s">
        <v>40</v>
      </c>
      <c r="G314" s="41">
        <f>G315+G316+G317</f>
        <v>6239</v>
      </c>
      <c r="H314" s="41">
        <f t="shared" ref="H314" si="109">H315+H316+H317</f>
        <v>187.22000000000025</v>
      </c>
      <c r="I314" s="41">
        <f>I315+I316+I317</f>
        <v>6426.2199999999993</v>
      </c>
    </row>
    <row r="315" spans="1:9" x14ac:dyDescent="0.2">
      <c r="A315" s="32" t="s">
        <v>65</v>
      </c>
      <c r="B315" s="33">
        <v>650</v>
      </c>
      <c r="C315" s="34">
        <v>11</v>
      </c>
      <c r="D315" s="34">
        <v>1</v>
      </c>
      <c r="E315" s="35" t="s">
        <v>137</v>
      </c>
      <c r="F315" s="36">
        <v>111</v>
      </c>
      <c r="G315" s="37">
        <v>4697.3999999999996</v>
      </c>
      <c r="H315" s="125">
        <f>I315-G315</f>
        <v>158.80000000000018</v>
      </c>
      <c r="I315" s="123">
        <v>4856.2</v>
      </c>
    </row>
    <row r="316" spans="1:9" ht="22.5" x14ac:dyDescent="0.2">
      <c r="A316" s="32" t="s">
        <v>28</v>
      </c>
      <c r="B316" s="33">
        <v>650</v>
      </c>
      <c r="C316" s="34">
        <v>11</v>
      </c>
      <c r="D316" s="34">
        <v>1</v>
      </c>
      <c r="E316" s="35" t="s">
        <v>137</v>
      </c>
      <c r="F316" s="36">
        <v>112</v>
      </c>
      <c r="G316" s="106">
        <v>129</v>
      </c>
      <c r="H316" s="180">
        <f>I316-G316</f>
        <v>-15</v>
      </c>
      <c r="I316" s="125">
        <v>114</v>
      </c>
    </row>
    <row r="317" spans="1:9" ht="33.75" x14ac:dyDescent="0.2">
      <c r="A317" s="32" t="s">
        <v>66</v>
      </c>
      <c r="B317" s="33">
        <v>650</v>
      </c>
      <c r="C317" s="34">
        <v>11</v>
      </c>
      <c r="D317" s="34">
        <v>1</v>
      </c>
      <c r="E317" s="35" t="s">
        <v>137</v>
      </c>
      <c r="F317" s="36">
        <v>119</v>
      </c>
      <c r="G317" s="37">
        <v>1412.6</v>
      </c>
      <c r="H317" s="125">
        <f>I317-G317</f>
        <v>43.420000000000073</v>
      </c>
      <c r="I317" s="125">
        <v>1456.02</v>
      </c>
    </row>
    <row r="318" spans="1:9" ht="22.5" x14ac:dyDescent="0.2">
      <c r="A318" s="32" t="s">
        <v>74</v>
      </c>
      <c r="B318" s="33">
        <v>650</v>
      </c>
      <c r="C318" s="34">
        <v>11</v>
      </c>
      <c r="D318" s="34">
        <v>1</v>
      </c>
      <c r="E318" s="35" t="s">
        <v>137</v>
      </c>
      <c r="F318" s="36" t="s">
        <v>34</v>
      </c>
      <c r="G318" s="41">
        <f>G319</f>
        <v>1496.1</v>
      </c>
      <c r="H318" s="41">
        <f t="shared" ref="H318:I318" si="110">H319</f>
        <v>0</v>
      </c>
      <c r="I318" s="41">
        <f t="shared" si="110"/>
        <v>1496.1</v>
      </c>
    </row>
    <row r="319" spans="1:9" ht="22.5" x14ac:dyDescent="0.2">
      <c r="A319" s="32" t="s">
        <v>35</v>
      </c>
      <c r="B319" s="33">
        <v>650</v>
      </c>
      <c r="C319" s="34">
        <v>11</v>
      </c>
      <c r="D319" s="34">
        <v>1</v>
      </c>
      <c r="E319" s="35" t="s">
        <v>137</v>
      </c>
      <c r="F319" s="36" t="s">
        <v>36</v>
      </c>
      <c r="G319" s="41">
        <f>G320+G321</f>
        <v>1496.1</v>
      </c>
      <c r="H319" s="41">
        <f>H320+H321</f>
        <v>0</v>
      </c>
      <c r="I319" s="41">
        <f>I320+I321</f>
        <v>1496.1</v>
      </c>
    </row>
    <row r="320" spans="1:9" ht="22.5" x14ac:dyDescent="0.2">
      <c r="A320" s="32" t="s">
        <v>26</v>
      </c>
      <c r="B320" s="33">
        <v>650</v>
      </c>
      <c r="C320" s="34">
        <v>11</v>
      </c>
      <c r="D320" s="34">
        <v>1</v>
      </c>
      <c r="E320" s="35" t="s">
        <v>137</v>
      </c>
      <c r="F320" s="36">
        <v>244</v>
      </c>
      <c r="G320" s="107">
        <v>876.1</v>
      </c>
      <c r="H320" s="122">
        <f>I320-G320</f>
        <v>0</v>
      </c>
      <c r="I320" s="123">
        <v>876.1</v>
      </c>
    </row>
    <row r="321" spans="1:9" ht="22.5" x14ac:dyDescent="0.2">
      <c r="A321" s="32" t="s">
        <v>26</v>
      </c>
      <c r="B321" s="33">
        <v>650</v>
      </c>
      <c r="C321" s="34">
        <v>11</v>
      </c>
      <c r="D321" s="34">
        <v>1</v>
      </c>
      <c r="E321" s="35" t="s">
        <v>137</v>
      </c>
      <c r="F321" s="36">
        <v>247</v>
      </c>
      <c r="G321" s="107">
        <v>620</v>
      </c>
      <c r="H321" s="122">
        <f>I321-G321</f>
        <v>0</v>
      </c>
      <c r="I321" s="125">
        <v>620</v>
      </c>
    </row>
    <row r="322" spans="1:9" x14ac:dyDescent="0.2">
      <c r="A322" s="32" t="s">
        <v>43</v>
      </c>
      <c r="B322" s="33">
        <v>650</v>
      </c>
      <c r="C322" s="34">
        <v>11</v>
      </c>
      <c r="D322" s="34">
        <v>1</v>
      </c>
      <c r="E322" s="35" t="s">
        <v>137</v>
      </c>
      <c r="F322" s="36" t="s">
        <v>44</v>
      </c>
      <c r="G322" s="41">
        <f>G323</f>
        <v>2.5</v>
      </c>
      <c r="H322" s="41">
        <f t="shared" ref="H322:I323" si="111">H323</f>
        <v>0</v>
      </c>
      <c r="I322" s="41">
        <f t="shared" si="111"/>
        <v>2.5</v>
      </c>
    </row>
    <row r="323" spans="1:9" x14ac:dyDescent="0.2">
      <c r="A323" s="32" t="s">
        <v>45</v>
      </c>
      <c r="B323" s="33">
        <v>650</v>
      </c>
      <c r="C323" s="34">
        <v>11</v>
      </c>
      <c r="D323" s="34">
        <v>1</v>
      </c>
      <c r="E323" s="35" t="s">
        <v>137</v>
      </c>
      <c r="F323" s="36" t="s">
        <v>46</v>
      </c>
      <c r="G323" s="41">
        <f>G324</f>
        <v>2.5</v>
      </c>
      <c r="H323" s="41">
        <f t="shared" si="111"/>
        <v>0</v>
      </c>
      <c r="I323" s="41">
        <f t="shared" si="111"/>
        <v>2.5</v>
      </c>
    </row>
    <row r="324" spans="1:9" x14ac:dyDescent="0.2">
      <c r="A324" s="32" t="s">
        <v>68</v>
      </c>
      <c r="B324" s="33">
        <v>650</v>
      </c>
      <c r="C324" s="34">
        <v>11</v>
      </c>
      <c r="D324" s="34">
        <v>1</v>
      </c>
      <c r="E324" s="35" t="s">
        <v>137</v>
      </c>
      <c r="F324" s="36">
        <v>853</v>
      </c>
      <c r="G324" s="41">
        <v>2.5</v>
      </c>
      <c r="H324" s="122">
        <f>I324-G324</f>
        <v>0</v>
      </c>
      <c r="I324" s="123">
        <v>2.5</v>
      </c>
    </row>
    <row r="325" spans="1:9" x14ac:dyDescent="0.2">
      <c r="A325" s="55" t="s">
        <v>69</v>
      </c>
      <c r="B325" s="57"/>
      <c r="C325" s="57"/>
      <c r="D325" s="57"/>
      <c r="E325" s="58"/>
      <c r="F325" s="57"/>
      <c r="G325" s="47">
        <f>G307+G278+G270+G198+G153+G118+G106+G8</f>
        <v>41817.199999999997</v>
      </c>
      <c r="H325" s="47">
        <f>H307+H278+H270+H198+H153+H118+H106+H8</f>
        <v>496.14000000000038</v>
      </c>
      <c r="I325" s="47">
        <f>I307+I278+I270+I198+I153+I118+I106+I8</f>
        <v>42313.34</v>
      </c>
    </row>
    <row r="326" spans="1:9" x14ac:dyDescent="0.2">
      <c r="A326" s="16"/>
    </row>
    <row r="327" spans="1:9" x14ac:dyDescent="0.2">
      <c r="A327" s="16"/>
    </row>
    <row r="328" spans="1:9" x14ac:dyDescent="0.2">
      <c r="A328" s="16"/>
      <c r="G328" s="48"/>
    </row>
    <row r="329" spans="1:9" x14ac:dyDescent="0.2">
      <c r="A329" s="16"/>
      <c r="G329" s="48"/>
    </row>
  </sheetData>
  <autoFilter ref="A7:G325"/>
  <mergeCells count="3">
    <mergeCell ref="A4:G4"/>
    <mergeCell ref="F3:I3"/>
    <mergeCell ref="F1:I1"/>
  </mergeCells>
  <pageMargins left="0" right="0" top="0" bottom="0" header="0" footer="0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7" workbookViewId="0">
      <selection activeCell="S8" sqref="S8"/>
    </sheetView>
  </sheetViews>
  <sheetFormatPr defaultRowHeight="15" x14ac:dyDescent="0.25"/>
  <cols>
    <col min="1" max="1" width="59" customWidth="1"/>
    <col min="2" max="2" width="12.140625" customWidth="1"/>
    <col min="3" max="3" width="14.140625" customWidth="1"/>
    <col min="4" max="4" width="13.7109375" customWidth="1"/>
  </cols>
  <sheetData>
    <row r="1" spans="1:4" ht="60.75" customHeight="1" x14ac:dyDescent="0.25">
      <c r="B1" s="206" t="s">
        <v>336</v>
      </c>
      <c r="C1" s="193"/>
      <c r="D1" s="193"/>
    </row>
    <row r="2" spans="1:4" hidden="1" x14ac:dyDescent="0.25"/>
    <row r="3" spans="1:4" ht="63.75" customHeight="1" x14ac:dyDescent="0.25">
      <c r="A3" s="6"/>
      <c r="B3" s="206" t="s">
        <v>356</v>
      </c>
      <c r="C3" s="193"/>
      <c r="D3" s="193"/>
    </row>
    <row r="4" spans="1:4" x14ac:dyDescent="0.25">
      <c r="A4" s="6"/>
      <c r="B4" s="163"/>
    </row>
    <row r="5" spans="1:4" ht="22.5" customHeight="1" x14ac:dyDescent="0.25">
      <c r="A5" s="205" t="s">
        <v>355</v>
      </c>
      <c r="B5" s="205"/>
    </row>
    <row r="6" spans="1:4" x14ac:dyDescent="0.25">
      <c r="A6" s="6"/>
      <c r="B6" s="164" t="s">
        <v>172</v>
      </c>
    </row>
    <row r="7" spans="1:4" ht="60.75" customHeight="1" x14ac:dyDescent="0.25">
      <c r="A7" s="10" t="s">
        <v>0</v>
      </c>
      <c r="B7" s="165" t="s">
        <v>337</v>
      </c>
      <c r="C7" s="166" t="s">
        <v>238</v>
      </c>
      <c r="D7" s="166" t="s">
        <v>239</v>
      </c>
    </row>
    <row r="8" spans="1:4" ht="16.5" customHeight="1" x14ac:dyDescent="0.25">
      <c r="A8" s="178" t="s">
        <v>32</v>
      </c>
      <c r="B8" s="179">
        <f>SUM(B9:B14)</f>
        <v>396.55</v>
      </c>
      <c r="C8" s="179">
        <f t="shared" ref="C8:D8" si="0">SUM(C9:C14)</f>
        <v>496.1</v>
      </c>
      <c r="D8" s="187">
        <f t="shared" si="0"/>
        <v>892.65000000000009</v>
      </c>
    </row>
    <row r="9" spans="1:4" ht="35.25" customHeight="1" x14ac:dyDescent="0.25">
      <c r="A9" s="168" t="s">
        <v>338</v>
      </c>
      <c r="B9" s="119">
        <v>31.3</v>
      </c>
      <c r="C9" s="169">
        <f>D9-B9</f>
        <v>0</v>
      </c>
      <c r="D9" s="177">
        <v>31.3</v>
      </c>
    </row>
    <row r="10" spans="1:4" ht="25.5" customHeight="1" x14ac:dyDescent="0.25">
      <c r="A10" s="168" t="s">
        <v>339</v>
      </c>
      <c r="B10" s="119">
        <v>24</v>
      </c>
      <c r="C10" s="169">
        <f>D10-B10</f>
        <v>0</v>
      </c>
      <c r="D10" s="119">
        <v>24</v>
      </c>
    </row>
    <row r="11" spans="1:4" ht="30.75" customHeight="1" x14ac:dyDescent="0.25">
      <c r="A11" s="173" t="s">
        <v>340</v>
      </c>
      <c r="B11" s="170">
        <v>0</v>
      </c>
      <c r="C11" s="169">
        <f>D11-B11</f>
        <v>0</v>
      </c>
      <c r="D11" s="119">
        <v>0</v>
      </c>
    </row>
    <row r="12" spans="1:4" ht="57.75" customHeight="1" x14ac:dyDescent="0.25">
      <c r="A12" s="114" t="s">
        <v>349</v>
      </c>
      <c r="B12" s="170">
        <v>141.25</v>
      </c>
      <c r="C12" s="169">
        <f t="shared" ref="C12:C15" si="1">D12-B12</f>
        <v>0</v>
      </c>
      <c r="D12" s="170">
        <v>141.25</v>
      </c>
    </row>
    <row r="13" spans="1:4" ht="69" customHeight="1" x14ac:dyDescent="0.25">
      <c r="A13" s="114" t="s">
        <v>350</v>
      </c>
      <c r="B13" s="170">
        <v>0</v>
      </c>
      <c r="C13" s="169">
        <f>D13-B13</f>
        <v>296.10000000000002</v>
      </c>
      <c r="D13" s="170">
        <v>296.10000000000002</v>
      </c>
    </row>
    <row r="14" spans="1:4" ht="30.75" customHeight="1" x14ac:dyDescent="0.25">
      <c r="A14" s="32" t="s">
        <v>341</v>
      </c>
      <c r="B14" s="119">
        <v>200</v>
      </c>
      <c r="C14" s="169">
        <f t="shared" si="1"/>
        <v>200</v>
      </c>
      <c r="D14" s="119">
        <v>400</v>
      </c>
    </row>
    <row r="15" spans="1:4" ht="32.25" customHeight="1" x14ac:dyDescent="0.25">
      <c r="A15" s="61" t="s">
        <v>342</v>
      </c>
      <c r="B15" s="167">
        <f>B16</f>
        <v>6879.5</v>
      </c>
      <c r="C15" s="169">
        <f t="shared" si="1"/>
        <v>0</v>
      </c>
      <c r="D15" s="119">
        <v>6879.5</v>
      </c>
    </row>
    <row r="16" spans="1:4" x14ac:dyDescent="0.25">
      <c r="A16" s="174" t="s">
        <v>343</v>
      </c>
      <c r="B16" s="170">
        <v>6879.5</v>
      </c>
      <c r="C16" s="167">
        <f t="shared" ref="C16" si="2">C17</f>
        <v>0</v>
      </c>
      <c r="D16" s="188">
        <v>6879.5</v>
      </c>
    </row>
    <row r="17" spans="1:4" ht="35.25" customHeight="1" x14ac:dyDescent="0.25">
      <c r="A17" s="61" t="s">
        <v>344</v>
      </c>
      <c r="B17" s="171">
        <f>B18+B19+B20</f>
        <v>276.89999999999998</v>
      </c>
      <c r="C17" s="119">
        <f>D17-B17</f>
        <v>0</v>
      </c>
      <c r="D17" s="119">
        <f>D18+D19</f>
        <v>276.89999999999998</v>
      </c>
    </row>
    <row r="18" spans="1:4" ht="22.5" customHeight="1" x14ac:dyDescent="0.25">
      <c r="A18" s="175" t="s">
        <v>345</v>
      </c>
      <c r="B18" s="176">
        <v>246.9</v>
      </c>
      <c r="C18" s="171">
        <f>C19+C20</f>
        <v>0</v>
      </c>
      <c r="D18" s="171">
        <v>246.9</v>
      </c>
    </row>
    <row r="19" spans="1:4" ht="44.25" customHeight="1" x14ac:dyDescent="0.25">
      <c r="A19" s="175" t="s">
        <v>346</v>
      </c>
      <c r="B19" s="176">
        <v>30</v>
      </c>
      <c r="C19" s="172">
        <f t="shared" ref="C19:C20" si="3">D19-B19</f>
        <v>0</v>
      </c>
      <c r="D19" s="172">
        <v>30</v>
      </c>
    </row>
    <row r="20" spans="1:4" ht="43.5" customHeight="1" x14ac:dyDescent="0.25">
      <c r="A20" s="175" t="s">
        <v>347</v>
      </c>
      <c r="B20" s="176">
        <v>0</v>
      </c>
      <c r="C20" s="172">
        <f t="shared" si="3"/>
        <v>0</v>
      </c>
      <c r="D20" s="172">
        <v>0</v>
      </c>
    </row>
    <row r="21" spans="1:4" x14ac:dyDescent="0.25">
      <c r="A21" s="61" t="s">
        <v>348</v>
      </c>
      <c r="B21" s="167">
        <f>B17+B16+B8</f>
        <v>7552.95</v>
      </c>
      <c r="C21" s="167">
        <f>C18+C16+C9</f>
        <v>0</v>
      </c>
      <c r="D21" s="167">
        <f>D17+D16+D8</f>
        <v>8049.0499999999993</v>
      </c>
    </row>
  </sheetData>
  <mergeCells count="3">
    <mergeCell ref="A5:B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доходы</vt:lpstr>
      <vt:lpstr>расходы 2022</vt:lpstr>
      <vt:lpstr>программы 2022</vt:lpstr>
      <vt:lpstr>разделы 2022</vt:lpstr>
      <vt:lpstr>расходы по структуре 2022 </vt:lpstr>
      <vt:lpstr>МТ2022</vt:lpstr>
      <vt:lpstr>'разделы 2022'!Область_печати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2022-01-12T07:00:43Z</cp:lastPrinted>
  <dcterms:created xsi:type="dcterms:W3CDTF">2013-11-27T09:07:44Z</dcterms:created>
  <dcterms:modified xsi:type="dcterms:W3CDTF">2022-07-07T05:08:54Z</dcterms:modified>
</cp:coreProperties>
</file>