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195" windowHeight="7845" activeTab="0"/>
  </bookViews>
  <sheets>
    <sheet name="на 31.12.202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<sst xmlns="http://schemas.openxmlformats.org/spreadsheetml/2006/main" count="78" uniqueCount="66">
  <si>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Наименование расходов</t>
  </si>
  <si>
    <t>КОСГУ</t>
  </si>
  <si>
    <t>1 квартал</t>
  </si>
  <si>
    <t>Заработная плата</t>
  </si>
  <si>
    <t>Услуги связи</t>
  </si>
  <si>
    <t>Транспортные услуги</t>
  </si>
  <si>
    <t>Коммунальные услуги</t>
  </si>
  <si>
    <t>Перечисления другим бюджетам бюджетной системы РФ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</si>
  <si>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</si>
  <si>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</si>
  <si>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</si>
  <si>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</si>
  <si>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</si>
  <si>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</si>
  <si>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</si>
  <si>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</si>
  <si>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</si>
  <si>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2 квартал</t>
  </si>
  <si>
    <t>в том числе</t>
  </si>
  <si>
    <t>Сумма на год, всего</t>
  </si>
  <si>
    <t>3 квартал</t>
  </si>
  <si>
    <t>4 квартал</t>
  </si>
  <si>
    <t>Всего 1 квартал</t>
  </si>
  <si>
    <t>Всего 2 квартал</t>
  </si>
  <si>
    <t>Всего 3 квартал</t>
  </si>
  <si>
    <t>Всего 4 квартал</t>
  </si>
  <si>
    <t>администрация поселения</t>
  </si>
  <si>
    <t>МКУ "ХЭС"</t>
  </si>
  <si>
    <t>МКУ СДК "Пилигрим"</t>
  </si>
  <si>
    <t>ВУС</t>
  </si>
  <si>
    <t>Глава сельского поселения Светлый</t>
  </si>
  <si>
    <t>УТВЕРЖДАЮ:</t>
  </si>
  <si>
    <t xml:space="preserve">Главный бухгалтер </t>
  </si>
  <si>
    <t>_____________________Ф.К. Шагимухаметов</t>
  </si>
  <si>
    <t>Выбытие финасовых активов</t>
  </si>
  <si>
    <t>Прочие несоциальные выплаты персоналу в натуральной форме</t>
  </si>
  <si>
    <t>Страхование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</si>
  <si>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</si>
  <si>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</si>
  <si>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</si>
  <si>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</si>
  <si>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</si>
  <si>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</si>
  <si>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Оплата труда и начисления на выплаты по оплате труда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</si>
  <si>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</si>
  <si>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</si>
  <si>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</si>
  <si>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</si>
  <si>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</si>
  <si>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</si>
  <si>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Налоги, пошлины, сборы</t>
  </si>
  <si>
    <t xml:space="preserve">Исполнитель: главный специалист </t>
  </si>
  <si>
    <t>Расходы</t>
  </si>
  <si>
    <t>О.В. Перехрест</t>
  </si>
  <si>
    <t>Увеличение стоимости продуктов питания</t>
  </si>
  <si>
    <t>Увеличение стоимости мягкого инвентаря</t>
  </si>
  <si>
    <t>Услуги, работы для целей капитальных вложений</t>
  </si>
  <si>
    <t>Другие экономические санкции</t>
  </si>
  <si>
    <t>Увеличение стоимости акций и иных финансовых инструментов</t>
  </si>
  <si>
    <t>Увеличение стоимости материальных запасов для целей капитальных вложений</t>
  </si>
  <si>
    <t>Штрафы за нарушение законодательства о налогах и сборах, законодательства о страховых взносах</t>
  </si>
  <si>
    <t>Пенсии, пособия, выплачиваемые работодателями, нанимателями бывшим работникам</t>
  </si>
  <si>
    <t xml:space="preserve">Е.В. Алехина </t>
  </si>
  <si>
    <t>"00"00 2022 г</t>
  </si>
  <si>
    <t>Социальные компенсации персоналу в натуральной форме</t>
  </si>
  <si>
    <t>Кассовый план по расходам бюджета сельского поселения Светлый за 3 кв. 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</si>
</sst>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_-* #,##0.0_р_._-;\-* #,##0.0_р_._-;_-* &quot;-&quot;??_р_._-;_-@_-"/>
    <numFmt numFmtId="179" formatCode="_-* #,##0_р_._-;\-* #,##0_р_._-;_-* &quot;-&quot;??_р_._-;_-@_-"/>
    <numFmt numFmtId="180" formatCode="#,##0.0000"/>
    <numFmt numFmtId="181" formatCode="#,##0.00000"/>
    <numFmt numFmtId="182" formatCode="#,##0.00;[Red]\-#,##0.00;0.00"/>
    <numFmt numFmtId="183" formatCode="#,##0.00_ ;[Red]\-#,##0.00\ "/>
    <numFmt numFmtId="184" formatCode="000\.00\.000\.0"/>
    <numFmt numFmtId="185" formatCode="00\.00\.00"/>
    <numFmt numFmtId="186" formatCode="000\.00\.0000"/>
    <numFmt numFmtId="187" formatCode="000\.00\.00"/>
    <numFmt numFmtId="188" formatCode="000"/>
    <numFmt numFmtId="189" formatCode="0000000000"/>
    <numFmt numFmtId="190" formatCode="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41" fillId="0" borderId="0" xfId="0" applyNumberFormat="1" applyFont="1" applyAlignment="1">
      <alignment/>
    </xf>
    <xf numFmtId="0" fontId="3" fillId="0" borderId="0" xfId="0" applyFont="1" applyAlignment="1">
      <alignment/>
    </xf>
    <xf numFmtId="181" fontId="1" fillId="0" borderId="0" xfId="0" applyNumberFormat="1" applyFont="1" applyAlignment="1">
      <alignment/>
    </xf>
    <xf numFmtId="172" fontId="2" fillId="0" borderId="12" xfId="0" applyNumberFormat="1" applyFont="1" applyFill="1" applyBorder="1" applyAlignment="1">
      <alignment wrapText="1"/>
    </xf>
    <xf numFmtId="172" fontId="2" fillId="0" borderId="12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12" xfId="0" applyNumberFormat="1" applyFont="1" applyFill="1" applyBorder="1" applyAlignment="1">
      <alignment wrapText="1"/>
    </xf>
    <xf numFmtId="172" fontId="1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35" borderId="12" xfId="0" applyFont="1" applyFill="1" applyBorder="1" applyAlignment="1">
      <alignment horizontal="center" wrapText="1"/>
    </xf>
    <xf numFmtId="172" fontId="2" fillId="35" borderId="12" xfId="0" applyNumberFormat="1" applyFont="1" applyFill="1" applyBorder="1" applyAlignment="1">
      <alignment wrapText="1"/>
    </xf>
    <xf numFmtId="172" fontId="1" fillId="35" borderId="12" xfId="0" applyNumberFormat="1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172" fontId="2" fillId="35" borderId="12" xfId="0" applyNumberFormat="1" applyFont="1" applyFill="1" applyBorder="1" applyAlignment="1">
      <alignment/>
    </xf>
    <xf numFmtId="172" fontId="1" fillId="35" borderId="12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 wrapText="1"/>
    </xf>
    <xf numFmtId="4" fontId="2" fillId="35" borderId="12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wrapText="1"/>
    </xf>
    <xf numFmtId="183" fontId="5" fillId="0" borderId="12" xfId="52" applyNumberFormat="1" applyFont="1" applyFill="1" applyBorder="1" applyAlignment="1" applyProtection="1">
      <alignment/>
      <protection hidden="1"/>
    </xf>
    <xf numFmtId="0" fontId="1" fillId="0" borderId="12" xfId="0" applyFont="1" applyFill="1" applyBorder="1" applyAlignment="1">
      <alignment wrapText="1"/>
    </xf>
    <xf numFmtId="183" fontId="5" fillId="0" borderId="14" xfId="52" applyNumberFormat="1" applyFont="1" applyFill="1" applyBorder="1" applyAlignment="1" applyProtection="1">
      <alignment/>
      <protection hidden="1"/>
    </xf>
    <xf numFmtId="172" fontId="1" fillId="33" borderId="0" xfId="0" applyNumberFormat="1" applyFont="1" applyFill="1" applyAlignment="1">
      <alignment/>
    </xf>
    <xf numFmtId="183" fontId="5" fillId="0" borderId="10" xfId="52" applyNumberFormat="1" applyFont="1" applyFill="1" applyBorder="1" applyAlignment="1" applyProtection="1">
      <alignment/>
      <protection hidden="1"/>
    </xf>
    <xf numFmtId="4" fontId="1" fillId="0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183" fontId="5" fillId="0" borderId="12" xfId="0" applyNumberFormat="1" applyFont="1" applyFill="1" applyBorder="1" applyAlignment="1" applyProtection="1">
      <alignment/>
      <protection hidden="1"/>
    </xf>
    <xf numFmtId="183" fontId="5" fillId="0" borderId="14" xfId="0" applyNumberFormat="1" applyFont="1" applyFill="1" applyBorder="1" applyAlignment="1" applyProtection="1">
      <alignment/>
      <protection hidden="1"/>
    </xf>
    <xf numFmtId="183" fontId="5" fillId="33" borderId="12" xfId="0" applyNumberFormat="1" applyFont="1" applyFill="1" applyBorder="1" applyAlignment="1" applyProtection="1">
      <alignment/>
      <protection hidden="1"/>
    </xf>
    <xf numFmtId="4" fontId="1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172" fontId="2" fillId="35" borderId="13" xfId="0" applyNumberFormat="1" applyFont="1" applyFill="1" applyBorder="1" applyAlignment="1">
      <alignment horizontal="center" wrapText="1"/>
    </xf>
    <xf numFmtId="183" fontId="5" fillId="33" borderId="12" xfId="52" applyNumberFormat="1" applyFont="1" applyFill="1" applyBorder="1" applyAlignment="1" applyProtection="1">
      <alignment/>
      <protection hidden="1"/>
    </xf>
    <xf numFmtId="183" fontId="5" fillId="33" borderId="14" xfId="52" applyNumberFormat="1" applyFont="1" applyFill="1" applyBorder="1" applyAlignment="1" applyProtection="1">
      <alignment/>
      <protection hidden="1"/>
    </xf>
    <xf numFmtId="172" fontId="1" fillId="33" borderId="12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 wrapText="1"/>
    </xf>
    <xf numFmtId="172" fontId="1" fillId="33" borderId="10" xfId="0" applyNumberFormat="1" applyFont="1" applyFill="1" applyBorder="1" applyAlignment="1">
      <alignment wrapText="1"/>
    </xf>
    <xf numFmtId="4" fontId="1" fillId="35" borderId="12" xfId="0" applyNumberFormat="1" applyFont="1" applyFill="1" applyBorder="1" applyAlignment="1">
      <alignment wrapText="1"/>
    </xf>
    <xf numFmtId="183" fontId="1" fillId="0" borderId="12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2" fontId="2" fillId="35" borderId="15" xfId="0" applyNumberFormat="1" applyFont="1" applyFill="1" applyBorder="1" applyAlignment="1">
      <alignment horizontal="center" wrapText="1"/>
    </xf>
    <xf numFmtId="172" fontId="2" fillId="35" borderId="16" xfId="0" applyNumberFormat="1" applyFont="1" applyFill="1" applyBorder="1" applyAlignment="1">
      <alignment horizontal="center" wrapText="1"/>
    </xf>
    <xf numFmtId="172" fontId="2" fillId="35" borderId="13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1">
      <pane xSplit="3" ySplit="10" topLeftCell="M3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55" sqref="R55"/>
    </sheetView>
  </sheetViews>
  <sheetFormatPr defaultColWidth="9.00390625" defaultRowHeight="12.75"/>
  <cols>
    <col min="1" max="1" width="36.00390625" style="1" customWidth="1"/>
    <col min="2" max="2" width="6.125" style="1" customWidth="1"/>
    <col min="3" max="3" width="14.25390625" style="2" customWidth="1"/>
    <col min="4" max="4" width="12.125" style="1" customWidth="1"/>
    <col min="5" max="5" width="11.75390625" style="1" customWidth="1"/>
    <col min="6" max="6" width="10.375" style="1" customWidth="1"/>
    <col min="7" max="7" width="9.125" style="1" customWidth="1"/>
    <col min="8" max="8" width="14.125" style="1" customWidth="1"/>
    <col min="9" max="9" width="12.125" style="1" customWidth="1"/>
    <col min="10" max="10" width="11.00390625" style="1" customWidth="1"/>
    <col min="11" max="11" width="12.375" style="1" customWidth="1"/>
    <col min="12" max="12" width="9.625" style="1" customWidth="1"/>
    <col min="13" max="13" width="12.875" style="1" customWidth="1"/>
    <col min="14" max="14" width="13.625" style="1" customWidth="1"/>
    <col min="15" max="15" width="11.625" style="1" customWidth="1"/>
    <col min="16" max="16" width="11.75390625" style="1" customWidth="1"/>
    <col min="17" max="17" width="10.875" style="1" customWidth="1"/>
    <col min="18" max="18" width="12.00390625" style="1" customWidth="1"/>
    <col min="19" max="19" width="11.25390625" style="1" customWidth="1"/>
    <col min="20" max="20" width="11.625" style="1" customWidth="1"/>
    <col min="21" max="21" width="10.75390625" style="1" customWidth="1"/>
    <col min="22" max="22" width="8.875" style="1" customWidth="1"/>
    <col min="23" max="23" width="11.375" style="1" customWidth="1"/>
    <col min="24" max="24" width="11.75390625" style="2" customWidth="1"/>
    <col min="25" max="25" width="10.625" style="2" customWidth="1"/>
    <col min="26" max="27" width="9.125" style="4" customWidth="1"/>
    <col min="28" max="16384" width="9.125" style="1" customWidth="1"/>
  </cols>
  <sheetData>
    <row r="1" spans="19:22" ht="12.75">
      <c r="S1" s="3" t="s">
        <v>31</v>
      </c>
      <c r="T1" s="3"/>
      <c r="U1" s="3"/>
      <c r="V1" s="3"/>
    </row>
    <row r="2" spans="19:22" ht="12.75">
      <c r="S2" s="3" t="s">
        <v>30</v>
      </c>
      <c r="T2" s="3"/>
      <c r="U2" s="3"/>
      <c r="V2" s="3"/>
    </row>
    <row r="3" spans="19:22" ht="12" customHeight="1">
      <c r="S3" s="3" t="s">
        <v>33</v>
      </c>
      <c r="T3" s="3"/>
      <c r="U3" s="3"/>
      <c r="V3" s="3"/>
    </row>
    <row r="4" spans="19:22" ht="15" customHeight="1">
      <c r="S4" s="3" t="s">
        <v>63</v>
      </c>
      <c r="T4" s="3"/>
      <c r="U4" s="3"/>
      <c r="V4" s="3"/>
    </row>
    <row r="5" spans="2:12" ht="18.75">
      <c r="B5" s="3"/>
      <c r="C5" s="21" t="s">
        <v>65</v>
      </c>
      <c r="D5" s="21"/>
      <c r="E5" s="21"/>
      <c r="F5" s="21"/>
      <c r="G5" s="21"/>
      <c r="H5" s="21"/>
      <c r="I5" s="21"/>
      <c r="J5" s="21"/>
      <c r="K5" s="5"/>
      <c r="L5" s="5"/>
    </row>
    <row r="6" spans="2:23" ht="51.75" customHeight="1">
      <c r="B6" s="3"/>
      <c r="H6" s="4"/>
      <c r="O6" s="67"/>
      <c r="P6" s="67"/>
      <c r="Q6" s="67"/>
      <c r="R6" s="67"/>
      <c r="S6" s="67"/>
      <c r="T6" s="67"/>
      <c r="U6" s="67"/>
      <c r="V6" s="67"/>
      <c r="W6" s="67"/>
    </row>
    <row r="7" ht="12.75">
      <c r="B7" s="3"/>
    </row>
    <row r="8" spans="1:23" ht="11.25" customHeight="1">
      <c r="A8" s="68" t="s">
        <v>0</v>
      </c>
      <c r="B8" s="68" t="s">
        <v>1</v>
      </c>
      <c r="C8" s="71" t="s">
        <v>19</v>
      </c>
      <c r="D8" s="74" t="s">
        <v>18</v>
      </c>
      <c r="E8" s="75"/>
      <c r="F8" s="75"/>
      <c r="G8" s="75"/>
      <c r="H8" s="75"/>
      <c r="I8" s="75"/>
      <c r="J8" s="75"/>
      <c r="K8" s="75"/>
      <c r="L8" s="75"/>
      <c r="M8" s="76"/>
      <c r="N8" s="6"/>
      <c r="O8" s="7"/>
      <c r="P8" s="7"/>
      <c r="Q8" s="7"/>
      <c r="R8" s="77"/>
      <c r="S8" s="77"/>
      <c r="T8" s="77"/>
      <c r="U8" s="77"/>
      <c r="V8" s="77"/>
      <c r="W8" s="78"/>
    </row>
    <row r="9" spans="1:23" ht="11.25" customHeight="1">
      <c r="A9" s="69"/>
      <c r="B9" s="69"/>
      <c r="C9" s="72"/>
      <c r="D9" s="74" t="s">
        <v>2</v>
      </c>
      <c r="E9" s="75"/>
      <c r="F9" s="75"/>
      <c r="G9" s="75"/>
      <c r="H9" s="76"/>
      <c r="I9" s="79" t="s">
        <v>17</v>
      </c>
      <c r="J9" s="79"/>
      <c r="K9" s="79"/>
      <c r="L9" s="79"/>
      <c r="M9" s="79"/>
      <c r="N9" s="79" t="s">
        <v>20</v>
      </c>
      <c r="O9" s="79"/>
      <c r="P9" s="79"/>
      <c r="Q9" s="79"/>
      <c r="R9" s="79"/>
      <c r="S9" s="79" t="s">
        <v>21</v>
      </c>
      <c r="T9" s="79"/>
      <c r="U9" s="79"/>
      <c r="V9" s="79"/>
      <c r="W9" s="79"/>
    </row>
    <row r="10" spans="1:23" ht="38.25">
      <c r="A10" s="70"/>
      <c r="B10" s="70"/>
      <c r="C10" s="73"/>
      <c r="D10" s="8" t="s">
        <v>26</v>
      </c>
      <c r="E10" s="8" t="s">
        <v>28</v>
      </c>
      <c r="F10" s="8" t="s">
        <v>27</v>
      </c>
      <c r="G10" s="8" t="s">
        <v>29</v>
      </c>
      <c r="H10" s="33" t="s">
        <v>22</v>
      </c>
      <c r="I10" s="8" t="s">
        <v>26</v>
      </c>
      <c r="J10" s="8" t="s">
        <v>28</v>
      </c>
      <c r="K10" s="8" t="s">
        <v>27</v>
      </c>
      <c r="L10" s="8" t="s">
        <v>29</v>
      </c>
      <c r="M10" s="36" t="s">
        <v>23</v>
      </c>
      <c r="N10" s="8" t="s">
        <v>26</v>
      </c>
      <c r="O10" s="8" t="s">
        <v>28</v>
      </c>
      <c r="P10" s="8" t="s">
        <v>27</v>
      </c>
      <c r="Q10" s="8" t="s">
        <v>29</v>
      </c>
      <c r="R10" s="36" t="s">
        <v>24</v>
      </c>
      <c r="S10" s="8" t="s">
        <v>26</v>
      </c>
      <c r="T10" s="8" t="s">
        <v>28</v>
      </c>
      <c r="U10" s="8" t="s">
        <v>27</v>
      </c>
      <c r="V10" s="8" t="s">
        <v>29</v>
      </c>
      <c r="W10" s="36" t="s">
        <v>25</v>
      </c>
    </row>
    <row r="11" spans="1:23" ht="12.75">
      <c r="A11" s="42" t="s">
        <v>52</v>
      </c>
      <c r="B11" s="41">
        <v>200</v>
      </c>
      <c r="C11" s="57">
        <f>S11</f>
        <v>0</v>
      </c>
      <c r="D11" s="8"/>
      <c r="E11" s="8"/>
      <c r="F11" s="8"/>
      <c r="G11" s="8"/>
      <c r="H11" s="33">
        <f>I11</f>
        <v>0</v>
      </c>
      <c r="I11" s="8"/>
      <c r="J11" s="8"/>
      <c r="K11" s="8"/>
      <c r="L11" s="8"/>
      <c r="M11" s="36">
        <f>N11</f>
        <v>0</v>
      </c>
      <c r="N11" s="8"/>
      <c r="O11" s="8"/>
      <c r="P11" s="8"/>
      <c r="Q11" s="8"/>
      <c r="R11" s="36">
        <f>S11</f>
        <v>0</v>
      </c>
      <c r="S11" s="43"/>
      <c r="T11" s="43"/>
      <c r="U11" s="43"/>
      <c r="V11" s="43"/>
      <c r="W11" s="44"/>
    </row>
    <row r="12" spans="1:24" ht="25.5">
      <c r="A12" s="36" t="s">
        <v>43</v>
      </c>
      <c r="B12" s="33">
        <v>210</v>
      </c>
      <c r="C12" s="34">
        <f>SUM(H12+M12+R12+W12)</f>
        <v>35691568.86</v>
      </c>
      <c r="D12" s="34">
        <f>SUM(D13:D16)</f>
        <v>4859378.19</v>
      </c>
      <c r="E12" s="34">
        <f>SUM(E13:E16)</f>
        <v>1298702.3299999998</v>
      </c>
      <c r="F12" s="34">
        <f>SUM(F13:F16)</f>
        <v>442174.87</v>
      </c>
      <c r="G12" s="34">
        <f>SUM(G13:G16)</f>
        <v>59864.76</v>
      </c>
      <c r="H12" s="34">
        <f>SUM(D12:G12)</f>
        <v>6660120.15</v>
      </c>
      <c r="I12" s="34">
        <f>SUM(I13:I16)</f>
        <v>7639419.1</v>
      </c>
      <c r="J12" s="34">
        <f>SUM(J13:J16)</f>
        <v>2691935.2099999995</v>
      </c>
      <c r="K12" s="40">
        <f>SUM(K13:K16)</f>
        <v>1349460.86</v>
      </c>
      <c r="L12" s="40">
        <f>SUM(L13:L16)</f>
        <v>119729.51999999999</v>
      </c>
      <c r="M12" s="37">
        <f aca="true" t="shared" si="0" ref="M12:M50">SUM(I12:L12)</f>
        <v>11800544.689999998</v>
      </c>
      <c r="N12" s="34">
        <f>SUM(N13:N16)</f>
        <v>10191402.370000001</v>
      </c>
      <c r="O12" s="34">
        <f>SUM(O13:O16)</f>
        <v>4141304.42</v>
      </c>
      <c r="P12" s="34">
        <f>SUM(P13:P16)</f>
        <v>2701942.7100000004</v>
      </c>
      <c r="Q12" s="34">
        <f>SUM(Q13:Q16)</f>
        <v>196254.52000000002</v>
      </c>
      <c r="R12" s="37">
        <f>SUM(N12:Q12)</f>
        <v>17230904.02</v>
      </c>
      <c r="S12" s="34">
        <f>SUM(S13:S16)</f>
        <v>0</v>
      </c>
      <c r="T12" s="34">
        <f>SUM(T13:T16)</f>
        <v>0</v>
      </c>
      <c r="U12" s="34">
        <f>SUM(U13:U16)</f>
        <v>0</v>
      </c>
      <c r="V12" s="34">
        <f>SUM(V13:V16)</f>
        <v>0</v>
      </c>
      <c r="W12" s="37">
        <f aca="true" t="shared" si="1" ref="W12:W50">SUM(S12:V12)</f>
        <v>0</v>
      </c>
      <c r="X12" s="25"/>
    </row>
    <row r="13" spans="1:24" ht="12.75">
      <c r="A13" s="11" t="s">
        <v>3</v>
      </c>
      <c r="B13" s="12">
        <v>211</v>
      </c>
      <c r="C13" s="35">
        <f>SUM(H13+M13+R13+W13)</f>
        <v>27737563.980000004</v>
      </c>
      <c r="D13" s="27">
        <v>3855820.49</v>
      </c>
      <c r="E13" s="26">
        <v>994439.75</v>
      </c>
      <c r="F13" s="45">
        <v>361660.1</v>
      </c>
      <c r="G13" s="26">
        <v>44271.33</v>
      </c>
      <c r="H13" s="63">
        <f>SUM(D13:G13)</f>
        <v>5256191.67</v>
      </c>
      <c r="I13" s="26">
        <v>5970387.85</v>
      </c>
      <c r="J13" s="28">
        <v>2120207.01</v>
      </c>
      <c r="K13" s="26">
        <v>1041014.88</v>
      </c>
      <c r="L13" s="45">
        <v>88359.73</v>
      </c>
      <c r="M13" s="38">
        <f>SUM(I13:L13)</f>
        <v>9219969.47</v>
      </c>
      <c r="N13" s="26">
        <v>7817962.9</v>
      </c>
      <c r="O13" s="62">
        <v>3178021.83</v>
      </c>
      <c r="P13" s="61">
        <v>2113215.22</v>
      </c>
      <c r="Q13" s="58">
        <v>152202.89</v>
      </c>
      <c r="R13" s="38">
        <f>SUM(N13:Q13)</f>
        <v>13261402.840000002</v>
      </c>
      <c r="S13" s="26"/>
      <c r="T13" s="62"/>
      <c r="U13" s="61"/>
      <c r="V13" s="59"/>
      <c r="W13" s="38">
        <f t="shared" si="1"/>
        <v>0</v>
      </c>
      <c r="X13" s="25"/>
    </row>
    <row r="14" spans="1:24" ht="23.25" customHeight="1">
      <c r="A14" s="11" t="s">
        <v>44</v>
      </c>
      <c r="B14" s="12">
        <v>212</v>
      </c>
      <c r="C14" s="35">
        <f aca="true" t="shared" si="2" ref="C14:C24">SUM(H14+M14+R14+W14)</f>
        <v>0</v>
      </c>
      <c r="D14" s="26"/>
      <c r="E14" s="26"/>
      <c r="F14" s="26"/>
      <c r="G14" s="26"/>
      <c r="H14" s="35">
        <f>SUM(D14:G14)</f>
        <v>0</v>
      </c>
      <c r="I14" s="26"/>
      <c r="J14" s="28"/>
      <c r="K14" s="26"/>
      <c r="L14" s="27"/>
      <c r="M14" s="38">
        <f t="shared" si="0"/>
        <v>0</v>
      </c>
      <c r="N14" s="26">
        <v>0</v>
      </c>
      <c r="O14" s="62"/>
      <c r="P14" s="61"/>
      <c r="Q14" s="60"/>
      <c r="R14" s="38">
        <f aca="true" t="shared" si="3" ref="R14:R50">SUM(N14:Q14)</f>
        <v>0</v>
      </c>
      <c r="S14" s="26"/>
      <c r="T14" s="62"/>
      <c r="U14" s="61"/>
      <c r="V14" s="60"/>
      <c r="W14" s="38">
        <f t="shared" si="1"/>
        <v>0</v>
      </c>
      <c r="X14" s="25"/>
    </row>
    <row r="15" spans="1:24" ht="15" customHeight="1">
      <c r="A15" s="11" t="s">
        <v>45</v>
      </c>
      <c r="B15" s="12">
        <v>213</v>
      </c>
      <c r="C15" s="35">
        <f>SUM(H15+M15+R15+W15)</f>
        <v>7671383.350000001</v>
      </c>
      <c r="D15" s="26">
        <v>1003557.7</v>
      </c>
      <c r="E15" s="26">
        <v>279113.18</v>
      </c>
      <c r="F15" s="26">
        <v>80514.77</v>
      </c>
      <c r="G15" s="45">
        <v>15593.43</v>
      </c>
      <c r="H15" s="63">
        <f>SUM(D15:G15)</f>
        <v>1378779.0799999998</v>
      </c>
      <c r="I15" s="26">
        <v>1612892.85</v>
      </c>
      <c r="J15" s="28">
        <v>546578.8</v>
      </c>
      <c r="K15" s="26">
        <v>289263.17</v>
      </c>
      <c r="L15" s="45">
        <v>31369.79</v>
      </c>
      <c r="M15" s="38">
        <f t="shared" si="0"/>
        <v>2480104.6100000003</v>
      </c>
      <c r="N15" s="26">
        <v>2260770.16</v>
      </c>
      <c r="O15" s="62">
        <v>938133.19</v>
      </c>
      <c r="P15" s="61">
        <v>569544.68</v>
      </c>
      <c r="Q15" s="58">
        <v>44051.63</v>
      </c>
      <c r="R15" s="55">
        <f t="shared" si="3"/>
        <v>3812499.66</v>
      </c>
      <c r="S15" s="26"/>
      <c r="T15" s="62"/>
      <c r="U15" s="61"/>
      <c r="V15" s="59"/>
      <c r="W15" s="38">
        <f>SUM(S15:V15)</f>
        <v>0</v>
      </c>
      <c r="X15" s="25"/>
    </row>
    <row r="16" spans="1:24" ht="24" customHeight="1">
      <c r="A16" s="11" t="s">
        <v>35</v>
      </c>
      <c r="B16" s="12">
        <v>214</v>
      </c>
      <c r="C16" s="35">
        <f t="shared" si="2"/>
        <v>282621.53</v>
      </c>
      <c r="D16" s="26"/>
      <c r="E16" s="26">
        <v>25149.4</v>
      </c>
      <c r="F16" s="26"/>
      <c r="G16" s="26"/>
      <c r="H16" s="35">
        <f>SUM(D16:G16)</f>
        <v>25149.4</v>
      </c>
      <c r="I16" s="45">
        <v>56138.4</v>
      </c>
      <c r="J16" s="28">
        <v>25149.4</v>
      </c>
      <c r="K16" s="45">
        <v>19182.81</v>
      </c>
      <c r="L16" s="27"/>
      <c r="M16" s="38">
        <f t="shared" si="0"/>
        <v>100470.61</v>
      </c>
      <c r="N16" s="45">
        <v>112669.31</v>
      </c>
      <c r="O16" s="62">
        <v>25149.4</v>
      </c>
      <c r="P16" s="58">
        <v>19182.81</v>
      </c>
      <c r="Q16" s="60"/>
      <c r="R16" s="38">
        <f t="shared" si="3"/>
        <v>157001.52</v>
      </c>
      <c r="S16" s="26"/>
      <c r="T16" s="62"/>
      <c r="U16" s="61"/>
      <c r="V16" s="60"/>
      <c r="W16" s="38">
        <f t="shared" si="1"/>
        <v>0</v>
      </c>
      <c r="X16" s="25"/>
    </row>
    <row r="17" spans="1:24" ht="12.75">
      <c r="A17" s="36" t="s">
        <v>46</v>
      </c>
      <c r="B17" s="33">
        <v>220</v>
      </c>
      <c r="C17" s="34">
        <f>SUM(H17+M17+R17+W17)</f>
        <v>5434535.53</v>
      </c>
      <c r="D17" s="34">
        <f>SUM(D18:D24)</f>
        <v>574524.46</v>
      </c>
      <c r="E17" s="34">
        <f aca="true" t="shared" si="4" ref="E17:Q17">SUM(E18:E23)</f>
        <v>221617.61</v>
      </c>
      <c r="F17" s="34">
        <f t="shared" si="4"/>
        <v>146869.96</v>
      </c>
      <c r="G17" s="34">
        <f t="shared" si="4"/>
        <v>0</v>
      </c>
      <c r="H17" s="34">
        <f t="shared" si="4"/>
        <v>943012.03</v>
      </c>
      <c r="I17" s="40">
        <f t="shared" si="4"/>
        <v>1149389.12</v>
      </c>
      <c r="J17" s="40">
        <f t="shared" si="4"/>
        <v>608397.69</v>
      </c>
      <c r="K17" s="40">
        <f>SUM(K18:K23)</f>
        <v>222683.15999999997</v>
      </c>
      <c r="L17" s="34">
        <f t="shared" si="4"/>
        <v>0</v>
      </c>
      <c r="M17" s="40">
        <f>SUM(M18:M23)</f>
        <v>1980469.9699999997</v>
      </c>
      <c r="N17" s="34">
        <f t="shared" si="4"/>
        <v>1586827.0600000003</v>
      </c>
      <c r="O17" s="34">
        <f t="shared" si="4"/>
        <v>657358.12</v>
      </c>
      <c r="P17" s="34">
        <f t="shared" si="4"/>
        <v>266868.35</v>
      </c>
      <c r="Q17" s="34">
        <f t="shared" si="4"/>
        <v>0</v>
      </c>
      <c r="R17" s="37">
        <f>SUM(N17:Q17)</f>
        <v>2511053.5300000003</v>
      </c>
      <c r="S17" s="34">
        <f>SUM(S18:S24)</f>
        <v>0</v>
      </c>
      <c r="T17" s="34">
        <f>SUM(T18:T23)</f>
        <v>0</v>
      </c>
      <c r="U17" s="34">
        <f>SUM(U18:U23)</f>
        <v>0</v>
      </c>
      <c r="V17" s="34">
        <f>SUM(V18:V23)</f>
        <v>0</v>
      </c>
      <c r="W17" s="34">
        <f>SUM(W18:W24)</f>
        <v>0</v>
      </c>
      <c r="X17" s="25"/>
    </row>
    <row r="18" spans="1:24" ht="12.75">
      <c r="A18" s="11" t="s">
        <v>4</v>
      </c>
      <c r="B18" s="12">
        <v>221</v>
      </c>
      <c r="C18" s="35">
        <f t="shared" si="2"/>
        <v>203448.84000000003</v>
      </c>
      <c r="D18" s="52">
        <v>13296.35</v>
      </c>
      <c r="E18" s="26">
        <v>2558.4</v>
      </c>
      <c r="F18" s="52">
        <v>10828.65</v>
      </c>
      <c r="G18" s="26"/>
      <c r="H18" s="35">
        <f aca="true" t="shared" si="5" ref="H18:H50">SUM(D18:G18)</f>
        <v>26683.4</v>
      </c>
      <c r="I18" s="52">
        <v>33836.89</v>
      </c>
      <c r="J18" s="28">
        <v>18396</v>
      </c>
      <c r="K18" s="52">
        <v>15080.35</v>
      </c>
      <c r="L18" s="45"/>
      <c r="M18" s="38">
        <f>SUM(I18:L18)</f>
        <v>67313.24</v>
      </c>
      <c r="N18" s="52">
        <v>52380.81</v>
      </c>
      <c r="O18" s="28">
        <v>32853.6</v>
      </c>
      <c r="P18" s="45">
        <v>24217.79</v>
      </c>
      <c r="Q18" s="45">
        <v>0</v>
      </c>
      <c r="R18" s="38">
        <f t="shared" si="3"/>
        <v>109452.20000000001</v>
      </c>
      <c r="S18" s="53"/>
      <c r="T18" s="28"/>
      <c r="U18" s="47"/>
      <c r="V18" s="47"/>
      <c r="W18" s="38">
        <f t="shared" si="1"/>
        <v>0</v>
      </c>
      <c r="X18" s="25"/>
    </row>
    <row r="19" spans="1:24" ht="12.75">
      <c r="A19" s="11" t="s">
        <v>5</v>
      </c>
      <c r="B19" s="12">
        <v>222</v>
      </c>
      <c r="C19" s="35">
        <f t="shared" si="2"/>
        <v>0</v>
      </c>
      <c r="D19" s="26"/>
      <c r="E19" s="26"/>
      <c r="F19" s="26"/>
      <c r="G19" s="26"/>
      <c r="H19" s="35">
        <f t="shared" si="5"/>
        <v>0</v>
      </c>
      <c r="I19" s="52"/>
      <c r="J19" s="28"/>
      <c r="K19" s="26"/>
      <c r="L19" s="27"/>
      <c r="M19" s="38">
        <f t="shared" si="0"/>
        <v>0</v>
      </c>
      <c r="N19" s="26"/>
      <c r="O19" s="28"/>
      <c r="P19" s="26">
        <v>0</v>
      </c>
      <c r="Q19" s="27"/>
      <c r="R19" s="38">
        <f t="shared" si="3"/>
        <v>0</v>
      </c>
      <c r="S19" s="53"/>
      <c r="T19" s="28"/>
      <c r="U19" s="26"/>
      <c r="V19" s="27"/>
      <c r="W19" s="38">
        <f t="shared" si="1"/>
        <v>0</v>
      </c>
      <c r="X19" s="25"/>
    </row>
    <row r="20" spans="1:24" ht="14.25" customHeight="1">
      <c r="A20" s="11" t="s">
        <v>6</v>
      </c>
      <c r="B20" s="12">
        <v>223</v>
      </c>
      <c r="C20" s="35">
        <f t="shared" si="2"/>
        <v>2537559.94</v>
      </c>
      <c r="D20" s="26">
        <v>296034.5</v>
      </c>
      <c r="E20" s="26">
        <v>170207.21</v>
      </c>
      <c r="F20" s="26">
        <v>4771.12</v>
      </c>
      <c r="G20" s="26"/>
      <c r="H20" s="35">
        <f t="shared" si="5"/>
        <v>471012.82999999996</v>
      </c>
      <c r="I20" s="26">
        <v>487188.57</v>
      </c>
      <c r="J20" s="28">
        <v>439910.81</v>
      </c>
      <c r="K20" s="45">
        <v>17322.74</v>
      </c>
      <c r="L20" s="27"/>
      <c r="M20" s="38">
        <f t="shared" si="0"/>
        <v>944422.12</v>
      </c>
      <c r="N20" s="26">
        <v>644211.05</v>
      </c>
      <c r="O20" s="28">
        <v>454563.64</v>
      </c>
      <c r="P20" s="26">
        <v>23350.3</v>
      </c>
      <c r="Q20" s="27"/>
      <c r="R20" s="38">
        <f t="shared" si="3"/>
        <v>1122124.99</v>
      </c>
      <c r="S20" s="26"/>
      <c r="T20" s="47"/>
      <c r="U20" s="47"/>
      <c r="V20" s="27"/>
      <c r="W20" s="38">
        <f t="shared" si="1"/>
        <v>0</v>
      </c>
      <c r="X20" s="25"/>
    </row>
    <row r="21" spans="1:24" ht="18" customHeight="1">
      <c r="A21" s="11" t="s">
        <v>47</v>
      </c>
      <c r="B21" s="12">
        <v>225</v>
      </c>
      <c r="C21" s="35">
        <f t="shared" si="2"/>
        <v>1805478.1600000001</v>
      </c>
      <c r="D21" s="26">
        <v>226253.61</v>
      </c>
      <c r="E21" s="26"/>
      <c r="F21" s="26">
        <v>125270.19</v>
      </c>
      <c r="G21" s="26"/>
      <c r="H21" s="35">
        <f t="shared" si="5"/>
        <v>351523.8</v>
      </c>
      <c r="I21" s="50">
        <v>477608.86</v>
      </c>
      <c r="J21" s="28"/>
      <c r="K21" s="52">
        <v>175019.08</v>
      </c>
      <c r="L21" s="27"/>
      <c r="M21" s="38">
        <f t="shared" si="0"/>
        <v>652627.94</v>
      </c>
      <c r="N21" s="50">
        <v>597287.15</v>
      </c>
      <c r="O21" s="28"/>
      <c r="P21" s="52">
        <v>204039.27</v>
      </c>
      <c r="Q21" s="27"/>
      <c r="R21" s="55">
        <f t="shared" si="3"/>
        <v>801326.42</v>
      </c>
      <c r="S21" s="26"/>
      <c r="T21" s="28"/>
      <c r="U21" s="26"/>
      <c r="V21" s="27"/>
      <c r="W21" s="38">
        <f t="shared" si="1"/>
        <v>0</v>
      </c>
      <c r="X21" s="25"/>
    </row>
    <row r="22" spans="1:24" ht="12.75">
      <c r="A22" s="11" t="s">
        <v>48</v>
      </c>
      <c r="B22" s="12">
        <v>226</v>
      </c>
      <c r="C22" s="35">
        <f>SUM(H22+M22+R22+W22)</f>
        <v>878526.61</v>
      </c>
      <c r="D22" s="26">
        <v>38940</v>
      </c>
      <c r="E22" s="26">
        <v>48852</v>
      </c>
      <c r="F22" s="52">
        <v>6000</v>
      </c>
      <c r="G22" s="26"/>
      <c r="H22" s="35">
        <f>SUM(D22:G22)</f>
        <v>93792</v>
      </c>
      <c r="I22" s="26">
        <v>150754.8</v>
      </c>
      <c r="J22" s="28">
        <v>150090.88</v>
      </c>
      <c r="K22" s="52">
        <v>10500</v>
      </c>
      <c r="L22" s="27"/>
      <c r="M22" s="38">
        <f>SUM(I22:L22)</f>
        <v>311345.68</v>
      </c>
      <c r="N22" s="50">
        <v>292948.05</v>
      </c>
      <c r="O22" s="28">
        <v>169940.88</v>
      </c>
      <c r="P22" s="64">
        <v>10500</v>
      </c>
      <c r="Q22" s="27"/>
      <c r="R22" s="55">
        <f>SUM(N22:Q22)</f>
        <v>473388.93</v>
      </c>
      <c r="S22" s="26"/>
      <c r="T22" s="28"/>
      <c r="U22" s="52"/>
      <c r="V22" s="27"/>
      <c r="W22" s="38">
        <f>SUM(S22:V22)</f>
        <v>0</v>
      </c>
      <c r="X22" s="25"/>
    </row>
    <row r="23" spans="1:24" ht="12.75">
      <c r="A23" s="11" t="s">
        <v>36</v>
      </c>
      <c r="B23" s="12">
        <v>227</v>
      </c>
      <c r="C23" s="35">
        <f t="shared" si="2"/>
        <v>9521.98</v>
      </c>
      <c r="D23" s="26"/>
      <c r="E23" s="26"/>
      <c r="F23" s="26"/>
      <c r="G23" s="26"/>
      <c r="H23" s="35">
        <f>SUM(D23:G23)</f>
        <v>0</v>
      </c>
      <c r="I23" s="26"/>
      <c r="J23" s="28"/>
      <c r="K23" s="45">
        <v>4760.99</v>
      </c>
      <c r="L23" s="27"/>
      <c r="M23" s="38">
        <f t="shared" si="0"/>
        <v>4760.99</v>
      </c>
      <c r="N23" s="26"/>
      <c r="O23" s="28"/>
      <c r="P23" s="26">
        <v>4760.99</v>
      </c>
      <c r="Q23" s="27"/>
      <c r="R23" s="38">
        <f t="shared" si="3"/>
        <v>4760.99</v>
      </c>
      <c r="S23" s="26"/>
      <c r="T23" s="28"/>
      <c r="U23" s="26"/>
      <c r="V23" s="27"/>
      <c r="W23" s="38">
        <f t="shared" si="1"/>
        <v>0</v>
      </c>
      <c r="X23" s="25"/>
    </row>
    <row r="24" spans="1:27" s="2" customFormat="1" ht="24.75" customHeight="1">
      <c r="A24" s="46" t="s">
        <v>56</v>
      </c>
      <c r="B24" s="12">
        <v>228</v>
      </c>
      <c r="C24" s="35">
        <f t="shared" si="2"/>
        <v>0</v>
      </c>
      <c r="D24" s="26"/>
      <c r="E24" s="26"/>
      <c r="F24" s="26"/>
      <c r="G24" s="26"/>
      <c r="H24" s="35">
        <f>SUM(D24:G24)</f>
        <v>0</v>
      </c>
      <c r="I24" s="26"/>
      <c r="J24" s="28"/>
      <c r="K24" s="26"/>
      <c r="L24" s="27"/>
      <c r="M24" s="38">
        <f t="shared" si="0"/>
        <v>0</v>
      </c>
      <c r="N24" s="26"/>
      <c r="O24" s="28"/>
      <c r="P24" s="26"/>
      <c r="Q24" s="27"/>
      <c r="R24" s="38">
        <f t="shared" si="3"/>
        <v>0</v>
      </c>
      <c r="S24" s="26"/>
      <c r="T24" s="28"/>
      <c r="U24" s="26"/>
      <c r="V24" s="27"/>
      <c r="W24" s="38">
        <f>S24</f>
        <v>0</v>
      </c>
      <c r="X24" s="25"/>
      <c r="Z24" s="4"/>
      <c r="AA24" s="4"/>
    </row>
    <row r="25" spans="1:27" s="2" customFormat="1" ht="17.25" customHeight="1">
      <c r="A25" s="36" t="s">
        <v>49</v>
      </c>
      <c r="B25" s="33">
        <v>250</v>
      </c>
      <c r="C25" s="34">
        <f>C26</f>
        <v>167010</v>
      </c>
      <c r="D25" s="34">
        <f>D26</f>
        <v>55670</v>
      </c>
      <c r="E25" s="34">
        <f>E26</f>
        <v>0</v>
      </c>
      <c r="F25" s="34">
        <f>F26</f>
        <v>0</v>
      </c>
      <c r="G25" s="34">
        <f>G26</f>
        <v>0</v>
      </c>
      <c r="H25" s="34">
        <f t="shared" si="5"/>
        <v>55670</v>
      </c>
      <c r="I25" s="34">
        <f>SUM(I26:I26)</f>
        <v>55670</v>
      </c>
      <c r="J25" s="39">
        <f>SUM(J26:J26)</f>
        <v>0</v>
      </c>
      <c r="K25" s="34">
        <f>SUM(K26:K26)</f>
        <v>0</v>
      </c>
      <c r="L25" s="37">
        <f>SUM(L26:L26)</f>
        <v>0</v>
      </c>
      <c r="M25" s="37">
        <f>SUM(I25:L25)</f>
        <v>55670</v>
      </c>
      <c r="N25" s="34">
        <f>SUM(N26:N26)</f>
        <v>55670</v>
      </c>
      <c r="O25" s="39">
        <f>SUM(O26:O26)</f>
        <v>0</v>
      </c>
      <c r="P25" s="34">
        <f>SUM(P26:P26)</f>
        <v>0</v>
      </c>
      <c r="Q25" s="37">
        <f>SUM(Q26:Q26)</f>
        <v>0</v>
      </c>
      <c r="R25" s="37">
        <f t="shared" si="3"/>
        <v>55670</v>
      </c>
      <c r="S25" s="34">
        <f>SUM(S26:S26)</f>
        <v>0</v>
      </c>
      <c r="T25" s="39">
        <f>SUM(T26:T26)</f>
        <v>0</v>
      </c>
      <c r="U25" s="34">
        <f>SUM(U26:U26)</f>
        <v>0</v>
      </c>
      <c r="V25" s="37">
        <f>SUM(V26:V26)</f>
        <v>0</v>
      </c>
      <c r="W25" s="37">
        <f t="shared" si="1"/>
        <v>0</v>
      </c>
      <c r="X25" s="25"/>
      <c r="Z25" s="4"/>
      <c r="AA25" s="4"/>
    </row>
    <row r="26" spans="1:27" s="2" customFormat="1" ht="27.75" customHeight="1">
      <c r="A26" s="11" t="s">
        <v>7</v>
      </c>
      <c r="B26" s="12">
        <v>251</v>
      </c>
      <c r="C26" s="35">
        <f aca="true" t="shared" si="6" ref="C26:C50">SUM(H26+M26+R26+W26)</f>
        <v>167010</v>
      </c>
      <c r="D26" s="26">
        <v>55670</v>
      </c>
      <c r="E26" s="26"/>
      <c r="F26" s="26"/>
      <c r="G26" s="26"/>
      <c r="H26" s="35">
        <f t="shared" si="5"/>
        <v>55670</v>
      </c>
      <c r="I26" s="26">
        <v>55670</v>
      </c>
      <c r="J26" s="28"/>
      <c r="K26" s="26"/>
      <c r="L26" s="27"/>
      <c r="M26" s="38">
        <f t="shared" si="0"/>
        <v>55670</v>
      </c>
      <c r="N26" s="26">
        <v>55670</v>
      </c>
      <c r="O26" s="28"/>
      <c r="P26" s="26"/>
      <c r="Q26" s="27"/>
      <c r="R26" s="38">
        <f t="shared" si="3"/>
        <v>55670</v>
      </c>
      <c r="S26" s="26"/>
      <c r="T26" s="28"/>
      <c r="U26" s="26"/>
      <c r="V26" s="27"/>
      <c r="W26" s="38">
        <f t="shared" si="1"/>
        <v>0</v>
      </c>
      <c r="X26" s="25"/>
      <c r="Z26" s="4"/>
      <c r="AA26" s="4"/>
    </row>
    <row r="27" spans="1:27" s="2" customFormat="1" ht="12.75">
      <c r="A27" s="36" t="s">
        <v>8</v>
      </c>
      <c r="B27" s="33">
        <v>260</v>
      </c>
      <c r="C27" s="34">
        <f t="shared" si="6"/>
        <v>301906.18000000005</v>
      </c>
      <c r="D27" s="34">
        <f>D31</f>
        <v>36948.2</v>
      </c>
      <c r="E27" s="34">
        <f>E31+E30</f>
        <v>16547.07</v>
      </c>
      <c r="F27" s="34">
        <f>F31</f>
        <v>14028.29</v>
      </c>
      <c r="G27" s="34">
        <f>G31</f>
        <v>1860.24</v>
      </c>
      <c r="H27" s="34">
        <f t="shared" si="5"/>
        <v>69383.8</v>
      </c>
      <c r="I27" s="34">
        <f>I31+I32</f>
        <v>59280.09</v>
      </c>
      <c r="J27" s="34">
        <f>J31+J30</f>
        <v>23473.32</v>
      </c>
      <c r="K27" s="34">
        <f>K31</f>
        <v>14776.38</v>
      </c>
      <c r="L27" s="34">
        <f>L31</f>
        <v>3720.48</v>
      </c>
      <c r="M27" s="37">
        <f>SUM(I27:L27)</f>
        <v>101250.27</v>
      </c>
      <c r="N27" s="34">
        <f>SUM(N28:N32)</f>
        <v>83875.89</v>
      </c>
      <c r="O27" s="37">
        <f>SUM(O28:O32)</f>
        <v>28899.36</v>
      </c>
      <c r="P27" s="37">
        <f>SUM(P28:P32)</f>
        <v>14776.38</v>
      </c>
      <c r="Q27" s="37">
        <f>SUM(Q28:Q32)</f>
        <v>3720.48</v>
      </c>
      <c r="R27" s="37">
        <f>SUM(N27:Q27)</f>
        <v>131272.11000000002</v>
      </c>
      <c r="S27" s="34">
        <f>SUM(S28:S31)</f>
        <v>0</v>
      </c>
      <c r="T27" s="37">
        <f>SUM(T28:T31)</f>
        <v>0</v>
      </c>
      <c r="U27" s="37">
        <f>SUM(U28:U31)</f>
        <v>0</v>
      </c>
      <c r="V27" s="37">
        <f>SUM(V28:V31)</f>
        <v>0</v>
      </c>
      <c r="W27" s="37">
        <f t="shared" si="1"/>
        <v>0</v>
      </c>
      <c r="X27" s="25"/>
      <c r="Z27" s="4"/>
      <c r="AA27" s="4"/>
    </row>
    <row r="28" spans="1:27" s="2" customFormat="1" ht="25.5" hidden="1">
      <c r="A28" s="11" t="s">
        <v>9</v>
      </c>
      <c r="B28" s="12">
        <v>261</v>
      </c>
      <c r="C28" s="35">
        <f t="shared" si="6"/>
        <v>0</v>
      </c>
      <c r="D28" s="26"/>
      <c r="E28" s="26"/>
      <c r="F28" s="26"/>
      <c r="G28" s="26"/>
      <c r="H28" s="35">
        <f t="shared" si="5"/>
        <v>0</v>
      </c>
      <c r="I28" s="26"/>
      <c r="J28" s="27"/>
      <c r="K28" s="27"/>
      <c r="L28" s="27"/>
      <c r="M28" s="38">
        <f t="shared" si="0"/>
        <v>0</v>
      </c>
      <c r="N28" s="26"/>
      <c r="O28" s="27"/>
      <c r="P28" s="27"/>
      <c r="Q28" s="27"/>
      <c r="R28" s="38">
        <f t="shared" si="3"/>
        <v>0</v>
      </c>
      <c r="S28" s="26"/>
      <c r="T28" s="27"/>
      <c r="U28" s="27"/>
      <c r="V28" s="27"/>
      <c r="W28" s="38">
        <f t="shared" si="1"/>
        <v>0</v>
      </c>
      <c r="X28" s="25"/>
      <c r="Z28" s="4"/>
      <c r="AA28" s="4"/>
    </row>
    <row r="29" spans="1:27" s="2" customFormat="1" ht="25.5" hidden="1">
      <c r="A29" s="11" t="s">
        <v>10</v>
      </c>
      <c r="B29" s="12">
        <v>262</v>
      </c>
      <c r="C29" s="35">
        <f t="shared" si="6"/>
        <v>0</v>
      </c>
      <c r="D29" s="26"/>
      <c r="E29" s="26"/>
      <c r="F29" s="26"/>
      <c r="G29" s="26"/>
      <c r="H29" s="35">
        <f t="shared" si="5"/>
        <v>0</v>
      </c>
      <c r="I29" s="26"/>
      <c r="J29" s="27"/>
      <c r="K29" s="27"/>
      <c r="L29" s="27"/>
      <c r="M29" s="38">
        <f t="shared" si="0"/>
        <v>0</v>
      </c>
      <c r="N29" s="26"/>
      <c r="O29" s="27"/>
      <c r="P29" s="27"/>
      <c r="Q29" s="27"/>
      <c r="R29" s="38">
        <f t="shared" si="3"/>
        <v>0</v>
      </c>
      <c r="S29" s="26"/>
      <c r="T29" s="27"/>
      <c r="U29" s="27"/>
      <c r="V29" s="27"/>
      <c r="W29" s="38">
        <f t="shared" si="1"/>
        <v>0</v>
      </c>
      <c r="X29" s="25"/>
      <c r="Z29" s="4"/>
      <c r="AA29" s="4"/>
    </row>
    <row r="30" spans="1:27" s="2" customFormat="1" ht="36.75" customHeight="1">
      <c r="A30" s="51" t="s">
        <v>61</v>
      </c>
      <c r="B30" s="12">
        <v>264</v>
      </c>
      <c r="C30" s="35"/>
      <c r="D30" s="26"/>
      <c r="E30" s="52"/>
      <c r="F30" s="26"/>
      <c r="G30" s="26"/>
      <c r="H30" s="35"/>
      <c r="I30" s="26"/>
      <c r="J30" s="52"/>
      <c r="K30" s="27"/>
      <c r="L30" s="27"/>
      <c r="M30" s="38"/>
      <c r="N30" s="26"/>
      <c r="O30" s="27"/>
      <c r="P30" s="27"/>
      <c r="Q30" s="27"/>
      <c r="R30" s="38"/>
      <c r="S30" s="26"/>
      <c r="T30" s="27"/>
      <c r="U30" s="27"/>
      <c r="V30" s="27"/>
      <c r="W30" s="38"/>
      <c r="X30" s="25"/>
      <c r="Z30" s="4"/>
      <c r="AA30" s="4"/>
    </row>
    <row r="31" spans="1:27" s="2" customFormat="1" ht="24" customHeight="1">
      <c r="A31" s="11" t="s">
        <v>37</v>
      </c>
      <c r="B31" s="12">
        <v>266</v>
      </c>
      <c r="C31" s="35">
        <f t="shared" si="6"/>
        <v>216758.38</v>
      </c>
      <c r="D31" s="26">
        <v>36948.2</v>
      </c>
      <c r="E31" s="26">
        <v>16547.07</v>
      </c>
      <c r="F31" s="52">
        <v>14028.29</v>
      </c>
      <c r="G31" s="45">
        <v>1860.24</v>
      </c>
      <c r="H31" s="35">
        <f t="shared" si="5"/>
        <v>69383.8</v>
      </c>
      <c r="I31" s="61">
        <v>29004.09</v>
      </c>
      <c r="J31" s="60">
        <v>23473.32</v>
      </c>
      <c r="K31" s="54">
        <v>14776.38</v>
      </c>
      <c r="L31" s="58">
        <v>3720.48</v>
      </c>
      <c r="M31" s="38">
        <f>SUM(I31:L31)</f>
        <v>70974.27</v>
      </c>
      <c r="N31" s="26">
        <v>29004.09</v>
      </c>
      <c r="O31" s="27">
        <v>28899.36</v>
      </c>
      <c r="P31" s="27">
        <v>14776.38</v>
      </c>
      <c r="Q31" s="27">
        <v>3720.48</v>
      </c>
      <c r="R31" s="38">
        <f>SUM(N31:Q31)</f>
        <v>76400.31</v>
      </c>
      <c r="S31" s="26"/>
      <c r="T31" s="27"/>
      <c r="U31" s="27"/>
      <c r="V31" s="27"/>
      <c r="W31" s="38">
        <f t="shared" si="1"/>
        <v>0</v>
      </c>
      <c r="X31" s="25"/>
      <c r="Z31" s="4"/>
      <c r="AA31" s="4"/>
    </row>
    <row r="32" spans="1:27" s="2" customFormat="1" ht="24" customHeight="1">
      <c r="A32" s="11" t="s">
        <v>64</v>
      </c>
      <c r="B32" s="12">
        <v>267</v>
      </c>
      <c r="C32" s="35">
        <f t="shared" si="6"/>
        <v>85147.8</v>
      </c>
      <c r="D32" s="26"/>
      <c r="E32" s="26"/>
      <c r="F32" s="52"/>
      <c r="G32" s="45"/>
      <c r="H32" s="35">
        <f t="shared" si="5"/>
        <v>0</v>
      </c>
      <c r="I32" s="61">
        <v>30276</v>
      </c>
      <c r="J32" s="60"/>
      <c r="K32" s="54"/>
      <c r="L32" s="58"/>
      <c r="M32" s="38">
        <f>SUM(I32:L32)</f>
        <v>30276</v>
      </c>
      <c r="N32" s="26">
        <v>54871.8</v>
      </c>
      <c r="O32" s="27"/>
      <c r="P32" s="27"/>
      <c r="Q32" s="27"/>
      <c r="R32" s="38">
        <f>SUM(N32:Q32)</f>
        <v>54871.8</v>
      </c>
      <c r="S32" s="26"/>
      <c r="T32" s="27"/>
      <c r="U32" s="27"/>
      <c r="V32" s="27"/>
      <c r="W32" s="38"/>
      <c r="X32" s="25"/>
      <c r="Z32" s="4"/>
      <c r="AA32" s="4"/>
    </row>
    <row r="33" spans="1:27" s="2" customFormat="1" ht="12.75" customHeight="1">
      <c r="A33" s="9" t="s">
        <v>11</v>
      </c>
      <c r="B33" s="10">
        <v>290</v>
      </c>
      <c r="C33" s="34">
        <f t="shared" si="6"/>
        <v>4114666.84</v>
      </c>
      <c r="D33" s="23">
        <f>SUM(D34:D38)</f>
        <v>7026</v>
      </c>
      <c r="E33" s="23">
        <f>SUM(E34:E38)</f>
        <v>0</v>
      </c>
      <c r="F33" s="23">
        <f>SUM(F34:F38)</f>
        <v>0</v>
      </c>
      <c r="G33" s="23">
        <f>SUM(G34:G38)</f>
        <v>0</v>
      </c>
      <c r="H33" s="34">
        <f t="shared" si="5"/>
        <v>7026</v>
      </c>
      <c r="I33" s="34">
        <f aca="true" t="shared" si="7" ref="I33:Q33">SUM(I34:I38)</f>
        <v>2044963.29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7">
        <f t="shared" si="7"/>
        <v>2044963.29</v>
      </c>
      <c r="N33" s="34">
        <f t="shared" si="7"/>
        <v>2062677.55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7">
        <f t="shared" si="3"/>
        <v>2062677.55</v>
      </c>
      <c r="S33" s="34">
        <f>SUM(S34:S38)</f>
        <v>0</v>
      </c>
      <c r="T33" s="34">
        <f>SUM(T34:T38)</f>
        <v>0</v>
      </c>
      <c r="U33" s="34">
        <f>SUM(U34:U38)</f>
        <v>0</v>
      </c>
      <c r="V33" s="34">
        <f>SUM(V34:V38)</f>
        <v>0</v>
      </c>
      <c r="W33" s="37">
        <f t="shared" si="1"/>
        <v>0</v>
      </c>
      <c r="X33" s="25"/>
      <c r="Z33" s="4"/>
      <c r="AA33" s="4"/>
    </row>
    <row r="34" spans="1:27" s="2" customFormat="1" ht="12.75">
      <c r="A34" s="11" t="s">
        <v>50</v>
      </c>
      <c r="B34" s="12">
        <v>291</v>
      </c>
      <c r="C34" s="35">
        <f t="shared" si="6"/>
        <v>21691</v>
      </c>
      <c r="D34" s="26">
        <v>4026</v>
      </c>
      <c r="E34" s="26"/>
      <c r="F34" s="26"/>
      <c r="G34" s="26"/>
      <c r="H34" s="35">
        <f>SUM(D34:G34)</f>
        <v>4026</v>
      </c>
      <c r="I34" s="52">
        <v>8052.5</v>
      </c>
      <c r="J34" s="27"/>
      <c r="K34" s="45"/>
      <c r="L34" s="27"/>
      <c r="M34" s="38">
        <f>SUM(I34:L34)</f>
        <v>8052.5</v>
      </c>
      <c r="N34" s="52">
        <v>9612.5</v>
      </c>
      <c r="O34" s="27"/>
      <c r="P34" s="45"/>
      <c r="Q34" s="27"/>
      <c r="R34" s="38">
        <f>SUM(N34:Q34)</f>
        <v>9612.5</v>
      </c>
      <c r="S34" s="52"/>
      <c r="T34" s="27"/>
      <c r="U34" s="27"/>
      <c r="V34" s="27"/>
      <c r="W34" s="38">
        <f t="shared" si="1"/>
        <v>0</v>
      </c>
      <c r="X34" s="25"/>
      <c r="Z34" s="4"/>
      <c r="AA34" s="4"/>
    </row>
    <row r="35" spans="1:27" s="2" customFormat="1" ht="38.25">
      <c r="A35" s="46" t="s">
        <v>60</v>
      </c>
      <c r="B35" s="12">
        <v>292</v>
      </c>
      <c r="C35" s="35">
        <f t="shared" si="6"/>
        <v>0</v>
      </c>
      <c r="D35" s="26"/>
      <c r="E35" s="26"/>
      <c r="F35" s="26"/>
      <c r="G35" s="26"/>
      <c r="H35" s="35">
        <f>SUM(D35:G35)</f>
        <v>0</v>
      </c>
      <c r="I35" s="26"/>
      <c r="J35" s="27"/>
      <c r="K35" s="45"/>
      <c r="L35" s="27"/>
      <c r="M35" s="38">
        <f>SUM(I35:L35)</f>
        <v>0</v>
      </c>
      <c r="N35" s="26"/>
      <c r="O35" s="27"/>
      <c r="P35" s="45"/>
      <c r="Q35" s="27"/>
      <c r="R35" s="38">
        <f>SUM(N35:Q35)</f>
        <v>0</v>
      </c>
      <c r="S35" s="26"/>
      <c r="T35" s="27"/>
      <c r="U35" s="27"/>
      <c r="V35" s="27"/>
      <c r="W35" s="38">
        <f t="shared" si="1"/>
        <v>0</v>
      </c>
      <c r="X35" s="25"/>
      <c r="Z35" s="4"/>
      <c r="AA35" s="4"/>
    </row>
    <row r="36" spans="1:27" s="2" customFormat="1" ht="12.75">
      <c r="A36" s="46" t="s">
        <v>57</v>
      </c>
      <c r="B36" s="12">
        <v>295</v>
      </c>
      <c r="C36" s="35">
        <f t="shared" si="6"/>
        <v>0</v>
      </c>
      <c r="D36" s="26"/>
      <c r="E36" s="26"/>
      <c r="F36" s="26"/>
      <c r="G36" s="26"/>
      <c r="H36" s="35">
        <f>SUM(D36:G36)</f>
        <v>0</v>
      </c>
      <c r="I36" s="26"/>
      <c r="J36" s="27"/>
      <c r="K36" s="45"/>
      <c r="L36" s="27"/>
      <c r="M36" s="38">
        <f>SUM(I36:L36)</f>
        <v>0</v>
      </c>
      <c r="N36" s="26"/>
      <c r="O36" s="27"/>
      <c r="P36" s="45"/>
      <c r="Q36" s="27"/>
      <c r="R36" s="38">
        <f>SUM(N36:Q36)</f>
        <v>0</v>
      </c>
      <c r="S36" s="26"/>
      <c r="T36" s="27"/>
      <c r="U36" s="27"/>
      <c r="V36" s="27"/>
      <c r="W36" s="38">
        <f t="shared" si="1"/>
        <v>0</v>
      </c>
      <c r="X36" s="25"/>
      <c r="Z36" s="4"/>
      <c r="AA36" s="4"/>
    </row>
    <row r="37" spans="1:27" s="2" customFormat="1" ht="25.5">
      <c r="A37" s="11" t="s">
        <v>38</v>
      </c>
      <c r="B37" s="12">
        <v>296</v>
      </c>
      <c r="C37" s="35">
        <f t="shared" si="6"/>
        <v>30000</v>
      </c>
      <c r="D37" s="26"/>
      <c r="E37" s="26"/>
      <c r="F37" s="26"/>
      <c r="G37" s="26"/>
      <c r="H37" s="35">
        <f t="shared" si="5"/>
        <v>0</v>
      </c>
      <c r="I37" s="26">
        <v>15000</v>
      </c>
      <c r="J37" s="27"/>
      <c r="K37" s="27"/>
      <c r="L37" s="27"/>
      <c r="M37" s="38">
        <f t="shared" si="0"/>
        <v>15000</v>
      </c>
      <c r="N37" s="26">
        <v>15000</v>
      </c>
      <c r="O37" s="27"/>
      <c r="P37" s="27"/>
      <c r="Q37" s="27"/>
      <c r="R37" s="38">
        <f t="shared" si="3"/>
        <v>15000</v>
      </c>
      <c r="S37" s="26"/>
      <c r="T37" s="27"/>
      <c r="U37" s="27"/>
      <c r="V37" s="27"/>
      <c r="W37" s="38">
        <f t="shared" si="1"/>
        <v>0</v>
      </c>
      <c r="X37" s="25"/>
      <c r="Z37" s="4"/>
      <c r="AA37" s="4"/>
    </row>
    <row r="38" spans="1:27" s="2" customFormat="1" ht="25.5">
      <c r="A38" s="11" t="s">
        <v>39</v>
      </c>
      <c r="B38" s="12">
        <v>297</v>
      </c>
      <c r="C38" s="35">
        <f t="shared" si="6"/>
        <v>4062975.84</v>
      </c>
      <c r="D38" s="26">
        <v>3000</v>
      </c>
      <c r="E38" s="26"/>
      <c r="F38" s="45"/>
      <c r="G38" s="26"/>
      <c r="H38" s="35">
        <f t="shared" si="5"/>
        <v>3000</v>
      </c>
      <c r="I38" s="26">
        <v>2021910.79</v>
      </c>
      <c r="J38" s="27"/>
      <c r="K38" s="27"/>
      <c r="L38" s="27"/>
      <c r="M38" s="38">
        <f t="shared" si="0"/>
        <v>2021910.79</v>
      </c>
      <c r="N38" s="26">
        <v>2038065.05</v>
      </c>
      <c r="O38" s="52"/>
      <c r="P38" s="27"/>
      <c r="Q38" s="27"/>
      <c r="R38" s="38">
        <f t="shared" si="3"/>
        <v>2038065.05</v>
      </c>
      <c r="S38" s="26"/>
      <c r="T38" s="52"/>
      <c r="U38" s="27"/>
      <c r="V38" s="27"/>
      <c r="W38" s="38">
        <f t="shared" si="1"/>
        <v>0</v>
      </c>
      <c r="X38" s="25"/>
      <c r="Z38" s="4"/>
      <c r="AA38" s="4"/>
    </row>
    <row r="39" spans="1:27" s="2" customFormat="1" ht="12.75">
      <c r="A39" s="36" t="s">
        <v>12</v>
      </c>
      <c r="B39" s="33">
        <v>300</v>
      </c>
      <c r="C39" s="34">
        <f t="shared" si="6"/>
        <v>3637556.8600000003</v>
      </c>
      <c r="D39" s="34">
        <f>SUM(D40:D46)</f>
        <v>0</v>
      </c>
      <c r="E39" s="34">
        <f>SUM(E40:E46)</f>
        <v>0</v>
      </c>
      <c r="F39" s="34">
        <f>SUM(F40:F46)</f>
        <v>26408.24</v>
      </c>
      <c r="G39" s="34">
        <f>SUM(G40:G46)</f>
        <v>0</v>
      </c>
      <c r="H39" s="34">
        <f>SUM(D39:G39)</f>
        <v>26408.24</v>
      </c>
      <c r="I39" s="34">
        <f>SUM(I40:I46)</f>
        <v>718604</v>
      </c>
      <c r="J39" s="34">
        <f>SUM(J40:J46)</f>
        <v>930762.0700000001</v>
      </c>
      <c r="K39" s="34">
        <f>SUM(K40:K46)</f>
        <v>45402.240000000005</v>
      </c>
      <c r="L39" s="34">
        <f>SUM(L40:L46)</f>
        <v>0</v>
      </c>
      <c r="M39" s="37">
        <f t="shared" si="0"/>
        <v>1694768.31</v>
      </c>
      <c r="N39" s="34">
        <f>SUM(N40:N46)</f>
        <v>718604</v>
      </c>
      <c r="O39" s="34">
        <f>SUM(O40:O46)</f>
        <v>1029076.0700000001</v>
      </c>
      <c r="P39" s="34">
        <f>SUM(P40:P46)</f>
        <v>168700.24</v>
      </c>
      <c r="Q39" s="34">
        <f>SUM(Q40:Q46)</f>
        <v>0</v>
      </c>
      <c r="R39" s="37">
        <f t="shared" si="3"/>
        <v>1916380.31</v>
      </c>
      <c r="S39" s="34">
        <f>SUM(S40:S46)</f>
        <v>0</v>
      </c>
      <c r="T39" s="34">
        <f>SUM(T40:T46)</f>
        <v>0</v>
      </c>
      <c r="U39" s="34">
        <f>SUM(U40:U46)</f>
        <v>0</v>
      </c>
      <c r="V39" s="34">
        <f>SUM(V40:V46)</f>
        <v>0</v>
      </c>
      <c r="W39" s="37">
        <f>SUM(S39:V39)</f>
        <v>0</v>
      </c>
      <c r="X39" s="25"/>
      <c r="Z39" s="4"/>
      <c r="AA39" s="4"/>
    </row>
    <row r="40" spans="1:27" s="2" customFormat="1" ht="16.5" customHeight="1">
      <c r="A40" s="11" t="s">
        <v>13</v>
      </c>
      <c r="B40" s="12">
        <v>310</v>
      </c>
      <c r="C40" s="35">
        <f t="shared" si="6"/>
        <v>1592556.1400000001</v>
      </c>
      <c r="D40" s="26"/>
      <c r="E40" s="26"/>
      <c r="F40" s="52">
        <v>8780</v>
      </c>
      <c r="G40" s="26"/>
      <c r="H40" s="35">
        <f t="shared" si="5"/>
        <v>8780</v>
      </c>
      <c r="I40" s="52">
        <v>578238</v>
      </c>
      <c r="J40" s="45">
        <v>204870.07</v>
      </c>
      <c r="K40" s="27">
        <v>8780</v>
      </c>
      <c r="L40" s="27"/>
      <c r="M40" s="38">
        <f t="shared" si="0"/>
        <v>791888.0700000001</v>
      </c>
      <c r="N40" s="26">
        <v>578238</v>
      </c>
      <c r="O40" s="45">
        <v>204870.07</v>
      </c>
      <c r="P40" s="27">
        <v>8780</v>
      </c>
      <c r="Q40" s="27"/>
      <c r="R40" s="38">
        <f t="shared" si="3"/>
        <v>791888.0700000001</v>
      </c>
      <c r="S40" s="26"/>
      <c r="T40" s="45"/>
      <c r="U40" s="27"/>
      <c r="V40" s="27"/>
      <c r="W40" s="38">
        <f t="shared" si="1"/>
        <v>0</v>
      </c>
      <c r="X40" s="25"/>
      <c r="Z40" s="4"/>
      <c r="AA40" s="4"/>
    </row>
    <row r="41" spans="1:27" s="2" customFormat="1" ht="16.5" customHeight="1">
      <c r="A41" s="46" t="s">
        <v>54</v>
      </c>
      <c r="B41" s="12">
        <v>342</v>
      </c>
      <c r="C41" s="35">
        <f t="shared" si="6"/>
        <v>0</v>
      </c>
      <c r="D41" s="26"/>
      <c r="E41" s="26"/>
      <c r="F41" s="45"/>
      <c r="G41" s="26"/>
      <c r="H41" s="35">
        <f t="shared" si="5"/>
        <v>0</v>
      </c>
      <c r="I41" s="26"/>
      <c r="J41" s="45"/>
      <c r="K41" s="27"/>
      <c r="L41" s="27"/>
      <c r="M41" s="38">
        <f t="shared" si="0"/>
        <v>0</v>
      </c>
      <c r="N41" s="26"/>
      <c r="O41" s="45"/>
      <c r="P41" s="27"/>
      <c r="Q41" s="27"/>
      <c r="R41" s="38">
        <f t="shared" si="3"/>
        <v>0</v>
      </c>
      <c r="S41" s="26"/>
      <c r="T41" s="45"/>
      <c r="U41" s="27"/>
      <c r="V41" s="27"/>
      <c r="W41" s="38">
        <f t="shared" si="1"/>
        <v>0</v>
      </c>
      <c r="X41" s="25"/>
      <c r="Z41" s="4"/>
      <c r="AA41" s="4"/>
    </row>
    <row r="42" spans="1:27" s="2" customFormat="1" ht="25.5" customHeight="1">
      <c r="A42" s="11" t="s">
        <v>40</v>
      </c>
      <c r="B42" s="12">
        <v>343</v>
      </c>
      <c r="C42" s="35">
        <f t="shared" si="6"/>
        <v>23814</v>
      </c>
      <c r="D42" s="26"/>
      <c r="E42" s="26"/>
      <c r="F42" s="54"/>
      <c r="G42" s="26"/>
      <c r="H42" s="35">
        <f t="shared" si="5"/>
        <v>0</v>
      </c>
      <c r="I42" s="26"/>
      <c r="J42" s="27"/>
      <c r="K42" s="45">
        <v>2226</v>
      </c>
      <c r="L42" s="27"/>
      <c r="M42" s="38">
        <f t="shared" si="0"/>
        <v>2226</v>
      </c>
      <c r="N42" s="26"/>
      <c r="O42" s="27"/>
      <c r="P42" s="27">
        <v>21588</v>
      </c>
      <c r="Q42" s="27"/>
      <c r="R42" s="38">
        <f t="shared" si="3"/>
        <v>21588</v>
      </c>
      <c r="S42" s="26"/>
      <c r="T42" s="27"/>
      <c r="U42" s="27"/>
      <c r="V42" s="27"/>
      <c r="W42" s="38">
        <f t="shared" si="1"/>
        <v>0</v>
      </c>
      <c r="X42" s="25"/>
      <c r="Z42" s="4"/>
      <c r="AA42" s="4"/>
    </row>
    <row r="43" spans="1:27" s="2" customFormat="1" ht="15" customHeight="1">
      <c r="A43" s="46" t="s">
        <v>55</v>
      </c>
      <c r="B43" s="12">
        <v>345</v>
      </c>
      <c r="C43" s="35">
        <f t="shared" si="6"/>
        <v>0</v>
      </c>
      <c r="D43" s="26"/>
      <c r="E43" s="26"/>
      <c r="F43" s="26"/>
      <c r="G43" s="26"/>
      <c r="H43" s="35">
        <f t="shared" si="5"/>
        <v>0</v>
      </c>
      <c r="I43" s="26"/>
      <c r="J43" s="45"/>
      <c r="K43" s="45"/>
      <c r="L43" s="27"/>
      <c r="M43" s="38">
        <f t="shared" si="0"/>
        <v>0</v>
      </c>
      <c r="N43" s="26"/>
      <c r="O43" s="27"/>
      <c r="P43" s="27"/>
      <c r="Q43" s="27"/>
      <c r="R43" s="38">
        <f t="shared" si="3"/>
        <v>0</v>
      </c>
      <c r="S43" s="26"/>
      <c r="T43" s="27"/>
      <c r="U43" s="27"/>
      <c r="V43" s="27"/>
      <c r="W43" s="38">
        <f t="shared" si="1"/>
        <v>0</v>
      </c>
      <c r="X43" s="25"/>
      <c r="Z43" s="4"/>
      <c r="AA43" s="4"/>
    </row>
    <row r="44" spans="1:27" s="2" customFormat="1" ht="25.5" customHeight="1">
      <c r="A44" s="11" t="s">
        <v>41</v>
      </c>
      <c r="B44" s="12">
        <v>346</v>
      </c>
      <c r="C44" s="35">
        <f t="shared" si="6"/>
        <v>612192.72</v>
      </c>
      <c r="D44" s="26"/>
      <c r="E44" s="26"/>
      <c r="F44" s="52">
        <v>17628.24</v>
      </c>
      <c r="G44" s="45"/>
      <c r="H44" s="35">
        <f t="shared" si="5"/>
        <v>17628.24</v>
      </c>
      <c r="I44" s="26">
        <v>140366</v>
      </c>
      <c r="J44" s="27">
        <v>72302</v>
      </c>
      <c r="K44" s="52">
        <v>32646.24</v>
      </c>
      <c r="L44" s="45"/>
      <c r="M44" s="38">
        <f t="shared" si="0"/>
        <v>245314.24</v>
      </c>
      <c r="N44" s="26">
        <v>140366</v>
      </c>
      <c r="O44" s="27">
        <v>72302</v>
      </c>
      <c r="P44" s="27">
        <v>136582.24</v>
      </c>
      <c r="Q44" s="27"/>
      <c r="R44" s="38">
        <f t="shared" si="3"/>
        <v>349250.24</v>
      </c>
      <c r="S44" s="26"/>
      <c r="T44" s="27"/>
      <c r="U44" s="27"/>
      <c r="V44" s="49"/>
      <c r="W44" s="38">
        <f t="shared" si="1"/>
        <v>0</v>
      </c>
      <c r="X44" s="25"/>
      <c r="Z44" s="4"/>
      <c r="AA44" s="4"/>
    </row>
    <row r="45" spans="1:27" s="2" customFormat="1" ht="25.5" customHeight="1">
      <c r="A45" s="46" t="s">
        <v>59</v>
      </c>
      <c r="B45" s="12">
        <v>347</v>
      </c>
      <c r="C45" s="35">
        <f t="shared" si="6"/>
        <v>0</v>
      </c>
      <c r="D45" s="26"/>
      <c r="E45" s="26"/>
      <c r="F45" s="26"/>
      <c r="G45" s="26"/>
      <c r="H45" s="35">
        <f t="shared" si="5"/>
        <v>0</v>
      </c>
      <c r="I45" s="26"/>
      <c r="J45" s="27"/>
      <c r="K45" s="27"/>
      <c r="L45" s="27"/>
      <c r="M45" s="38">
        <f t="shared" si="0"/>
        <v>0</v>
      </c>
      <c r="N45" s="26"/>
      <c r="O45" s="27"/>
      <c r="P45" s="27"/>
      <c r="Q45" s="27"/>
      <c r="R45" s="38">
        <f t="shared" si="3"/>
        <v>0</v>
      </c>
      <c r="S45" s="26"/>
      <c r="T45" s="27"/>
      <c r="U45" s="27"/>
      <c r="V45" s="49"/>
      <c r="W45" s="38">
        <f t="shared" si="1"/>
        <v>0</v>
      </c>
      <c r="X45" s="25"/>
      <c r="Z45" s="4"/>
      <c r="AA45" s="4"/>
    </row>
    <row r="46" spans="1:27" s="2" customFormat="1" ht="36" customHeight="1">
      <c r="A46" s="11" t="s">
        <v>42</v>
      </c>
      <c r="B46" s="12">
        <v>349</v>
      </c>
      <c r="C46" s="35">
        <f t="shared" si="6"/>
        <v>1408994</v>
      </c>
      <c r="D46" s="26"/>
      <c r="E46" s="26"/>
      <c r="F46" s="26"/>
      <c r="G46" s="26"/>
      <c r="H46" s="35">
        <f t="shared" si="5"/>
        <v>0</v>
      </c>
      <c r="I46" s="26"/>
      <c r="J46" s="27">
        <v>653590</v>
      </c>
      <c r="K46" s="27">
        <v>1750</v>
      </c>
      <c r="L46" s="27"/>
      <c r="M46" s="38">
        <f t="shared" si="0"/>
        <v>655340</v>
      </c>
      <c r="N46" s="26"/>
      <c r="O46" s="27">
        <v>751904</v>
      </c>
      <c r="P46" s="27">
        <v>1750</v>
      </c>
      <c r="Q46" s="27"/>
      <c r="R46" s="38">
        <f t="shared" si="3"/>
        <v>753654</v>
      </c>
      <c r="S46" s="26"/>
      <c r="T46" s="27"/>
      <c r="U46" s="27"/>
      <c r="V46" s="27"/>
      <c r="W46" s="38">
        <f t="shared" si="1"/>
        <v>0</v>
      </c>
      <c r="X46" s="25"/>
      <c r="Z46" s="4"/>
      <c r="AA46" s="4"/>
    </row>
    <row r="47" spans="1:27" s="2" customFormat="1" ht="25.5">
      <c r="A47" s="9" t="s">
        <v>58</v>
      </c>
      <c r="B47" s="10">
        <v>530</v>
      </c>
      <c r="C47" s="35">
        <f t="shared" si="6"/>
        <v>0</v>
      </c>
      <c r="D47" s="34"/>
      <c r="E47" s="34"/>
      <c r="F47" s="34"/>
      <c r="G47" s="34"/>
      <c r="H47" s="34">
        <f>SUM(D47:G47)</f>
        <v>0</v>
      </c>
      <c r="I47" s="34"/>
      <c r="J47" s="37"/>
      <c r="K47" s="37"/>
      <c r="L47" s="37"/>
      <c r="M47" s="37">
        <f t="shared" si="0"/>
        <v>0</v>
      </c>
      <c r="N47" s="34"/>
      <c r="O47" s="37"/>
      <c r="P47" s="37"/>
      <c r="Q47" s="37"/>
      <c r="R47" s="37">
        <f t="shared" si="3"/>
        <v>0</v>
      </c>
      <c r="S47" s="34"/>
      <c r="T47" s="37"/>
      <c r="U47" s="37"/>
      <c r="V47" s="37"/>
      <c r="W47" s="37">
        <f t="shared" si="1"/>
        <v>0</v>
      </c>
      <c r="X47" s="25"/>
      <c r="Z47" s="4"/>
      <c r="AA47" s="4"/>
    </row>
    <row r="48" spans="1:27" s="2" customFormat="1" ht="12.75" hidden="1">
      <c r="A48" s="9" t="s">
        <v>34</v>
      </c>
      <c r="B48" s="10">
        <v>600</v>
      </c>
      <c r="C48" s="35">
        <f t="shared" si="6"/>
        <v>0</v>
      </c>
      <c r="D48" s="23">
        <f>SUM(D49+D50)</f>
        <v>0</v>
      </c>
      <c r="E48" s="23">
        <f>SUM(E49+E50)</f>
        <v>0</v>
      </c>
      <c r="F48" s="23">
        <f>SUM(F49+F50)</f>
        <v>0</v>
      </c>
      <c r="G48" s="23">
        <f>SUM(G49+G50)</f>
        <v>0</v>
      </c>
      <c r="H48" s="34">
        <f t="shared" si="5"/>
        <v>0</v>
      </c>
      <c r="I48" s="23">
        <f>SUM(I49+I50)</f>
        <v>0</v>
      </c>
      <c r="J48" s="24">
        <f>SUM(J49+J50)</f>
        <v>0</v>
      </c>
      <c r="K48" s="24">
        <f>SUM(K49+K50)</f>
        <v>0</v>
      </c>
      <c r="L48" s="24">
        <f>SUM(L49+L50)</f>
        <v>0</v>
      </c>
      <c r="M48" s="37">
        <f t="shared" si="0"/>
        <v>0</v>
      </c>
      <c r="N48" s="23">
        <f>SUM(N49+N50)</f>
        <v>0</v>
      </c>
      <c r="O48" s="24">
        <f>SUM(O49+O50)</f>
        <v>0</v>
      </c>
      <c r="P48" s="24">
        <f>SUM(P49+P50)</f>
        <v>0</v>
      </c>
      <c r="Q48" s="24">
        <f>SUM(Q49+Q50)</f>
        <v>0</v>
      </c>
      <c r="R48" s="37">
        <f t="shared" si="3"/>
        <v>0</v>
      </c>
      <c r="S48" s="23">
        <f>SUM(S49+S50)</f>
        <v>0</v>
      </c>
      <c r="T48" s="24">
        <f>SUM(T49+T50)</f>
        <v>0</v>
      </c>
      <c r="U48" s="24">
        <f>SUM(U49+U50)</f>
        <v>0</v>
      </c>
      <c r="V48" s="24">
        <f>SUM(V49+V50)</f>
        <v>0</v>
      </c>
      <c r="W48" s="37">
        <f t="shared" si="1"/>
        <v>0</v>
      </c>
      <c r="X48" s="25"/>
      <c r="Z48" s="4"/>
      <c r="AA48" s="4"/>
    </row>
    <row r="49" spans="1:27" s="2" customFormat="1" ht="38.25" hidden="1">
      <c r="A49" s="11" t="s">
        <v>14</v>
      </c>
      <c r="B49" s="12">
        <v>620</v>
      </c>
      <c r="C49" s="35">
        <f t="shared" si="6"/>
        <v>0</v>
      </c>
      <c r="D49" s="26"/>
      <c r="E49" s="26"/>
      <c r="F49" s="26"/>
      <c r="G49" s="26"/>
      <c r="H49" s="35">
        <f t="shared" si="5"/>
        <v>0</v>
      </c>
      <c r="I49" s="26"/>
      <c r="J49" s="27"/>
      <c r="K49" s="27"/>
      <c r="L49" s="27"/>
      <c r="M49" s="38">
        <f t="shared" si="0"/>
        <v>0</v>
      </c>
      <c r="N49" s="26"/>
      <c r="O49" s="27"/>
      <c r="P49" s="27"/>
      <c r="Q49" s="27"/>
      <c r="R49" s="38">
        <f t="shared" si="3"/>
        <v>0</v>
      </c>
      <c r="S49" s="26"/>
      <c r="T49" s="27"/>
      <c r="U49" s="27"/>
      <c r="V49" s="27"/>
      <c r="W49" s="38">
        <f t="shared" si="1"/>
        <v>0</v>
      </c>
      <c r="X49" s="25"/>
      <c r="Z49" s="4"/>
      <c r="AA49" s="4"/>
    </row>
    <row r="50" spans="1:27" s="2" customFormat="1" ht="25.5" hidden="1">
      <c r="A50" s="11" t="s">
        <v>15</v>
      </c>
      <c r="B50" s="12">
        <v>640</v>
      </c>
      <c r="C50" s="35">
        <f t="shared" si="6"/>
        <v>0</v>
      </c>
      <c r="D50" s="26"/>
      <c r="E50" s="26"/>
      <c r="F50" s="26"/>
      <c r="G50" s="26"/>
      <c r="H50" s="35">
        <f t="shared" si="5"/>
        <v>0</v>
      </c>
      <c r="I50" s="26"/>
      <c r="J50" s="27"/>
      <c r="K50" s="27"/>
      <c r="L50" s="27"/>
      <c r="M50" s="38">
        <f t="shared" si="0"/>
        <v>0</v>
      </c>
      <c r="N50" s="26"/>
      <c r="O50" s="27"/>
      <c r="P50" s="27"/>
      <c r="Q50" s="27"/>
      <c r="R50" s="38">
        <f t="shared" si="3"/>
        <v>0</v>
      </c>
      <c r="S50" s="26"/>
      <c r="T50" s="27"/>
      <c r="U50" s="27"/>
      <c r="V50" s="27"/>
      <c r="W50" s="38">
        <f t="shared" si="1"/>
        <v>0</v>
      </c>
      <c r="X50" s="25"/>
      <c r="Z50" s="4"/>
      <c r="AA50" s="4"/>
    </row>
    <row r="51" spans="1:27" s="2" customFormat="1" ht="12.75">
      <c r="A51" s="36" t="s">
        <v>16</v>
      </c>
      <c r="B51" s="33"/>
      <c r="C51" s="40">
        <f>SUM(H51+M51+R51+W51)</f>
        <v>49347244.27</v>
      </c>
      <c r="D51" s="40">
        <f>SUM(D12+D17+D25+D27+D33+D39+D47+D48)</f>
        <v>5533546.850000001</v>
      </c>
      <c r="E51" s="34">
        <f>SUM(E12+E17+E25+E27+E33+E39+E47+E48)</f>
        <v>1536867.01</v>
      </c>
      <c r="F51" s="34">
        <f>SUM(F12+F17+F25+F27+F33+F39+F47+F48)</f>
        <v>629481.36</v>
      </c>
      <c r="G51" s="34">
        <f>SUM(G12+G17+G25+G27+G33+G39+G47+G48)</f>
        <v>61725</v>
      </c>
      <c r="H51" s="34">
        <f>SUM(D51:G51)</f>
        <v>7761620.220000001</v>
      </c>
      <c r="I51" s="40">
        <f>SUM(I12+I17+I25+I27+I33+I39+I47+I48)</f>
        <v>11667325.599999998</v>
      </c>
      <c r="J51" s="34">
        <f>SUM(J12+J17+J25+J27+J33+J39+J47+J48)</f>
        <v>4254568.289999999</v>
      </c>
      <c r="K51" s="34">
        <f>SUM(K12+K17+K25+K27+K33+K39+K47+K48)</f>
        <v>1632322.64</v>
      </c>
      <c r="L51" s="34">
        <f>SUM(L12+L17+L25+L27+L33+L39+L47+L48)</f>
        <v>123449.99999999999</v>
      </c>
      <c r="M51" s="56">
        <f>SUM(I51:L51)</f>
        <v>17677666.529999997</v>
      </c>
      <c r="N51" s="40">
        <f>SUM(N12+N17+N25+N27+N33+N39+N47+N48)</f>
        <v>14699056.870000003</v>
      </c>
      <c r="O51" s="40">
        <f>SUM(O12+O17+O25+O27+O33+O39+O47+O48)</f>
        <v>5856637.970000001</v>
      </c>
      <c r="P51" s="40">
        <f>SUM(P12+P17+P25+P27+P33+P39+P47+P48)</f>
        <v>3152287.6800000006</v>
      </c>
      <c r="Q51" s="34">
        <f>SUM(Q12+Q17+Q25+Q27+Q33+Q39+Q47+Q48)</f>
        <v>199975.00000000003</v>
      </c>
      <c r="R51" s="56">
        <f>SUM(N51:Q51)</f>
        <v>23907957.520000003</v>
      </c>
      <c r="S51" s="40">
        <f>SUM(S12+S17+S25+S27+S33+S39+S47+S48+S11)</f>
        <v>0</v>
      </c>
      <c r="T51" s="34">
        <f>SUM(T12+T17+T25+T27+T33+T39+T47+T48)</f>
        <v>0</v>
      </c>
      <c r="U51" s="34">
        <f>SUM(U12+U17+U25+U27+U33+U39+U47+U48)</f>
        <v>0</v>
      </c>
      <c r="V51" s="34">
        <f>SUM(V12+V17+V25+V27+V33+V39+V47+V48)</f>
        <v>0</v>
      </c>
      <c r="W51" s="37">
        <f>SUM(S51:V51)</f>
        <v>0</v>
      </c>
      <c r="X51" s="29"/>
      <c r="Z51" s="4"/>
      <c r="AA51" s="4"/>
    </row>
    <row r="52" spans="1:27" s="2" customFormat="1" ht="12.75">
      <c r="A52" s="15"/>
      <c r="B52" s="14"/>
      <c r="C52" s="30"/>
      <c r="D52" s="30"/>
      <c r="E52" s="30"/>
      <c r="F52" s="30"/>
      <c r="G52" s="31"/>
      <c r="H52" s="31"/>
      <c r="I52" s="30"/>
      <c r="J52" s="25"/>
      <c r="K52" s="25"/>
      <c r="L52" s="32"/>
      <c r="M52" s="32"/>
      <c r="N52" s="25"/>
      <c r="O52" s="25"/>
      <c r="P52" s="25"/>
      <c r="Q52" s="32"/>
      <c r="R52" s="32"/>
      <c r="S52" s="25"/>
      <c r="T52" s="25"/>
      <c r="U52" s="25"/>
      <c r="V52" s="32"/>
      <c r="W52" s="32"/>
      <c r="X52" s="25"/>
      <c r="Z52" s="4"/>
      <c r="AA52" s="4"/>
    </row>
    <row r="53" spans="1:27" s="2" customFormat="1" ht="12.75">
      <c r="A53" s="13"/>
      <c r="B53" s="14"/>
      <c r="C53" s="15"/>
      <c r="D53" s="16"/>
      <c r="E53" s="16"/>
      <c r="F53" s="16"/>
      <c r="G53" s="16"/>
      <c r="H53" s="15">
        <f>H51-7761620.22</f>
        <v>0</v>
      </c>
      <c r="I53" s="16"/>
      <c r="J53" s="17"/>
      <c r="K53" s="17"/>
      <c r="L53" s="17"/>
      <c r="N53" s="17"/>
      <c r="O53" s="17"/>
      <c r="P53" s="17"/>
      <c r="Q53" s="17"/>
      <c r="S53" s="17"/>
      <c r="T53" s="48"/>
      <c r="U53" s="17"/>
      <c r="V53" s="17"/>
      <c r="Z53" s="4"/>
      <c r="AA53" s="4"/>
    </row>
    <row r="54" spans="1:27" s="2" customFormat="1" ht="12.75">
      <c r="A54" s="13"/>
      <c r="B54" s="80" t="s">
        <v>32</v>
      </c>
      <c r="C54" s="80"/>
      <c r="D54" s="80"/>
      <c r="E54" s="80"/>
      <c r="F54" s="16"/>
      <c r="G54" s="16"/>
      <c r="H54" s="80"/>
      <c r="I54" s="80"/>
      <c r="J54" s="17"/>
      <c r="K54" s="17"/>
      <c r="L54" s="17"/>
      <c r="M54" s="1" t="s">
        <v>53</v>
      </c>
      <c r="N54" s="17"/>
      <c r="O54" s="17"/>
      <c r="P54" s="17"/>
      <c r="Q54" s="17"/>
      <c r="R54" s="1"/>
      <c r="S54" s="17"/>
      <c r="T54" s="17"/>
      <c r="U54" s="17"/>
      <c r="V54" s="17"/>
      <c r="W54" s="1"/>
      <c r="Z54" s="4"/>
      <c r="AA54" s="4"/>
    </row>
    <row r="55" spans="1:27" s="2" customFormat="1" ht="12.75">
      <c r="A55" s="13"/>
      <c r="B55" s="14"/>
      <c r="C55" s="15"/>
      <c r="D55" s="16"/>
      <c r="E55" s="16"/>
      <c r="F55" s="16"/>
      <c r="G55" s="16"/>
      <c r="H55" s="13"/>
      <c r="I55" s="16"/>
      <c r="J55" s="17"/>
      <c r="K55" s="17"/>
      <c r="L55" s="17"/>
      <c r="M55" s="1"/>
      <c r="N55" s="17"/>
      <c r="O55" s="17"/>
      <c r="P55" s="17"/>
      <c r="Q55" s="17"/>
      <c r="R55" s="1"/>
      <c r="S55" s="17"/>
      <c r="T55" s="17"/>
      <c r="U55" s="17"/>
      <c r="V55" s="17"/>
      <c r="W55" s="1"/>
      <c r="Z55" s="4"/>
      <c r="AA55" s="4"/>
    </row>
    <row r="56" spans="1:27" s="2" customFormat="1" ht="18" customHeight="1">
      <c r="A56" s="1"/>
      <c r="B56" s="65" t="s">
        <v>51</v>
      </c>
      <c r="C56" s="65"/>
      <c r="D56" s="65"/>
      <c r="E56" s="65"/>
      <c r="F56" s="18"/>
      <c r="G56" s="19"/>
      <c r="H56" s="66"/>
      <c r="I56" s="66"/>
      <c r="J56" s="66"/>
      <c r="K56" s="19"/>
      <c r="L56" s="19"/>
      <c r="M56" s="19" t="s">
        <v>62</v>
      </c>
      <c r="N56" s="19"/>
      <c r="O56" s="1"/>
      <c r="P56" s="1"/>
      <c r="Q56" s="1"/>
      <c r="R56" s="1"/>
      <c r="S56" s="1"/>
      <c r="T56" s="1"/>
      <c r="U56" s="1"/>
      <c r="V56" s="1"/>
      <c r="W56" s="1"/>
      <c r="Z56" s="4"/>
      <c r="AA56" s="4"/>
    </row>
    <row r="59" spans="1:27" s="2" customFormat="1" ht="12.75">
      <c r="A59" s="20">
        <f>26885.2-C51</f>
        <v>-49320359.07</v>
      </c>
      <c r="B59" s="1"/>
      <c r="D59" s="1"/>
      <c r="E59" s="1"/>
      <c r="F59" s="1"/>
      <c r="G59" s="1"/>
      <c r="H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Z59" s="4"/>
      <c r="AA59" s="4"/>
    </row>
    <row r="60" spans="1:27" s="2" customFormat="1" ht="12.75">
      <c r="A60" s="1"/>
      <c r="B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Z60" s="4"/>
      <c r="AA60" s="4"/>
    </row>
    <row r="61" spans="1:27" s="2" customFormat="1" ht="12.75">
      <c r="A61" s="1"/>
      <c r="B61" s="1"/>
      <c r="D61" s="1"/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Z61" s="4"/>
      <c r="AA61" s="4"/>
    </row>
    <row r="63" spans="1:27" s="2" customFormat="1" ht="12.75">
      <c r="A63" s="1"/>
      <c r="B63" s="1"/>
      <c r="D63" s="1"/>
      <c r="E63" s="1"/>
      <c r="F63" s="22"/>
      <c r="G63" s="1"/>
      <c r="H63" s="1"/>
      <c r="J63" s="1"/>
      <c r="K63" s="1"/>
      <c r="L63" s="1"/>
      <c r="M63" s="1"/>
      <c r="O63" s="1"/>
      <c r="P63" s="1"/>
      <c r="Q63" s="1"/>
      <c r="R63" s="1"/>
      <c r="S63" s="1"/>
      <c r="T63" s="1"/>
      <c r="U63" s="1"/>
      <c r="V63" s="1"/>
      <c r="W63" s="1"/>
      <c r="Z63" s="4"/>
      <c r="AA63" s="4"/>
    </row>
    <row r="64" spans="1:27" s="2" customFormat="1" ht="12.75">
      <c r="A64" s="1"/>
      <c r="B64" s="1"/>
      <c r="D64" s="1"/>
      <c r="E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Z64" s="4"/>
      <c r="AA64" s="4"/>
    </row>
  </sheetData>
  <sheetProtection/>
  <mergeCells count="14">
    <mergeCell ref="N9:R9"/>
    <mergeCell ref="S9:W9"/>
    <mergeCell ref="B54:E54"/>
    <mergeCell ref="H54:I54"/>
    <mergeCell ref="B56:E56"/>
    <mergeCell ref="H56:J56"/>
    <mergeCell ref="O6:W6"/>
    <mergeCell ref="A8:A10"/>
    <mergeCell ref="B8:B10"/>
    <mergeCell ref="C8:C10"/>
    <mergeCell ref="D8:M8"/>
    <mergeCell ref="R8:W8"/>
    <mergeCell ref="D9:H9"/>
    <mergeCell ref="I9:M9"/>
  </mergeCells>
  <printOptions/>
  <pageMargins left="0.7" right="0.7" top="0.75" bottom="0.75" header="0.3" footer="0.3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Ved_Economist</cp:lastModifiedBy>
  <cp:lastPrinted>2021-05-25T05:18:35Z</cp:lastPrinted>
  <dcterms:created xsi:type="dcterms:W3CDTF">2010-12-09T05:56:50Z</dcterms:created>
  <dcterms:modified xsi:type="dcterms:W3CDTF">2022-10-27T08:12:24Z</dcterms:modified>
  <cp:category/>
  <cp:version/>
  <cp:contentType/>
  <cp:contentStatus/>
</cp:coreProperties>
</file>