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0" windowWidth="14235" windowHeight="5805" tabRatio="996" activeTab="2"/>
  </bookViews>
  <sheets>
    <sheet name="доходы" sheetId="56" r:id="rId1"/>
    <sheet name="расходы" sheetId="52" r:id="rId2"/>
    <sheet name="расходы по структуре" sheetId="59" r:id="rId3"/>
    <sheet name="дефицит" sheetId="57" r:id="rId4"/>
    <sheet name="резервный фонд" sheetId="58" r:id="rId5"/>
  </sheets>
  <externalReferences>
    <externalReference r:id="rId6"/>
    <externalReference r:id="rId7"/>
    <externalReference r:id="rId8"/>
  </externalReferences>
  <definedNames>
    <definedName name="_xlnm._FilterDatabase" localSheetId="1" hidden="1">расходы!$A$6:$F$34</definedName>
    <definedName name="_xlnm._FilterDatabase" localSheetId="2" hidden="1">'расходы по структуре'!$A$6:$J$311</definedName>
  </definedNames>
  <calcPr calcId="145621" iterate="1"/>
  <fileRecoveryPr autoRecover="0"/>
</workbook>
</file>

<file path=xl/calcChain.xml><?xml version="1.0" encoding="utf-8"?>
<calcChain xmlns="http://schemas.openxmlformats.org/spreadsheetml/2006/main">
  <c r="H8" i="57" l="1"/>
  <c r="D26" i="56"/>
  <c r="G250" i="59" l="1"/>
  <c r="G249" i="59" s="1"/>
  <c r="G248" i="59" s="1"/>
  <c r="G247" i="59" s="1"/>
  <c r="H250" i="59"/>
  <c r="H249" i="59" s="1"/>
  <c r="H248" i="59" s="1"/>
  <c r="J251" i="59"/>
  <c r="J243" i="59"/>
  <c r="I243" i="59"/>
  <c r="H242" i="59"/>
  <c r="G242" i="59"/>
  <c r="J176" i="59"/>
  <c r="J175" i="59" s="1"/>
  <c r="J174" i="59" s="1"/>
  <c r="J173" i="59" s="1"/>
  <c r="J181" i="59"/>
  <c r="J180" i="59" s="1"/>
  <c r="J179" i="59" s="1"/>
  <c r="J178" i="59" s="1"/>
  <c r="J177" i="59" s="1"/>
  <c r="I181" i="59"/>
  <c r="I176" i="59"/>
  <c r="H180" i="59"/>
  <c r="H179" i="59" s="1"/>
  <c r="H178" i="59" s="1"/>
  <c r="H177" i="59" s="1"/>
  <c r="G180" i="59"/>
  <c r="G179" i="59" s="1"/>
  <c r="G178" i="59" s="1"/>
  <c r="G177" i="59" s="1"/>
  <c r="H175" i="59"/>
  <c r="G175" i="59"/>
  <c r="G174" i="59" s="1"/>
  <c r="G173" i="59" s="1"/>
  <c r="J41" i="59"/>
  <c r="J40" i="59" s="1"/>
  <c r="J39" i="59" s="1"/>
  <c r="J38" i="59" s="1"/>
  <c r="J37" i="59" s="1"/>
  <c r="I41" i="59"/>
  <c r="I40" i="59" s="1"/>
  <c r="I39" i="59" s="1"/>
  <c r="I38" i="59" s="1"/>
  <c r="I37" i="59" s="1"/>
  <c r="H40" i="59"/>
  <c r="H39" i="59" s="1"/>
  <c r="H38" i="59" s="1"/>
  <c r="H37" i="59" s="1"/>
  <c r="G40" i="59"/>
  <c r="G39" i="59" s="1"/>
  <c r="G38" i="59" s="1"/>
  <c r="G37" i="59" s="1"/>
  <c r="G46" i="59"/>
  <c r="G45" i="59" s="1"/>
  <c r="G44" i="59" s="1"/>
  <c r="G43" i="59" s="1"/>
  <c r="G42" i="59" s="1"/>
  <c r="H46" i="59"/>
  <c r="I46" i="59"/>
  <c r="I45" i="59" s="1"/>
  <c r="I44" i="59" s="1"/>
  <c r="I43" i="59" s="1"/>
  <c r="I42" i="59" s="1"/>
  <c r="J250" i="59" l="1"/>
  <c r="H247" i="59"/>
  <c r="J248" i="59"/>
  <c r="G245" i="59"/>
  <c r="G246" i="59"/>
  <c r="I180" i="59"/>
  <c r="I178" i="59"/>
  <c r="J249" i="59"/>
  <c r="J172" i="59"/>
  <c r="J171" i="59" s="1"/>
  <c r="J170" i="59" s="1"/>
  <c r="I175" i="59"/>
  <c r="I177" i="59"/>
  <c r="I179" i="59"/>
  <c r="H174" i="59"/>
  <c r="G172" i="59"/>
  <c r="G171" i="59" s="1"/>
  <c r="G170" i="59" s="1"/>
  <c r="J46" i="59"/>
  <c r="H45" i="59"/>
  <c r="H246" i="59" l="1"/>
  <c r="J246" i="59" s="1"/>
  <c r="J247" i="59"/>
  <c r="H245" i="59"/>
  <c r="J245" i="59" s="1"/>
  <c r="H173" i="59"/>
  <c r="H172" i="59" s="1"/>
  <c r="H171" i="59" s="1"/>
  <c r="H170" i="59" s="1"/>
  <c r="I174" i="59"/>
  <c r="I173" i="59" s="1"/>
  <c r="I172" i="59" s="1"/>
  <c r="I171" i="59" s="1"/>
  <c r="I170" i="59" s="1"/>
  <c r="J45" i="59"/>
  <c r="H44" i="59"/>
  <c r="J44" i="59" l="1"/>
  <c r="H43" i="59"/>
  <c r="J43" i="59" l="1"/>
  <c r="H42" i="59"/>
  <c r="J42" i="59" s="1"/>
  <c r="J310" i="59" l="1"/>
  <c r="I310" i="59"/>
  <c r="H309" i="59"/>
  <c r="H308" i="59" s="1"/>
  <c r="G309" i="59"/>
  <c r="G308" i="59" s="1"/>
  <c r="J307" i="59"/>
  <c r="I307" i="59"/>
  <c r="J306" i="59"/>
  <c r="I306" i="59"/>
  <c r="H305" i="59"/>
  <c r="H304" i="59" s="1"/>
  <c r="G305" i="59"/>
  <c r="G304" i="59" s="1"/>
  <c r="J303" i="59"/>
  <c r="I303" i="59"/>
  <c r="J302" i="59"/>
  <c r="I302" i="59"/>
  <c r="J301" i="59"/>
  <c r="I301" i="59"/>
  <c r="H300" i="59"/>
  <c r="G300" i="59"/>
  <c r="G299" i="59" s="1"/>
  <c r="J292" i="59"/>
  <c r="I292" i="59"/>
  <c r="H291" i="59"/>
  <c r="H290" i="59" s="1"/>
  <c r="G291" i="59"/>
  <c r="G290" i="59" s="1"/>
  <c r="G289" i="59" s="1"/>
  <c r="G288" i="59" s="1"/>
  <c r="G287" i="59" s="1"/>
  <c r="J286" i="59"/>
  <c r="I286" i="59"/>
  <c r="H285" i="59"/>
  <c r="G285" i="59"/>
  <c r="G284" i="59" s="1"/>
  <c r="G283" i="59" s="1"/>
  <c r="J282" i="59"/>
  <c r="I282" i="59"/>
  <c r="H281" i="59"/>
  <c r="G281" i="59"/>
  <c r="G280" i="59" s="1"/>
  <c r="G279" i="59" s="1"/>
  <c r="J278" i="59"/>
  <c r="I278" i="59"/>
  <c r="J277" i="59"/>
  <c r="I277" i="59"/>
  <c r="H276" i="59"/>
  <c r="H275" i="59" s="1"/>
  <c r="G276" i="59"/>
  <c r="G275" i="59" s="1"/>
  <c r="J274" i="59"/>
  <c r="I274" i="59"/>
  <c r="J273" i="59"/>
  <c r="J272" i="59"/>
  <c r="I272" i="59"/>
  <c r="H271" i="59"/>
  <c r="H270" i="59" s="1"/>
  <c r="G271" i="59"/>
  <c r="G270" i="59" s="1"/>
  <c r="J263" i="59"/>
  <c r="H262" i="59"/>
  <c r="H261" i="59" s="1"/>
  <c r="H260" i="59" s="1"/>
  <c r="G262" i="59"/>
  <c r="J259" i="59"/>
  <c r="H258" i="59"/>
  <c r="G258" i="59"/>
  <c r="G257" i="59" s="1"/>
  <c r="G256" i="59" s="1"/>
  <c r="J244" i="59"/>
  <c r="I244" i="59"/>
  <c r="H241" i="59"/>
  <c r="H240" i="59" s="1"/>
  <c r="H239" i="59" s="1"/>
  <c r="J238" i="59"/>
  <c r="I238" i="59"/>
  <c r="H237" i="59"/>
  <c r="G237" i="59"/>
  <c r="G236" i="59" s="1"/>
  <c r="G235" i="59" s="1"/>
  <c r="J232" i="59"/>
  <c r="I232" i="59"/>
  <c r="H231" i="59"/>
  <c r="G231" i="59"/>
  <c r="G230" i="59" s="1"/>
  <c r="G229" i="59" s="1"/>
  <c r="G228" i="59" s="1"/>
  <c r="G227" i="59" s="1"/>
  <c r="J226" i="59"/>
  <c r="I225" i="59"/>
  <c r="I224" i="59" s="1"/>
  <c r="I223" i="59" s="1"/>
  <c r="H225" i="59"/>
  <c r="H224" i="59" s="1"/>
  <c r="H223" i="59" s="1"/>
  <c r="G225" i="59"/>
  <c r="G224" i="59" s="1"/>
  <c r="J222" i="59"/>
  <c r="I221" i="59"/>
  <c r="I220" i="59" s="1"/>
  <c r="H221" i="59"/>
  <c r="G221" i="59"/>
  <c r="G220" i="59" s="1"/>
  <c r="J219" i="59"/>
  <c r="I218" i="59"/>
  <c r="I217" i="59" s="1"/>
  <c r="I216" i="59" s="1"/>
  <c r="H218" i="59"/>
  <c r="G218" i="59"/>
  <c r="G217" i="59" s="1"/>
  <c r="G216" i="59" s="1"/>
  <c r="I214" i="59"/>
  <c r="J211" i="59"/>
  <c r="I211" i="59"/>
  <c r="H210" i="59"/>
  <c r="G210" i="59"/>
  <c r="G209" i="59" s="1"/>
  <c r="G208" i="59" s="1"/>
  <c r="G207" i="59" s="1"/>
  <c r="G206" i="59" s="1"/>
  <c r="G205" i="59" s="1"/>
  <c r="G204" i="59" s="1"/>
  <c r="J202" i="59"/>
  <c r="I202" i="59"/>
  <c r="H201" i="59"/>
  <c r="H200" i="59" s="1"/>
  <c r="H199" i="59" s="1"/>
  <c r="H198" i="59" s="1"/>
  <c r="H197" i="59" s="1"/>
  <c r="G201" i="59"/>
  <c r="J196" i="59"/>
  <c r="I196" i="59"/>
  <c r="H195" i="59"/>
  <c r="G195" i="59"/>
  <c r="G194" i="59" s="1"/>
  <c r="G193" i="59" s="1"/>
  <c r="G192" i="59" s="1"/>
  <c r="G191" i="59" s="1"/>
  <c r="G190" i="59" s="1"/>
  <c r="J189" i="59"/>
  <c r="I189" i="59"/>
  <c r="H188" i="59"/>
  <c r="G188" i="59"/>
  <c r="J168" i="59"/>
  <c r="H167" i="59"/>
  <c r="G167" i="59"/>
  <c r="J166" i="59"/>
  <c r="H165" i="59"/>
  <c r="G165" i="59"/>
  <c r="J162" i="59"/>
  <c r="I162" i="59"/>
  <c r="H161" i="59"/>
  <c r="H160" i="59" s="1"/>
  <c r="H159" i="59" s="1"/>
  <c r="G161" i="59"/>
  <c r="G160" i="59" s="1"/>
  <c r="J158" i="59"/>
  <c r="I158" i="59"/>
  <c r="H157" i="59"/>
  <c r="G157" i="59"/>
  <c r="J156" i="59"/>
  <c r="H155" i="59"/>
  <c r="G155" i="59"/>
  <c r="J152" i="59"/>
  <c r="I152" i="59"/>
  <c r="H151" i="59"/>
  <c r="H150" i="59" s="1"/>
  <c r="G151" i="59"/>
  <c r="G150" i="59" s="1"/>
  <c r="J144" i="59"/>
  <c r="I144" i="59"/>
  <c r="H143" i="59"/>
  <c r="H142" i="59" s="1"/>
  <c r="G143" i="59"/>
  <c r="G142" i="59" s="1"/>
  <c r="G141" i="59" s="1"/>
  <c r="G140" i="59" s="1"/>
  <c r="G139" i="59" s="1"/>
  <c r="J138" i="59"/>
  <c r="I138" i="59"/>
  <c r="H137" i="59"/>
  <c r="H136" i="59" s="1"/>
  <c r="G137" i="59"/>
  <c r="G136" i="59" s="1"/>
  <c r="G135" i="59" s="1"/>
  <c r="G134" i="59" s="1"/>
  <c r="G133" i="59" s="1"/>
  <c r="J130" i="59"/>
  <c r="I130" i="59"/>
  <c r="H129" i="59"/>
  <c r="G129" i="59"/>
  <c r="G128" i="59" s="1"/>
  <c r="G127" i="59" s="1"/>
  <c r="G126" i="59" s="1"/>
  <c r="G125" i="59" s="1"/>
  <c r="G124" i="59" s="1"/>
  <c r="G123" i="59" s="1"/>
  <c r="J121" i="59"/>
  <c r="I121" i="59"/>
  <c r="H120" i="59"/>
  <c r="H119" i="59" s="1"/>
  <c r="G120" i="59"/>
  <c r="G119" i="59" s="1"/>
  <c r="J118" i="59"/>
  <c r="I118" i="59"/>
  <c r="J117" i="59"/>
  <c r="I117" i="59"/>
  <c r="H116" i="59"/>
  <c r="H115" i="59" s="1"/>
  <c r="G116" i="59"/>
  <c r="G115" i="59" s="1"/>
  <c r="J109" i="59"/>
  <c r="I108" i="59"/>
  <c r="I107" i="59" s="1"/>
  <c r="I106" i="59" s="1"/>
  <c r="I105" i="59" s="1"/>
  <c r="H108" i="59"/>
  <c r="H107" i="59" s="1"/>
  <c r="G108" i="59"/>
  <c r="G107" i="59" s="1"/>
  <c r="G106" i="59" s="1"/>
  <c r="G105" i="59" s="1"/>
  <c r="G104" i="59" s="1"/>
  <c r="J103" i="59"/>
  <c r="I103" i="59"/>
  <c r="H102" i="59"/>
  <c r="G102" i="59"/>
  <c r="G101" i="59" s="1"/>
  <c r="G100" i="59" s="1"/>
  <c r="G99" i="59" s="1"/>
  <c r="G98" i="59" s="1"/>
  <c r="J96" i="59"/>
  <c r="I96" i="59"/>
  <c r="H95" i="59"/>
  <c r="H94" i="59" s="1"/>
  <c r="G95" i="59"/>
  <c r="G94" i="59" s="1"/>
  <c r="J93" i="59"/>
  <c r="I93" i="59"/>
  <c r="H92" i="59"/>
  <c r="H91" i="59" s="1"/>
  <c r="G92" i="59"/>
  <c r="G91" i="59" s="1"/>
  <c r="J90" i="59"/>
  <c r="I90" i="59"/>
  <c r="J89" i="59"/>
  <c r="I89" i="59"/>
  <c r="J88" i="59"/>
  <c r="H87" i="59"/>
  <c r="G87" i="59"/>
  <c r="G86" i="59" s="1"/>
  <c r="J82" i="59"/>
  <c r="H81" i="59"/>
  <c r="G81" i="59"/>
  <c r="G80" i="59" s="1"/>
  <c r="J79" i="59"/>
  <c r="I79" i="59"/>
  <c r="H78" i="59"/>
  <c r="G78" i="59"/>
  <c r="G77" i="59" s="1"/>
  <c r="J75" i="59"/>
  <c r="I75" i="59"/>
  <c r="J74" i="59"/>
  <c r="H73" i="59"/>
  <c r="G73" i="59"/>
  <c r="J72" i="59"/>
  <c r="I72" i="59"/>
  <c r="H71" i="59"/>
  <c r="G71" i="59"/>
  <c r="J69" i="59"/>
  <c r="H68" i="59"/>
  <c r="H67" i="59" s="1"/>
  <c r="G68" i="59"/>
  <c r="G67" i="59" s="1"/>
  <c r="J65" i="59"/>
  <c r="I65" i="59"/>
  <c r="J64" i="59"/>
  <c r="H63" i="59"/>
  <c r="G63" i="59"/>
  <c r="G62" i="59" s="1"/>
  <c r="J61" i="59"/>
  <c r="I61" i="59"/>
  <c r="J60" i="59"/>
  <c r="I60" i="59"/>
  <c r="H59" i="59"/>
  <c r="G59" i="59"/>
  <c r="G58" i="59" s="1"/>
  <c r="J57" i="59"/>
  <c r="I57" i="59"/>
  <c r="J56" i="59"/>
  <c r="I56" i="59"/>
  <c r="J55" i="59"/>
  <c r="I55" i="59"/>
  <c r="J54" i="59"/>
  <c r="I54" i="59"/>
  <c r="H53" i="59"/>
  <c r="G53" i="59"/>
  <c r="G52" i="59" s="1"/>
  <c r="J47" i="59"/>
  <c r="J36" i="59"/>
  <c r="I36" i="59"/>
  <c r="H35" i="59"/>
  <c r="H34" i="59" s="1"/>
  <c r="H33" i="59" s="1"/>
  <c r="H32" i="59" s="1"/>
  <c r="G35" i="59"/>
  <c r="J31" i="59"/>
  <c r="I31" i="59"/>
  <c r="H30" i="59"/>
  <c r="G30" i="59"/>
  <c r="G29" i="59" s="1"/>
  <c r="G28" i="59" s="1"/>
  <c r="G27" i="59" s="1"/>
  <c r="J25" i="59"/>
  <c r="I25" i="59"/>
  <c r="J24" i="59"/>
  <c r="I24" i="59"/>
  <c r="J23" i="59"/>
  <c r="I23" i="59"/>
  <c r="H22" i="59"/>
  <c r="H21" i="59" s="1"/>
  <c r="G22" i="59"/>
  <c r="G21" i="59" s="1"/>
  <c r="J16" i="59"/>
  <c r="I16" i="59"/>
  <c r="J15" i="59"/>
  <c r="J14" i="59"/>
  <c r="I14" i="59"/>
  <c r="H13" i="59"/>
  <c r="G13" i="59"/>
  <c r="G12" i="59" s="1"/>
  <c r="G11" i="59" s="1"/>
  <c r="G10" i="59" s="1"/>
  <c r="G9" i="59" s="1"/>
  <c r="G8" i="59" s="1"/>
  <c r="G132" i="59" l="1"/>
  <c r="G131" i="59" s="1"/>
  <c r="J142" i="59"/>
  <c r="G164" i="59"/>
  <c r="G163" i="59" s="1"/>
  <c r="I188" i="59"/>
  <c r="J221" i="59"/>
  <c r="G51" i="59"/>
  <c r="I195" i="59"/>
  <c r="J87" i="59"/>
  <c r="G97" i="59"/>
  <c r="J102" i="59"/>
  <c r="J143" i="59"/>
  <c r="J129" i="59"/>
  <c r="I35" i="59"/>
  <c r="H128" i="59"/>
  <c r="J128" i="59" s="1"/>
  <c r="J225" i="59"/>
  <c r="G114" i="59"/>
  <c r="G113" i="59" s="1"/>
  <c r="G112" i="59" s="1"/>
  <c r="G111" i="59" s="1"/>
  <c r="G110" i="59" s="1"/>
  <c r="J167" i="59"/>
  <c r="I270" i="59"/>
  <c r="J271" i="59"/>
  <c r="J300" i="59"/>
  <c r="G85" i="59"/>
  <c r="G84" i="59" s="1"/>
  <c r="G83" i="59" s="1"/>
  <c r="I129" i="59"/>
  <c r="I142" i="59"/>
  <c r="I143" i="59"/>
  <c r="J165" i="59"/>
  <c r="I271" i="59"/>
  <c r="J285" i="59"/>
  <c r="I300" i="59"/>
  <c r="H141" i="59"/>
  <c r="J231" i="59"/>
  <c r="H299" i="59"/>
  <c r="J299" i="59" s="1"/>
  <c r="J150" i="59"/>
  <c r="I150" i="59"/>
  <c r="G223" i="59"/>
  <c r="J223" i="59" s="1"/>
  <c r="J224" i="59"/>
  <c r="J160" i="59"/>
  <c r="G159" i="59"/>
  <c r="J159" i="59" s="1"/>
  <c r="G70" i="59"/>
  <c r="I201" i="59"/>
  <c r="G200" i="59"/>
  <c r="G199" i="59" s="1"/>
  <c r="I30" i="59"/>
  <c r="I53" i="59"/>
  <c r="J53" i="59"/>
  <c r="I71" i="59"/>
  <c r="J71" i="59"/>
  <c r="J35" i="59"/>
  <c r="J67" i="59"/>
  <c r="J78" i="59"/>
  <c r="I78" i="59"/>
  <c r="H77" i="59"/>
  <c r="I77" i="59" s="1"/>
  <c r="I160" i="59"/>
  <c r="J161" i="59"/>
  <c r="H164" i="59"/>
  <c r="H187" i="59"/>
  <c r="H186" i="59" s="1"/>
  <c r="H185" i="59" s="1"/>
  <c r="H184" i="59" s="1"/>
  <c r="H183" i="59" s="1"/>
  <c r="H182" i="59" s="1"/>
  <c r="J188" i="59"/>
  <c r="J242" i="59"/>
  <c r="J270" i="59"/>
  <c r="J52" i="59"/>
  <c r="J59" i="59"/>
  <c r="H101" i="59"/>
  <c r="I102" i="59"/>
  <c r="J237" i="59"/>
  <c r="H284" i="59"/>
  <c r="I285" i="59"/>
  <c r="J151" i="59"/>
  <c r="I151" i="59"/>
  <c r="G269" i="59"/>
  <c r="G268" i="59" s="1"/>
  <c r="G267" i="59" s="1"/>
  <c r="G266" i="59" s="1"/>
  <c r="G265" i="59" s="1"/>
  <c r="G264" i="59" s="1"/>
  <c r="I63" i="59"/>
  <c r="H62" i="59"/>
  <c r="I62" i="59" s="1"/>
  <c r="J63" i="59"/>
  <c r="I161" i="59"/>
  <c r="J195" i="59"/>
  <c r="H194" i="59"/>
  <c r="H193" i="59" s="1"/>
  <c r="J201" i="59"/>
  <c r="H220" i="59"/>
  <c r="J220" i="59" s="1"/>
  <c r="I242" i="59"/>
  <c r="G241" i="59"/>
  <c r="G240" i="59" s="1"/>
  <c r="I240" i="59" s="1"/>
  <c r="J262" i="59"/>
  <c r="G261" i="59"/>
  <c r="G298" i="59"/>
  <c r="G297" i="59" s="1"/>
  <c r="G296" i="59" s="1"/>
  <c r="G295" i="59" s="1"/>
  <c r="G294" i="59" s="1"/>
  <c r="G293" i="59" s="1"/>
  <c r="I73" i="59"/>
  <c r="G154" i="59"/>
  <c r="J108" i="59"/>
  <c r="G34" i="59"/>
  <c r="J22" i="59"/>
  <c r="J21" i="59"/>
  <c r="J20" i="59" s="1"/>
  <c r="I22" i="59"/>
  <c r="H20" i="59"/>
  <c r="H19" i="59" s="1"/>
  <c r="H18" i="59" s="1"/>
  <c r="H17" i="59" s="1"/>
  <c r="I21" i="59"/>
  <c r="I20" i="59" s="1"/>
  <c r="G20" i="59"/>
  <c r="G19" i="59" s="1"/>
  <c r="I13" i="59"/>
  <c r="J13" i="59"/>
  <c r="H12" i="59"/>
  <c r="J12" i="59" s="1"/>
  <c r="J11" i="59" s="1"/>
  <c r="J10" i="59" s="1"/>
  <c r="G153" i="59"/>
  <c r="J157" i="59"/>
  <c r="I157" i="59"/>
  <c r="J218" i="59"/>
  <c r="H217" i="59"/>
  <c r="I52" i="59"/>
  <c r="H80" i="59"/>
  <c r="J81" i="59"/>
  <c r="J107" i="59"/>
  <c r="H106" i="59"/>
  <c r="J275" i="59"/>
  <c r="H269" i="59"/>
  <c r="I275" i="59"/>
  <c r="I94" i="59"/>
  <c r="J94" i="59"/>
  <c r="I136" i="59"/>
  <c r="J136" i="59"/>
  <c r="J155" i="59"/>
  <c r="H154" i="59"/>
  <c r="H29" i="59"/>
  <c r="H58" i="59"/>
  <c r="J68" i="59"/>
  <c r="H86" i="59"/>
  <c r="I87" i="59"/>
  <c r="J210" i="59"/>
  <c r="I210" i="59"/>
  <c r="H209" i="59"/>
  <c r="J281" i="59"/>
  <c r="I281" i="59"/>
  <c r="H280" i="59"/>
  <c r="J290" i="59"/>
  <c r="I290" i="59"/>
  <c r="H289" i="59"/>
  <c r="J30" i="59"/>
  <c r="I59" i="59"/>
  <c r="J73" i="59"/>
  <c r="H70" i="59"/>
  <c r="H66" i="59" s="1"/>
  <c r="I91" i="59"/>
  <c r="J91" i="59"/>
  <c r="I115" i="59"/>
  <c r="J115" i="59"/>
  <c r="I119" i="59"/>
  <c r="J119" i="59"/>
  <c r="G76" i="59"/>
  <c r="I92" i="59"/>
  <c r="J92" i="59"/>
  <c r="I95" i="59"/>
  <c r="J95" i="59"/>
  <c r="H114" i="59"/>
  <c r="I116" i="59"/>
  <c r="J116" i="59"/>
  <c r="I120" i="59"/>
  <c r="J120" i="59"/>
  <c r="H135" i="59"/>
  <c r="I137" i="59"/>
  <c r="J137" i="59"/>
  <c r="J304" i="59"/>
  <c r="I304" i="59"/>
  <c r="G187" i="59"/>
  <c r="H230" i="59"/>
  <c r="I231" i="59"/>
  <c r="H236" i="59"/>
  <c r="I237" i="59"/>
  <c r="J258" i="59"/>
  <c r="H257" i="59"/>
  <c r="J276" i="59"/>
  <c r="I276" i="59"/>
  <c r="J291" i="59"/>
  <c r="I291" i="59"/>
  <c r="J305" i="59"/>
  <c r="I305" i="59"/>
  <c r="J309" i="59"/>
  <c r="J308" i="59" s="1"/>
  <c r="I309" i="59"/>
  <c r="I308" i="59" s="1"/>
  <c r="I159" i="59" l="1"/>
  <c r="G239" i="59"/>
  <c r="G234" i="59" s="1"/>
  <c r="G233" i="59" s="1"/>
  <c r="I194" i="59"/>
  <c r="J240" i="59"/>
  <c r="G66" i="59"/>
  <c r="G50" i="59" s="1"/>
  <c r="G49" i="59" s="1"/>
  <c r="G48" i="59" s="1"/>
  <c r="I241" i="59"/>
  <c r="G148" i="59"/>
  <c r="G147" i="59" s="1"/>
  <c r="G146" i="59" s="1"/>
  <c r="G145" i="59" s="1"/>
  <c r="G122" i="59" s="1"/>
  <c r="I128" i="59"/>
  <c r="J200" i="59"/>
  <c r="H127" i="59"/>
  <c r="I127" i="59" s="1"/>
  <c r="H298" i="59"/>
  <c r="H297" i="59" s="1"/>
  <c r="I297" i="59" s="1"/>
  <c r="J298" i="59"/>
  <c r="I200" i="59"/>
  <c r="J141" i="59"/>
  <c r="I141" i="59"/>
  <c r="H140" i="59"/>
  <c r="J194" i="59"/>
  <c r="G149" i="59"/>
  <c r="I299" i="59"/>
  <c r="I298" i="59" s="1"/>
  <c r="J62" i="59"/>
  <c r="J101" i="59"/>
  <c r="H100" i="59"/>
  <c r="I101" i="59"/>
  <c r="H51" i="59"/>
  <c r="I51" i="59" s="1"/>
  <c r="I12" i="59"/>
  <c r="I11" i="59" s="1"/>
  <c r="I10" i="59" s="1"/>
  <c r="H163" i="59"/>
  <c r="J163" i="59" s="1"/>
  <c r="J164" i="59"/>
  <c r="J241" i="59"/>
  <c r="G215" i="59"/>
  <c r="G214" i="59" s="1"/>
  <c r="G213" i="59" s="1"/>
  <c r="G212" i="59" s="1"/>
  <c r="J284" i="59"/>
  <c r="I284" i="59"/>
  <c r="H283" i="59"/>
  <c r="J77" i="59"/>
  <c r="G260" i="59"/>
  <c r="J261" i="59"/>
  <c r="I34" i="59"/>
  <c r="J34" i="59"/>
  <c r="G33" i="59"/>
  <c r="I19" i="59"/>
  <c r="G18" i="59"/>
  <c r="J19" i="59"/>
  <c r="H11" i="59"/>
  <c r="H10" i="59" s="1"/>
  <c r="H9" i="59" s="1"/>
  <c r="I9" i="59" s="1"/>
  <c r="J29" i="59"/>
  <c r="I29" i="59"/>
  <c r="H28" i="59"/>
  <c r="J193" i="59"/>
  <c r="I193" i="59"/>
  <c r="H192" i="59"/>
  <c r="J230" i="59"/>
  <c r="H229" i="59"/>
  <c r="I230" i="59"/>
  <c r="I199" i="59"/>
  <c r="G198" i="59"/>
  <c r="J199" i="59"/>
  <c r="J280" i="59"/>
  <c r="I280" i="59"/>
  <c r="H279" i="59"/>
  <c r="J80" i="59"/>
  <c r="H76" i="59"/>
  <c r="J257" i="59"/>
  <c r="H256" i="59"/>
  <c r="I187" i="59"/>
  <c r="G186" i="59"/>
  <c r="J187" i="59"/>
  <c r="I114" i="59"/>
  <c r="J114" i="59"/>
  <c r="H113" i="59"/>
  <c r="J289" i="59"/>
  <c r="I289" i="59"/>
  <c r="H288" i="59"/>
  <c r="I269" i="59"/>
  <c r="J269" i="59"/>
  <c r="J106" i="59"/>
  <c r="H105" i="59"/>
  <c r="J217" i="59"/>
  <c r="H216" i="59"/>
  <c r="I70" i="59"/>
  <c r="J70" i="59"/>
  <c r="J209" i="59"/>
  <c r="I209" i="59"/>
  <c r="H208" i="59"/>
  <c r="J86" i="59"/>
  <c r="I86" i="59"/>
  <c r="H85" i="59"/>
  <c r="I135" i="59"/>
  <c r="J135" i="59"/>
  <c r="H134" i="59"/>
  <c r="J236" i="59"/>
  <c r="H235" i="59"/>
  <c r="H234" i="59" s="1"/>
  <c r="H233" i="59" s="1"/>
  <c r="I236" i="59"/>
  <c r="I58" i="59"/>
  <c r="J58" i="59"/>
  <c r="J154" i="59"/>
  <c r="H149" i="59"/>
  <c r="I154" i="59"/>
  <c r="H153" i="59"/>
  <c r="I239" i="59" l="1"/>
  <c r="H268" i="59"/>
  <c r="J268" i="59" s="1"/>
  <c r="J239" i="59"/>
  <c r="J127" i="59"/>
  <c r="H126" i="59"/>
  <c r="I126" i="59" s="1"/>
  <c r="J297" i="59"/>
  <c r="H296" i="59"/>
  <c r="H295" i="59" s="1"/>
  <c r="J140" i="59"/>
  <c r="H139" i="59"/>
  <c r="I140" i="59"/>
  <c r="J283" i="59"/>
  <c r="I283" i="59"/>
  <c r="J51" i="59"/>
  <c r="J260" i="59"/>
  <c r="G255" i="59"/>
  <c r="G254" i="59" s="1"/>
  <c r="G253" i="59" s="1"/>
  <c r="G252" i="59" s="1"/>
  <c r="J100" i="59"/>
  <c r="H99" i="59"/>
  <c r="I100" i="59"/>
  <c r="I33" i="59"/>
  <c r="J33" i="59"/>
  <c r="G32" i="59"/>
  <c r="I18" i="59"/>
  <c r="G17" i="59"/>
  <c r="J18" i="59"/>
  <c r="H8" i="59"/>
  <c r="J9" i="59"/>
  <c r="J66" i="59"/>
  <c r="I66" i="59"/>
  <c r="J256" i="59"/>
  <c r="H255" i="59"/>
  <c r="J229" i="59"/>
  <c r="H228" i="59"/>
  <c r="I229" i="59"/>
  <c r="J153" i="59"/>
  <c r="H148" i="59"/>
  <c r="I153" i="59"/>
  <c r="J288" i="59"/>
  <c r="I288" i="59"/>
  <c r="H287" i="59"/>
  <c r="J192" i="59"/>
  <c r="I192" i="59"/>
  <c r="H191" i="59"/>
  <c r="J149" i="59"/>
  <c r="I149" i="59"/>
  <c r="J235" i="59"/>
  <c r="I235" i="59"/>
  <c r="I134" i="59"/>
  <c r="J134" i="59"/>
  <c r="H133" i="59"/>
  <c r="J208" i="59"/>
  <c r="I208" i="59"/>
  <c r="H207" i="59"/>
  <c r="J216" i="59"/>
  <c r="H215" i="59"/>
  <c r="J76" i="59"/>
  <c r="I76" i="59"/>
  <c r="H50" i="59"/>
  <c r="J85" i="59"/>
  <c r="H84" i="59"/>
  <c r="H83" i="59" s="1"/>
  <c r="I85" i="59"/>
  <c r="J105" i="59"/>
  <c r="H104" i="59"/>
  <c r="J104" i="59" s="1"/>
  <c r="I113" i="59"/>
  <c r="J113" i="59"/>
  <c r="H112" i="59"/>
  <c r="I186" i="59"/>
  <c r="J186" i="59"/>
  <c r="G185" i="59"/>
  <c r="J279" i="59"/>
  <c r="I279" i="59"/>
  <c r="I198" i="59"/>
  <c r="G197" i="59"/>
  <c r="J198" i="59"/>
  <c r="J28" i="59"/>
  <c r="I28" i="59"/>
  <c r="H27" i="59"/>
  <c r="I8" i="59" l="1"/>
  <c r="I234" i="59"/>
  <c r="I233" i="59" s="1"/>
  <c r="J234" i="59"/>
  <c r="J233" i="59" s="1"/>
  <c r="H267" i="59"/>
  <c r="J267" i="59" s="1"/>
  <c r="I268" i="59"/>
  <c r="H125" i="59"/>
  <c r="I125" i="59" s="1"/>
  <c r="J126" i="59"/>
  <c r="J296" i="59"/>
  <c r="I296" i="59"/>
  <c r="J125" i="59"/>
  <c r="J139" i="59"/>
  <c r="I139" i="59"/>
  <c r="J99" i="59"/>
  <c r="I99" i="59"/>
  <c r="H98" i="59"/>
  <c r="I32" i="59"/>
  <c r="J32" i="59"/>
  <c r="G26" i="59"/>
  <c r="G7" i="59" s="1"/>
  <c r="I17" i="59"/>
  <c r="J17" i="59"/>
  <c r="J8" i="59"/>
  <c r="J27" i="59"/>
  <c r="H26" i="59"/>
  <c r="I27" i="59"/>
  <c r="I185" i="59"/>
  <c r="G184" i="59"/>
  <c r="J185" i="59"/>
  <c r="H266" i="59"/>
  <c r="J215" i="59"/>
  <c r="H214" i="59"/>
  <c r="J287" i="59"/>
  <c r="I287" i="59"/>
  <c r="H147" i="59"/>
  <c r="I148" i="59"/>
  <c r="J148" i="59"/>
  <c r="I50" i="59"/>
  <c r="J50" i="59"/>
  <c r="H49" i="59"/>
  <c r="I133" i="59"/>
  <c r="J133" i="59"/>
  <c r="H132" i="59"/>
  <c r="J191" i="59"/>
  <c r="I191" i="59"/>
  <c r="H190" i="59"/>
  <c r="H169" i="59" s="1"/>
  <c r="J255" i="59"/>
  <c r="H254" i="59"/>
  <c r="H294" i="59"/>
  <c r="J295" i="59"/>
  <c r="I295" i="59"/>
  <c r="I197" i="59"/>
  <c r="J197" i="59"/>
  <c r="J207" i="59"/>
  <c r="I207" i="59"/>
  <c r="H206" i="59"/>
  <c r="I112" i="59"/>
  <c r="J112" i="59"/>
  <c r="H111" i="59"/>
  <c r="J84" i="59"/>
  <c r="I84" i="59"/>
  <c r="J228" i="59"/>
  <c r="I228" i="59"/>
  <c r="H227" i="59"/>
  <c r="I267" i="59" l="1"/>
  <c r="H124" i="59"/>
  <c r="J124" i="59" s="1"/>
  <c r="J98" i="59"/>
  <c r="I98" i="59"/>
  <c r="H97" i="59"/>
  <c r="I111" i="59"/>
  <c r="J111" i="59"/>
  <c r="H110" i="59"/>
  <c r="H213" i="59"/>
  <c r="J214" i="59"/>
  <c r="J206" i="59"/>
  <c r="I206" i="59"/>
  <c r="H205" i="59"/>
  <c r="J254" i="59"/>
  <c r="H253" i="59"/>
  <c r="I49" i="59"/>
  <c r="H48" i="59"/>
  <c r="H7" i="59" s="1"/>
  <c r="J49" i="59"/>
  <c r="G203" i="59"/>
  <c r="J190" i="59"/>
  <c r="I190" i="59"/>
  <c r="H293" i="59"/>
  <c r="I294" i="59"/>
  <c r="J294" i="59"/>
  <c r="H265" i="59"/>
  <c r="J266" i="59"/>
  <c r="I266" i="59"/>
  <c r="J227" i="59"/>
  <c r="I227" i="59"/>
  <c r="J83" i="59"/>
  <c r="I83" i="59"/>
  <c r="I132" i="59"/>
  <c r="J132" i="59"/>
  <c r="H131" i="59"/>
  <c r="H146" i="59"/>
  <c r="J147" i="59"/>
  <c r="I147" i="59"/>
  <c r="I184" i="59"/>
  <c r="G183" i="59"/>
  <c r="J184" i="59"/>
  <c r="J26" i="59"/>
  <c r="I26" i="59"/>
  <c r="H123" i="59" l="1"/>
  <c r="J123" i="59" s="1"/>
  <c r="I124" i="59"/>
  <c r="J97" i="59"/>
  <c r="I97" i="59"/>
  <c r="I48" i="59"/>
  <c r="I7" i="59" s="1"/>
  <c r="J48" i="59"/>
  <c r="J7" i="59" s="1"/>
  <c r="J205" i="59"/>
  <c r="I205" i="59"/>
  <c r="H204" i="59"/>
  <c r="I110" i="59"/>
  <c r="J110" i="59"/>
  <c r="I183" i="59"/>
  <c r="G182" i="59"/>
  <c r="G169" i="59" s="1"/>
  <c r="G311" i="59" s="1"/>
  <c r="J183" i="59"/>
  <c r="I146" i="59"/>
  <c r="J146" i="59"/>
  <c r="H145" i="59"/>
  <c r="H264" i="59"/>
  <c r="I265" i="59"/>
  <c r="J265" i="59"/>
  <c r="J253" i="59"/>
  <c r="H252" i="59"/>
  <c r="J252" i="59" s="1"/>
  <c r="I213" i="59"/>
  <c r="H212" i="59"/>
  <c r="J213" i="59"/>
  <c r="J293" i="59"/>
  <c r="I293" i="59"/>
  <c r="I131" i="59"/>
  <c r="J131" i="59"/>
  <c r="I123" i="59" l="1"/>
  <c r="H122" i="59"/>
  <c r="J122" i="59" s="1"/>
  <c r="I212" i="59"/>
  <c r="J212" i="59"/>
  <c r="I145" i="59"/>
  <c r="J145" i="59"/>
  <c r="I182" i="59"/>
  <c r="I169" i="59" s="1"/>
  <c r="J182" i="59"/>
  <c r="J169" i="59" s="1"/>
  <c r="J264" i="59"/>
  <c r="I264" i="59"/>
  <c r="J204" i="59"/>
  <c r="I204" i="59"/>
  <c r="H203" i="59"/>
  <c r="I122" i="59" l="1"/>
  <c r="J203" i="59"/>
  <c r="I203" i="59"/>
  <c r="H311" i="59"/>
  <c r="I311" i="59" l="1"/>
  <c r="J311" i="59"/>
  <c r="I8" i="58" l="1"/>
  <c r="H8" i="58"/>
  <c r="J8" i="58" s="1"/>
  <c r="G8" i="58"/>
  <c r="J7" i="58"/>
  <c r="E7" i="58"/>
  <c r="D11" i="57" l="1"/>
  <c r="G20" i="52" l="1"/>
  <c r="G7" i="52"/>
  <c r="F20" i="52"/>
  <c r="F7" i="52"/>
  <c r="G26" i="52"/>
  <c r="F30" i="52"/>
  <c r="F26" i="52"/>
  <c r="G14" i="52"/>
  <c r="F34" i="52" l="1"/>
  <c r="D42" i="56"/>
  <c r="D36" i="56" l="1"/>
  <c r="F37" i="56"/>
  <c r="F38" i="56"/>
  <c r="F40" i="56"/>
  <c r="D39" i="56" l="1"/>
  <c r="D8" i="56" l="1"/>
  <c r="D29" i="56"/>
  <c r="E39" i="56" l="1"/>
  <c r="C39" i="56"/>
  <c r="F39" i="56" s="1"/>
  <c r="C36" i="56" l="1"/>
  <c r="F11" i="57"/>
  <c r="F8" i="57" s="1"/>
  <c r="C14" i="56" l="1"/>
  <c r="C13" i="56" s="1"/>
  <c r="G30" i="52" l="1"/>
  <c r="E19" i="56"/>
  <c r="E16" i="56"/>
  <c r="E15" i="56"/>
  <c r="D14" i="56"/>
  <c r="D13" i="56" s="1"/>
  <c r="F19" i="56"/>
  <c r="A19" i="56"/>
  <c r="B19" i="56"/>
  <c r="F16" i="56" l="1"/>
  <c r="A16" i="56"/>
  <c r="B16" i="56"/>
  <c r="F16" i="52" l="1"/>
  <c r="D49" i="56" l="1"/>
  <c r="H22" i="52" l="1"/>
  <c r="I22" i="52"/>
  <c r="H11" i="52"/>
  <c r="I11" i="52"/>
  <c r="F52" i="56"/>
  <c r="D51" i="56"/>
  <c r="H26" i="52" l="1"/>
  <c r="I26" i="52"/>
  <c r="F51" i="56"/>
  <c r="F43" i="56" l="1"/>
  <c r="E45" i="56" l="1"/>
  <c r="E46" i="56"/>
  <c r="E47" i="56"/>
  <c r="E50" i="56"/>
  <c r="E43" i="56"/>
  <c r="C42" i="56"/>
  <c r="F42" i="56" s="1"/>
  <c r="C29" i="56"/>
  <c r="E17" i="56"/>
  <c r="F17" i="56"/>
  <c r="E18" i="56"/>
  <c r="F18" i="56"/>
  <c r="C8" i="56"/>
  <c r="C20" i="56"/>
  <c r="C26" i="56"/>
  <c r="C32" i="56"/>
  <c r="C34" i="56"/>
  <c r="C44" i="56"/>
  <c r="C49" i="56"/>
  <c r="C48" i="56" s="1"/>
  <c r="C28" i="56" l="1"/>
  <c r="C41" i="56"/>
  <c r="F14" i="56"/>
  <c r="F36" i="56"/>
  <c r="E14" i="56"/>
  <c r="C7" i="56"/>
  <c r="C53" i="56" l="1"/>
  <c r="D20" i="56" l="1"/>
  <c r="F25" i="56" l="1"/>
  <c r="E25" i="56"/>
  <c r="F14" i="52" l="1"/>
  <c r="I20" i="52" l="1"/>
  <c r="H20" i="52"/>
  <c r="I21" i="52" l="1"/>
  <c r="H21" i="52"/>
  <c r="G16" i="52"/>
  <c r="D34" i="56" l="1"/>
  <c r="I8" i="52" l="1"/>
  <c r="I9" i="52" l="1"/>
  <c r="I10" i="52"/>
  <c r="I12" i="52"/>
  <c r="I13" i="52"/>
  <c r="I15" i="52"/>
  <c r="I17" i="52"/>
  <c r="I18" i="52"/>
  <c r="I19" i="52"/>
  <c r="I23" i="52"/>
  <c r="I24" i="52"/>
  <c r="I25" i="52"/>
  <c r="I27" i="52"/>
  <c r="I28" i="52"/>
  <c r="I29" i="52"/>
  <c r="I31" i="52"/>
  <c r="I33" i="52"/>
  <c r="F31" i="56"/>
  <c r="F33" i="56"/>
  <c r="F35" i="56"/>
  <c r="F45" i="56"/>
  <c r="F46" i="56"/>
  <c r="F47" i="56"/>
  <c r="F50" i="56"/>
  <c r="F30" i="56"/>
  <c r="F27" i="56"/>
  <c r="F22" i="56"/>
  <c r="F15" i="56"/>
  <c r="F9" i="56"/>
  <c r="F10" i="56"/>
  <c r="F11" i="56"/>
  <c r="F12" i="56"/>
  <c r="I7" i="52" l="1"/>
  <c r="F24" i="56" l="1"/>
  <c r="F23" i="56" l="1"/>
  <c r="F21" i="56"/>
  <c r="D44" i="56" l="1"/>
  <c r="D48" i="56"/>
  <c r="D32" i="56"/>
  <c r="D28" i="56" s="1"/>
  <c r="E9" i="56"/>
  <c r="E10" i="56"/>
  <c r="E11" i="56"/>
  <c r="E12" i="56"/>
  <c r="E21" i="56"/>
  <c r="E22" i="56"/>
  <c r="E23" i="56"/>
  <c r="E24" i="56"/>
  <c r="E27" i="56"/>
  <c r="E30" i="56"/>
  <c r="E31" i="56"/>
  <c r="E35" i="56"/>
  <c r="F8" i="56"/>
  <c r="I14" i="52"/>
  <c r="H8" i="52"/>
  <c r="H9" i="52"/>
  <c r="H10" i="52"/>
  <c r="H13" i="52"/>
  <c r="H15" i="52"/>
  <c r="H17" i="52"/>
  <c r="H18" i="52"/>
  <c r="H19" i="52"/>
  <c r="H23" i="52"/>
  <c r="H24" i="52"/>
  <c r="H25" i="52"/>
  <c r="H27" i="52"/>
  <c r="H28" i="52"/>
  <c r="H29" i="52"/>
  <c r="H31" i="52"/>
  <c r="H33" i="52"/>
  <c r="D33" i="52"/>
  <c r="D32" i="52" s="1"/>
  <c r="D31" i="52"/>
  <c r="D30" i="52" s="1"/>
  <c r="D29" i="52"/>
  <c r="D28" i="52"/>
  <c r="D27" i="52"/>
  <c r="D25" i="52"/>
  <c r="D24" i="52"/>
  <c r="D23" i="52"/>
  <c r="D19" i="52"/>
  <c r="D18" i="52"/>
  <c r="D17" i="52"/>
  <c r="D15" i="52"/>
  <c r="D14" i="52" s="1"/>
  <c r="D13" i="52"/>
  <c r="D12" i="52"/>
  <c r="D10" i="52"/>
  <c r="D9" i="52"/>
  <c r="D8" i="52"/>
  <c r="D41" i="56" l="1"/>
  <c r="H7" i="52"/>
  <c r="E49" i="56"/>
  <c r="E48" i="56" s="1"/>
  <c r="I16" i="52"/>
  <c r="E8" i="56"/>
  <c r="F20" i="56"/>
  <c r="I30" i="52"/>
  <c r="F32" i="56"/>
  <c r="F44" i="56"/>
  <c r="E26" i="56"/>
  <c r="F26" i="56"/>
  <c r="E34" i="56"/>
  <c r="F34" i="56"/>
  <c r="F29" i="56"/>
  <c r="E20" i="56"/>
  <c r="D7" i="56"/>
  <c r="D20" i="52"/>
  <c r="D16" i="52"/>
  <c r="D7" i="52"/>
  <c r="D26" i="52"/>
  <c r="E44" i="56"/>
  <c r="E29" i="56"/>
  <c r="H30" i="52"/>
  <c r="E42" i="56"/>
  <c r="H16" i="52"/>
  <c r="H14" i="52"/>
  <c r="D53" i="56" l="1"/>
  <c r="E13" i="56"/>
  <c r="F7" i="56"/>
  <c r="F49" i="56"/>
  <c r="F48" i="56" s="1"/>
  <c r="F28" i="56"/>
  <c r="F13" i="56"/>
  <c r="E28" i="56"/>
  <c r="E41" i="56" l="1"/>
  <c r="F41" i="56"/>
  <c r="E7" i="56"/>
  <c r="F53" i="56" l="1"/>
  <c r="E53" i="56"/>
  <c r="I32" i="52" l="1"/>
  <c r="G34" i="52"/>
  <c r="H34" i="52" s="1"/>
  <c r="H32" i="52"/>
  <c r="I34" i="52" l="1"/>
</calcChain>
</file>

<file path=xl/comments1.xml><?xml version="1.0" encoding="utf-8"?>
<comments xmlns="http://schemas.openxmlformats.org/spreadsheetml/2006/main">
  <authors>
    <author>Ved_Economist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в 127 форме бух, столбец исполнено</t>
        </r>
      </text>
    </comment>
  </commentList>
</comments>
</file>

<file path=xl/comments2.xml><?xml version="1.0" encoding="utf-8"?>
<comments xmlns="http://schemas.openxmlformats.org/spreadsheetml/2006/main">
  <authors>
    <author>Ved_Economist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comments3.xml><?xml version="1.0" encoding="utf-8"?>
<comments xmlns="http://schemas.openxmlformats.org/spreadsheetml/2006/main">
  <authors>
    <author>Ved_Economist</author>
  </authors>
  <commentList>
    <comment ref="H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см. 127 форму расходы</t>
        </r>
      </text>
    </comment>
  </commentList>
</comments>
</file>

<file path=xl/sharedStrings.xml><?xml version="1.0" encoding="utf-8"?>
<sst xmlns="http://schemas.openxmlformats.org/spreadsheetml/2006/main" count="870" uniqueCount="347">
  <si>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</si>
  <si>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</si>
  <si>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</si>
  <si>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</si>
  <si>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</si>
  <si>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</si>
  <si>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</si>
  <si>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</si>
  <si>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</si>
  <si>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</si>
  <si>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</si>
  <si>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</si>
  <si>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</si>
  <si>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</si>
  <si>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</si>
  <si>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</si>
  <si>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</si>
  <si>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</si>
  <si>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</si>
  <si>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</si>
  <si>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</si>
  <si>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</si>
  <si>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КУЛЬТУРА, КИНЕМАТОГРАФИЯ</t>
  </si>
  <si>
    <t>ФИЗИЧЕСКАЯ КУЛЬТУРА И СПОРТ</t>
  </si>
  <si>
    <t>Жилищное хозяйство</t>
  </si>
  <si>
    <t>Иные межбюджетные трансферты</t>
  </si>
  <si>
    <t/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</si>
  <si>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</si>
  <si>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</si>
  <si>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ИТОГО</t>
  </si>
  <si>
    <t>Дорожное хозяйство (дорожные фонды)</t>
  </si>
  <si>
    <t>Другие вопросы в области национальной экономики</t>
  </si>
  <si>
    <t>тыс.руб</t>
  </si>
  <si>
    <t>тыс. рублей</t>
  </si>
  <si>
    <t>Код бюджетной квалификации</t>
  </si>
  <si>
    <t>Доходы (Вид налога)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</si>
  <si>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</si>
  <si>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</si>
  <si>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</si>
  <si>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</si>
  <si>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</si>
  <si>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</si>
  <si>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</si>
  <si>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</si>
  <si>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</si>
  <si>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</si>
  <si>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</si>
  <si>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</si>
  <si>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</si>
  <si>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</si>
  <si>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</si>
  <si>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</si>
  <si>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</si>
  <si>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</si>
  <si>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</si>
  <si>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</si>
  <si>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</si>
  <si>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</si>
  <si>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</si>
  <si>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</si>
  <si>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</si>
  <si>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</si>
  <si>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</si>
  <si>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650 111 09045 10 0000 120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</si>
  <si>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</si>
  <si>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650 200 00000 00 0000 000</t>
  </si>
  <si>
    <t>БЕЗВОЗМЕЗДНЫЕ ПОСТУПЛЕНИЯ</t>
  </si>
  <si>
    <t>000 202 10000 00 0000 150</t>
  </si>
  <si>
    <t>Дотации бюджетам субъектов Российской Федерации и муниципальных образований</t>
  </si>
  <si>
    <t>650 202 15001 10 0000 150</t>
  </si>
  <si>
    <t>Дотации бюджетам сельских поселений на выравнивание бюджетной обеспеченности</t>
  </si>
  <si>
    <t>000 202 30000 00 0000 150</t>
  </si>
  <si>
    <t>Субвенции бюджетам субъектов Российской Федерации и муниципальных образований</t>
  </si>
  <si>
    <t>650 202 35930 10 0000 150</t>
  </si>
  <si>
    <t xml:space="preserve">Субвенции бюджетам сельских поселений на государственную регистрацию актов гражданского состояния </t>
  </si>
  <si>
    <t>650 202 35118 10 0000 150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</si>
  <si>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</si>
  <si>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000 202 40000 00 0000 150</t>
  </si>
  <si>
    <t>650 202 49999 10 0000 150</t>
  </si>
  <si>
    <t>Прочие межбюджетные трансферты передаваемые бюджетам сельских поселений</t>
  </si>
  <si>
    <t>Всего доходов:</t>
  </si>
  <si>
    <t>% исполнения</t>
  </si>
  <si>
    <t>Отклонение от плана в абсолютном выражении</t>
  </si>
  <si>
    <t>Код  главного администратора</t>
  </si>
  <si>
    <t>Код группы, подгруппы, статьи и вида источников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</si>
  <si>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</si>
  <si>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00 00 00 00 00 0000 000</t>
  </si>
  <si>
    <t>администрация сельского поселения Светлый</t>
  </si>
  <si>
    <t>000</t>
  </si>
  <si>
    <t>01 05 00 00 00 0000 000</t>
  </si>
  <si>
    <t xml:space="preserve">Изменение остатков  средств на счетах по учету средств бюджета </t>
  </si>
  <si>
    <t>01 05 02 01 01 0000 510</t>
  </si>
  <si>
    <t>Увеличение прочих остатков денежных средств бюджетов</t>
  </si>
  <si>
    <t>01 05 02 01 01 0000 610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</si>
  <si>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</si>
  <si>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</si>
  <si>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</si>
  <si>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</si>
  <si>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</si>
  <si>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>000 115 00000 00 0000 000</t>
  </si>
  <si>
    <t>Налоговые доходы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</si>
  <si>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</si>
  <si>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</si>
  <si>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</si>
  <si>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</si>
  <si>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Неналоговые доходы</t>
  </si>
  <si>
    <t>650 113 00000 00 0000 000</t>
  </si>
  <si>
    <t>ПРОЧИЕ ДОХОДЫ ОТ ОКАЗАНИЯ ПЛАТНЫХ УСЛУГ (РАБОТ) И КОМПЕНСАЦИИ ЗАТРАТ ГОСУДАРСТВА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</si>
  <si>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</si>
  <si>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</si>
  <si>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</si>
  <si>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</si>
  <si>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000 116 00000 00 0000 000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</si>
  <si>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</si>
  <si>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650 116 0107401 0000 000</t>
  </si>
  <si>
    <t>Штрафы, санции, возмещение ущерба</t>
  </si>
  <si>
    <t>Общеэкономические вопросы</t>
  </si>
  <si>
    <t xml:space="preserve">Прочие межбюджетные трансферты передаваемые бюджетам </t>
  </si>
  <si>
    <t>649 202 49999 00 0000 150</t>
  </si>
  <si>
    <t>182 101 02030 01 0000 110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</si>
  <si>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</si>
  <si>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</si>
  <si>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</si>
  <si>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650 203 00000 00 0000 000</t>
  </si>
  <si>
    <t>Прочие безвозмездные поступления от государственных (муниципальных) организаций в бюджеты сельских поселений</t>
  </si>
  <si>
    <t>650 203 05099 10 0000 150</t>
  </si>
  <si>
    <t>Обеспечение проведения выборов и референдумов</t>
  </si>
  <si>
    <t>Сельское хозяйство и рыболовство</t>
  </si>
  <si>
    <t>650 116 070901 0000 0140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</si>
  <si>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</si>
  <si>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650 117 010501 0000 0180</t>
  </si>
  <si>
    <t>ПРОЧИЕ НЕНАЛОГОВЫЕ ДОХОДЫ</t>
  </si>
  <si>
    <t>650 117 000000 0000 0000</t>
  </si>
  <si>
    <t>Невыясненные поступления,зачисляемые в бюджеты сельских поселений</t>
  </si>
  <si>
    <t>182 103 02000 01 0000 110</t>
  </si>
  <si>
    <t>182 103 02230 01 0000 110</t>
  </si>
  <si>
    <t>182 103 02240 01 0000 110</t>
  </si>
  <si>
    <t>182 103 02250 01 0000 110</t>
  </si>
  <si>
    <t>182 103 02260 01 0000 110</t>
  </si>
  <si>
    <t>Доходы бюджета сельского поселения Светлый за 12 месяцев 2023 года</t>
  </si>
  <si>
    <t>На основании кассового плана по доходам на 31.12.2023</t>
  </si>
  <si>
    <t>Приложение 1                                                    к решению Совета депутатов                  сельского поселения Светлый                от 00.00.2024 №000</t>
  </si>
  <si>
    <t>Исполнено за 12 месяцев 2023 года</t>
  </si>
  <si>
    <t>Распределение бюджетных ассигнований по разделам, подразделам классификации расходов бюджета сельского поселения Светлый за 12 месяцев 2023 года</t>
  </si>
  <si>
    <t>На основании сводной бюджетной росписи на 31.12.2023</t>
  </si>
  <si>
    <t>Приложение 2                                                                к решению Совета депутатов                             сельского поселения Светлый                   от 00.00.2024 №000</t>
  </si>
  <si>
    <t>Источники внутреннего финансирования дефицита бюджета сельского поселения Светлый за 12 месяцев 2023 года</t>
  </si>
  <si>
    <t>Исполнение за 12 месяцев 2023 г</t>
  </si>
  <si>
    <t xml:space="preserve">Утверждено кассовым планом  сельского поселения Светлый </t>
  </si>
  <si>
    <t>Распределение бюджетных ассигнований по резервному фонду бюджета сельского поселения Светлый за  2023 год</t>
  </si>
  <si>
    <t>Исполнено за  2023 год</t>
  </si>
  <si>
    <t>Ведомственная структура расходов бюджета сельского поселения Светлый на 2023 год</t>
  </si>
  <si>
    <t>тыс. руб.</t>
  </si>
  <si>
    <t>Код ГРБС</t>
  </si>
  <si>
    <t>7700000000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</si>
  <si>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</si>
  <si>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7700100000</t>
  </si>
  <si>
    <t>Глава муниципального образования</t>
  </si>
  <si>
    <t>7700102030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</si>
  <si>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</si>
  <si>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</si>
  <si>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</si>
  <si>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</si>
  <si>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</si>
  <si>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</si>
  <si>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650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</si>
  <si>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</si>
  <si>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муниципальных органов</t>
  </si>
  <si>
    <t>7700102040</t>
  </si>
  <si>
    <t>Непрограммные расходы</t>
  </si>
  <si>
    <t>5000000000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</si>
  <si>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</si>
  <si>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</si>
  <si>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</si>
  <si>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5000489020</t>
  </si>
  <si>
    <t>Межбюджетные трансферты</t>
  </si>
  <si>
    <t>7700189020</t>
  </si>
  <si>
    <t>Расходы на обеспечение функций органов местного самоуправления</t>
  </si>
  <si>
    <t>5000100000</t>
  </si>
  <si>
    <t>Расходы на подготовку и проведение выборов в сельском поселении Светлый</t>
  </si>
  <si>
    <t>5000122050</t>
  </si>
  <si>
    <t>Иные бюджетные ассигнования</t>
  </si>
  <si>
    <t>Специальные расходы</t>
  </si>
  <si>
    <t>653</t>
  </si>
  <si>
    <t>Непрограммное направление деятельности "Исполнение отдельных расходных обязательств сельского поселения Светлый"</t>
  </si>
  <si>
    <t>500010000</t>
  </si>
  <si>
    <t>Формирование Резервного фонда</t>
  </si>
  <si>
    <t>5000122020</t>
  </si>
  <si>
    <t>800</t>
  </si>
  <si>
    <t>Резервные средства</t>
  </si>
  <si>
    <t>870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</si>
  <si>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</si>
  <si>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Расходы на обеспечение деятельности (оказание услуг) муниципальных учреждений</t>
  </si>
  <si>
    <t>7700100590</t>
  </si>
  <si>
    <t>Расходы на выплаты персоналу казенных учреждений</t>
  </si>
  <si>
    <t>110</t>
  </si>
  <si>
    <t>Фонд оплаты труда казенных учреждений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</si>
  <si>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</si>
  <si>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</si>
  <si>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</si>
  <si>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</si>
  <si>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</si>
  <si>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</si>
  <si>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</si>
  <si>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</si>
  <si>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</si>
  <si>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</si>
  <si>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</si>
  <si>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</si>
  <si>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Прочие расходы органов местного самоуправления</t>
  </si>
  <si>
    <t>7700102400</t>
  </si>
  <si>
    <t>651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</si>
  <si>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</si>
  <si>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</si>
  <si>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</si>
  <si>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</si>
  <si>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7900000000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</si>
  <si>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</si>
  <si>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7900100000</t>
  </si>
  <si>
    <t>Реализация мероприятий (в случае если не предусмотрено по обособленным направлениям расходов)</t>
  </si>
  <si>
    <t>7900199990</t>
  </si>
  <si>
    <t>Уплата прочих налогов, сборов</t>
  </si>
  <si>
    <t>7900399990</t>
  </si>
  <si>
    <t>8200000000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</si>
  <si>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</si>
  <si>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</si>
  <si>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</si>
  <si>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8220100000</t>
  </si>
  <si>
    <t>8220199990</t>
  </si>
  <si>
    <t xml:space="preserve">Подпрограмма "Профилактика экстремизма"      </t>
  </si>
  <si>
    <t>8230000000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</si>
  <si>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</si>
  <si>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</si>
  <si>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</si>
  <si>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Субвенции на осуществление первичного военного учета на территориях, где отсутствуют военные комиссариаты</t>
  </si>
  <si>
    <t>5000151180</t>
  </si>
  <si>
    <t>Подпрограмма "Профилактика правонарушений"</t>
  </si>
  <si>
    <t>8210000000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</si>
  <si>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</si>
  <si>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8210300000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</si>
  <si>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</si>
  <si>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82103D9300</t>
  </si>
  <si>
    <t>Гражданская оборона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</si>
  <si>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</si>
  <si>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>Основное мероприятие "Организация пропаганды и обучение населения в области гражданской обороны и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</si>
  <si>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</si>
  <si>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</si>
  <si>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Основное мероприятий «Создание условий для деятельности  народных дружин»</t>
  </si>
  <si>
    <t>8210100000</t>
  </si>
  <si>
    <t>Иные межбюджетные трансферты  для создания условий для деятельности народных дружин</t>
  </si>
  <si>
    <t>8210182300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</si>
  <si>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</si>
  <si>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82101S2300</t>
  </si>
  <si>
    <t>Муниципальная программа "Благоустройство территории сельского поселения Светлый на 2020-2025 годы"</t>
  </si>
  <si>
    <t>8000000000</t>
  </si>
  <si>
    <t>Основное мероприятие "Мероприятия по отлову и содержанию безнадзорных животных на территории сельского поселения Светлый"</t>
  </si>
  <si>
    <t>8000200000</t>
  </si>
  <si>
    <t>Организация мероприятий при осуществлении деятельности по обращению с животными без владельцев</t>
  </si>
  <si>
    <t>8000284200</t>
  </si>
  <si>
    <t>Реализация мероприятий</t>
  </si>
  <si>
    <t>8000299990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</si>
  <si>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</si>
  <si>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</si>
  <si>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Основное мероприятие "Развитие и обеспечение деятельности органов местного самоуправления в информационной сфере"</t>
  </si>
  <si>
    <t>7700300000</t>
  </si>
  <si>
    <t>Услуги в области информационных технологий</t>
  </si>
  <si>
    <t>7700320070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</si>
  <si>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</si>
  <si>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</si>
  <si>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</si>
  <si>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</si>
  <si>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</si>
  <si>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 xml:space="preserve">Основное  мероприятие «Управление  и содержание общего имущества многоквартирных домов» </t>
  </si>
  <si>
    <t>8320200000</t>
  </si>
  <si>
    <t>8320299990</t>
  </si>
  <si>
    <t>8310000000</t>
  </si>
  <si>
    <t>8310100000</t>
  </si>
  <si>
    <t>8310199990</t>
  </si>
  <si>
    <t xml:space="preserve">Подпрограмма "Обеспечение реализации муниципальной программы"    </t>
  </si>
  <si>
    <t>8340000000</t>
  </si>
  <si>
    <t>Основное мероприятие "Разработка, утверждение, актуализация схем систем коммунальной инфраструктуры"</t>
  </si>
  <si>
    <t>8340100000</t>
  </si>
  <si>
    <t>8340199990</t>
  </si>
  <si>
    <t>Основное мероприятие "Мероприятия по благоустройству территории сельского поселения Светлый"</t>
  </si>
  <si>
    <t>8000100000</t>
  </si>
  <si>
    <t>8000199990</t>
  </si>
  <si>
    <t>Основное мероприятие "Мероприятия по обеспечению территории сельского поселения Светлый уличным освещением"</t>
  </si>
  <si>
    <t>8000300000</t>
  </si>
  <si>
    <t>8000399990</t>
  </si>
  <si>
    <t>Другие вопросы в области жилищно-коммунального хозяйства</t>
  </si>
  <si>
    <t>Формирование уставного капитала МУП</t>
  </si>
  <si>
    <t>7900113000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</si>
  <si>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</si>
  <si>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ОХРАНА ОКРУЖАЮЩЕЙ СРЕДЫ</t>
  </si>
  <si>
    <t>Другие вопросы в области охраны окружающей среды</t>
  </si>
  <si>
    <t>7600000000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</si>
  <si>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</si>
  <si>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</si>
  <si>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</si>
  <si>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7600284290</t>
  </si>
  <si>
    <t>7800000000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</si>
  <si>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</si>
  <si>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7820000000</t>
  </si>
  <si>
    <t>Основное мероприятие "Развитие библиотечного дела"</t>
  </si>
  <si>
    <t>7820100000</t>
  </si>
  <si>
    <t>7820100590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</si>
  <si>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</si>
  <si>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</si>
  <si>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</si>
  <si>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</si>
  <si>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Подпрограмма "Укрепление единого культурного пространства"</t>
  </si>
  <si>
    <t>7830000000</t>
  </si>
  <si>
    <t>Основное мероприятие "Обеспечение проведения массовых культурных мероприятий"</t>
  </si>
  <si>
    <t>7830100000</t>
  </si>
  <si>
    <t>7830100590</t>
  </si>
  <si>
    <t>Подпрограмма "Развитие спорта"</t>
  </si>
  <si>
    <t>7810000000</t>
  </si>
  <si>
    <t>Основное мероприятие "Обеспечение организации и проведения физкультурных и массовых спортивных мероприятий"</t>
  </si>
  <si>
    <t>7810100000</t>
  </si>
  <si>
    <t>7810100590</t>
  </si>
  <si>
    <t xml:space="preserve">Утверждено  СБР сельского поселения Светлый </t>
  </si>
  <si>
    <t>Безвозмездные перечисления нефинансовым организациям государственного сектора на производство</t>
  </si>
  <si>
    <t>Закупка товаров, работ, услуг в целях капитального ремонта государственного (муниципального) имущества</t>
  </si>
  <si>
    <t>7900300000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</si>
  <si>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</si>
  <si>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Подпрограмма "Создание условий для обеспечения качественными коммунальными услугами"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</si>
  <si>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</si>
  <si>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</si>
  <si>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8310182591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</si>
  <si>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</si>
  <si>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83101S2591</t>
  </si>
  <si>
    <t>Капитальные вложения в объекты государственной (муниципальной) собственности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</si>
  <si>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</si>
  <si>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7600299990</t>
  </si>
  <si>
    <t>Приложение 5   к решению Совета депутатов                             сельского поселения Светлый   от 00.00.2024  №000</t>
  </si>
  <si>
    <r>
      <t xml:space="preserve">Приложение 3                                                               к решению Совета депутатов                             сельского поселения Светлый   </t>
    </r>
    <r>
      <rPr>
        <sz val="10"/>
        <color theme="1"/>
        <rFont val="Times New Roman"/>
        <family val="1"/>
        <charset val="204"/>
      </rPr>
      <t>от 00.00.2024 №000</t>
    </r>
  </si>
  <si>
    <t>Приложение 4                                                                к решению Совета депутатов                             сельского поселения Светлый                         от 00.00.2024 № 000</t>
  </si>
  <si>
    <t>Исполнение судебных актов</t>
  </si>
  <si>
    <t>Муниципальная программа "Совершенствование муниципального управления сельского поселения Светлый на 2020 -2025 годы"</t>
  </si>
  <si>
    <t>Муниципальная программа «Управление муниципальным  имуществом в  сельском поселении Светлый на 2020-2025 годы»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</si>
  <si>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2021-2025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</si>
  <si>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2020-2025 годы»</t>
  </si>
  <si>
    <t>Муниципальная программа «Развитие и содержание дорожно-транспортной системы на территории сельского поселения Светлый  2020-2025 годы»</t>
  </si>
  <si>
    <t xml:space="preserve">Муниципальная программа «Совершенствование муниципального управления в сельском поселении Светлый на 2020-2025 годы»   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</si>
  <si>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2020-2025 годах»</t>
  </si>
  <si>
    <t>Муниципальная программа "Обеспечение экологической безопасности сельского поселения Светлый на 2020-2025 годы"</t>
  </si>
  <si>
    <t>Муниципальная программа «Развитие спорта, культуры  и библиотечного дела в сельском поселении Светлый на 2021-2025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</si>
</sst>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.00_р_._-;\-* #,##0.00_р_._-;_-* &quot;-&quot;??_р_._-;_-@_-"/>
    <numFmt numFmtId="165" formatCode="000"/>
    <numFmt numFmtId="166" formatCode="0000"/>
    <numFmt numFmtId="167" formatCode="000;;"/>
    <numFmt numFmtId="168" formatCode="#,##0.000000_ ;[Red]\-#,##0.000000\ "/>
    <numFmt numFmtId="169" formatCode="#,##0.0;[Red]\-#,##0.0;0.0"/>
    <numFmt numFmtId="170" formatCode="0.0"/>
    <numFmt numFmtId="171" formatCode="#,##0.0"/>
    <numFmt numFmtId="172" formatCode="00"/>
    <numFmt numFmtId="173" formatCode="#,##0.0_ ;[Red]\-#,##0.0\ "/>
    <numFmt numFmtId="174" formatCode="#,##0.00_ ;[Red]\-#,##0.00\ "/>
    <numFmt numFmtId="175" formatCode="_-* #,##0.0_р_._-;\-* #,##0.0_р_._-;_-* &quot;-&quot;??_р_._-;_-@_-"/>
    <numFmt numFmtId="176" formatCode="00;;"/>
    <numFmt numFmtId="177" formatCode="0000000"/>
    <numFmt numFmtId="178" formatCode="0000000000"/>
    <numFmt numFmtId="179" formatCode="#,##0.000;[Red]\-#,##0.000;0.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4" fillId="2" borderId="3">
      <alignment horizontal="left" vertical="top" wrapText="1"/>
    </xf>
    <xf numFmtId="0" fontId="5" fillId="0" borderId="0"/>
    <xf numFmtId="0" fontId="1" fillId="0" borderId="0"/>
  </cellStyleXfs>
  <cellXfs count="195">
    <xf numFmtId="0" fontId="0" fillId="0" borderId="0" xfId="0"/>
    <xf numFmtId="0" fontId="7" fillId="0" borderId="0" xfId="0" applyFont="1"/>
    <xf numFmtId="0" fontId="7" fillId="0" borderId="0" xfId="0" applyFont="1" applyFill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17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/>
    <xf numFmtId="166" fontId="11" fillId="3" borderId="1" xfId="5" applyNumberFormat="1" applyFont="1" applyFill="1" applyBorder="1" applyAlignment="1" applyProtection="1">
      <alignment horizontal="justify" wrapText="1"/>
      <protection hidden="1"/>
    </xf>
    <xf numFmtId="172" fontId="11" fillId="3" borderId="1" xfId="5" applyNumberFormat="1" applyFont="1" applyFill="1" applyBorder="1" applyAlignment="1" applyProtection="1">
      <alignment horizontal="center"/>
      <protection hidden="1"/>
    </xf>
    <xf numFmtId="169" fontId="11" fillId="3" borderId="1" xfId="5" applyNumberFormat="1" applyFont="1" applyFill="1" applyBorder="1" applyAlignment="1" applyProtection="1">
      <alignment horizontal="center"/>
      <protection hidden="1"/>
    </xf>
    <xf numFmtId="165" fontId="11" fillId="3" borderId="1" xfId="5" applyNumberFormat="1" applyFont="1" applyFill="1" applyBorder="1" applyAlignment="1" applyProtection="1">
      <alignment horizontal="justify" vertical="center" wrapText="1"/>
      <protection hidden="1"/>
    </xf>
    <xf numFmtId="166" fontId="11" fillId="3" borderId="4" xfId="5" applyNumberFormat="1" applyFont="1" applyFill="1" applyBorder="1" applyAlignment="1" applyProtection="1">
      <alignment horizontal="justify" wrapText="1"/>
      <protection hidden="1"/>
    </xf>
    <xf numFmtId="172" fontId="11" fillId="3" borderId="4" xfId="5" applyNumberFormat="1" applyFont="1" applyFill="1" applyBorder="1" applyAlignment="1" applyProtection="1">
      <alignment horizontal="center"/>
      <protection hidden="1"/>
    </xf>
    <xf numFmtId="169" fontId="11" fillId="3" borderId="4" xfId="5" applyNumberFormat="1" applyFont="1" applyFill="1" applyBorder="1" applyAlignment="1" applyProtection="1">
      <alignment horizontal="center"/>
      <protection hidden="1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12" fillId="0" borderId="1" xfId="0" applyFont="1" applyBorder="1" applyAlignment="1">
      <alignment horizontal="center" vertical="center"/>
    </xf>
    <xf numFmtId="171" fontId="12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10" applyFont="1" applyFill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justify" vertical="center" wrapText="1"/>
    </xf>
    <xf numFmtId="171" fontId="9" fillId="0" borderId="1" xfId="0" applyNumberFormat="1" applyFont="1" applyFill="1" applyBorder="1" applyAlignment="1">
      <alignment horizontal="center" vertical="center"/>
    </xf>
    <xf numFmtId="171" fontId="7" fillId="0" borderId="0" xfId="0" applyNumberFormat="1" applyFont="1" applyFill="1"/>
    <xf numFmtId="0" fontId="8" fillId="0" borderId="0" xfId="0" applyFont="1"/>
    <xf numFmtId="0" fontId="12" fillId="4" borderId="1" xfId="0" applyFont="1" applyFill="1" applyBorder="1" applyAlignment="1">
      <alignment horizontal="center" vertical="center"/>
    </xf>
    <xf numFmtId="171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73" fontId="7" fillId="0" borderId="0" xfId="0" applyNumberFormat="1" applyFont="1" applyFill="1"/>
    <xf numFmtId="170" fontId="7" fillId="0" borderId="0" xfId="0" applyNumberFormat="1" applyFont="1"/>
    <xf numFmtId="17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171" fontId="1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170" fontId="10" fillId="3" borderId="1" xfId="0" applyNumberFormat="1" applyFont="1" applyFill="1" applyBorder="1" applyAlignment="1">
      <alignment horizontal="center" vertical="center" wrapText="1"/>
    </xf>
    <xf numFmtId="170" fontId="10" fillId="3" borderId="1" xfId="0" applyNumberFormat="1" applyFont="1" applyFill="1" applyBorder="1" applyAlignment="1">
      <alignment horizontal="center" vertical="center"/>
    </xf>
    <xf numFmtId="170" fontId="10" fillId="3" borderId="4" xfId="0" applyNumberFormat="1" applyFont="1" applyFill="1" applyBorder="1" applyAlignment="1">
      <alignment horizontal="center" vertical="center" wrapText="1"/>
    </xf>
    <xf numFmtId="170" fontId="1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169" fontId="10" fillId="3" borderId="1" xfId="5" applyNumberFormat="1" applyFont="1" applyFill="1" applyBorder="1" applyAlignment="1" applyProtection="1">
      <alignment horizontal="center" vertical="center"/>
      <protection hidden="1"/>
    </xf>
    <xf numFmtId="169" fontId="10" fillId="3" borderId="1" xfId="9" applyNumberFormat="1" applyFont="1" applyFill="1" applyBorder="1" applyAlignment="1" applyProtection="1">
      <alignment horizontal="center" vertical="center"/>
      <protection hidden="1"/>
    </xf>
    <xf numFmtId="170" fontId="7" fillId="3" borderId="1" xfId="0" applyNumberFormat="1" applyFont="1" applyFill="1" applyBorder="1" applyAlignment="1">
      <alignment horizontal="center" vertical="center"/>
    </xf>
    <xf numFmtId="170" fontId="7" fillId="3" borderId="4" xfId="0" applyNumberFormat="1" applyFont="1" applyFill="1" applyBorder="1" applyAlignment="1">
      <alignment horizontal="center" vertical="center"/>
    </xf>
    <xf numFmtId="168" fontId="7" fillId="3" borderId="0" xfId="0" applyNumberFormat="1" applyFont="1" applyFill="1" applyAlignment="1">
      <alignment horizontal="center"/>
    </xf>
    <xf numFmtId="174" fontId="7" fillId="3" borderId="0" xfId="0" applyNumberFormat="1" applyFont="1" applyFill="1" applyAlignment="1">
      <alignment horizontal="center"/>
    </xf>
    <xf numFmtId="171" fontId="12" fillId="3" borderId="1" xfId="0" applyNumberFormat="1" applyFont="1" applyFill="1" applyBorder="1" applyAlignment="1">
      <alignment horizontal="center" vertical="center"/>
    </xf>
    <xf numFmtId="171" fontId="6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14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justify" vertical="center" wrapText="1"/>
    </xf>
    <xf numFmtId="171" fontId="12" fillId="5" borderId="1" xfId="0" applyNumberFormat="1" applyFont="1" applyFill="1" applyBorder="1" applyAlignment="1">
      <alignment horizontal="center" vertical="center"/>
    </xf>
    <xf numFmtId="171" fontId="9" fillId="5" borderId="1" xfId="0" applyNumberFormat="1" applyFont="1" applyFill="1" applyBorder="1" applyAlignment="1">
      <alignment horizontal="center" vertical="center"/>
    </xf>
    <xf numFmtId="173" fontId="8" fillId="3" borderId="1" xfId="0" applyNumberFormat="1" applyFont="1" applyFill="1" applyBorder="1" applyAlignment="1">
      <alignment horizontal="center"/>
    </xf>
    <xf numFmtId="170" fontId="8" fillId="3" borderId="1" xfId="0" applyNumberFormat="1" applyFont="1" applyFill="1" applyBorder="1" applyAlignment="1">
      <alignment horizontal="center" vertical="center"/>
    </xf>
    <xf numFmtId="175" fontId="17" fillId="3" borderId="1" xfId="9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10" fillId="3" borderId="2" xfId="5" applyNumberFormat="1" applyFont="1" applyFill="1" applyBorder="1" applyAlignment="1" applyProtection="1">
      <alignment horizontal="center" vertical="center"/>
      <protection hidden="1"/>
    </xf>
    <xf numFmtId="0" fontId="12" fillId="4" borderId="1" xfId="0" applyFont="1" applyFill="1" applyBorder="1" applyAlignment="1">
      <alignment horizontal="justify" vertical="center" wrapText="1"/>
    </xf>
    <xf numFmtId="171" fontId="9" fillId="4" borderId="1" xfId="0" applyNumberFormat="1" applyFont="1" applyFill="1" applyBorder="1" applyAlignment="1">
      <alignment horizontal="center" vertical="center"/>
    </xf>
    <xf numFmtId="171" fontId="14" fillId="4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3" xfId="10" applyFont="1" applyFill="1" applyAlignment="1">
      <alignment horizontal="justify" vertical="center" wrapText="1"/>
    </xf>
    <xf numFmtId="171" fontId="12" fillId="6" borderId="1" xfId="0" applyNumberFormat="1" applyFont="1" applyFill="1" applyBorder="1" applyAlignment="1">
      <alignment horizontal="center" vertical="center"/>
    </xf>
    <xf numFmtId="171" fontId="9" fillId="6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justify" vertical="center" wrapText="1"/>
    </xf>
    <xf numFmtId="171" fontId="6" fillId="6" borderId="1" xfId="0" applyNumberFormat="1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19" fillId="6" borderId="6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6" fontId="11" fillId="7" borderId="1" xfId="5" applyNumberFormat="1" applyFont="1" applyFill="1" applyBorder="1" applyAlignment="1" applyProtection="1">
      <alignment horizontal="justify" wrapText="1"/>
      <protection hidden="1"/>
    </xf>
    <xf numFmtId="172" fontId="11" fillId="7" borderId="1" xfId="5" applyNumberFormat="1" applyFont="1" applyFill="1" applyBorder="1" applyAlignment="1" applyProtection="1">
      <alignment horizontal="center"/>
      <protection hidden="1"/>
    </xf>
    <xf numFmtId="169" fontId="11" fillId="7" borderId="1" xfId="5" applyNumberFormat="1" applyFont="1" applyFill="1" applyBorder="1" applyAlignment="1" applyProtection="1">
      <alignment horizontal="center"/>
      <protection hidden="1"/>
    </xf>
    <xf numFmtId="167" fontId="10" fillId="7" borderId="2" xfId="5" applyNumberFormat="1" applyFont="1" applyFill="1" applyBorder="1" applyAlignment="1" applyProtection="1">
      <alignment horizontal="center" vertical="center"/>
      <protection hidden="1"/>
    </xf>
    <xf numFmtId="169" fontId="10" fillId="7" borderId="1" xfId="5" applyNumberFormat="1" applyFont="1" applyFill="1" applyBorder="1" applyAlignment="1" applyProtection="1">
      <alignment horizontal="center" vertical="center"/>
      <protection hidden="1"/>
    </xf>
    <xf numFmtId="170" fontId="10" fillId="7" borderId="1" xfId="0" applyNumberFormat="1" applyFont="1" applyFill="1" applyBorder="1" applyAlignment="1">
      <alignment horizontal="center" vertical="center" wrapText="1"/>
    </xf>
    <xf numFmtId="170" fontId="10" fillId="7" borderId="1" xfId="0" applyNumberFormat="1" applyFont="1" applyFill="1" applyBorder="1" applyAlignment="1">
      <alignment horizontal="center" vertical="center"/>
    </xf>
    <xf numFmtId="0" fontId="10" fillId="7" borderId="2" xfId="5" applyNumberFormat="1" applyFont="1" applyFill="1" applyBorder="1" applyAlignment="1" applyProtection="1">
      <alignment horizontal="center" vertical="center"/>
      <protection hidden="1"/>
    </xf>
    <xf numFmtId="173" fontId="7" fillId="7" borderId="1" xfId="0" applyNumberFormat="1" applyFont="1" applyFill="1" applyBorder="1" applyAlignment="1">
      <alignment horizontal="center" vertical="center" wrapText="1"/>
    </xf>
    <xf numFmtId="169" fontId="10" fillId="7" borderId="1" xfId="9" applyNumberFormat="1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/>
    <xf numFmtId="170" fontId="7" fillId="7" borderId="1" xfId="0" applyNumberFormat="1" applyFont="1" applyFill="1" applyBorder="1" applyAlignment="1">
      <alignment horizontal="center" vertical="center"/>
    </xf>
    <xf numFmtId="167" fontId="10" fillId="8" borderId="2" xfId="5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/>
    <xf numFmtId="0" fontId="13" fillId="0" borderId="1" xfId="5" applyNumberFormat="1" applyFont="1" applyFill="1" applyBorder="1" applyAlignment="1" applyProtection="1">
      <alignment horizontal="center" vertical="center"/>
      <protection hidden="1"/>
    </xf>
    <xf numFmtId="49" fontId="13" fillId="0" borderId="1" xfId="5" applyNumberFormat="1" applyFont="1" applyFill="1" applyBorder="1" applyAlignment="1" applyProtection="1">
      <alignment horizontal="center" vertical="center"/>
      <protection hidden="1"/>
    </xf>
    <xf numFmtId="166" fontId="13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13" fillId="7" borderId="1" xfId="5" applyNumberFormat="1" applyFont="1" applyFill="1" applyBorder="1" applyAlignment="1" applyProtection="1">
      <alignment horizontal="center" vertical="center" wrapText="1"/>
      <protection hidden="1"/>
    </xf>
    <xf numFmtId="176" fontId="13" fillId="7" borderId="1" xfId="5" applyNumberFormat="1" applyFont="1" applyFill="1" applyBorder="1" applyAlignment="1" applyProtection="1">
      <alignment horizontal="center" vertical="center"/>
      <protection hidden="1"/>
    </xf>
    <xf numFmtId="49" fontId="13" fillId="7" borderId="1" xfId="5" applyNumberFormat="1" applyFont="1" applyFill="1" applyBorder="1" applyAlignment="1" applyProtection="1">
      <alignment horizontal="center" vertical="center"/>
      <protection hidden="1"/>
    </xf>
    <xf numFmtId="167" fontId="13" fillId="7" borderId="1" xfId="5" applyNumberFormat="1" applyFont="1" applyFill="1" applyBorder="1" applyAlignment="1" applyProtection="1">
      <alignment horizontal="center" vertical="center"/>
      <protection hidden="1"/>
    </xf>
    <xf numFmtId="169" fontId="13" fillId="7" borderId="1" xfId="5" applyNumberFormat="1" applyFont="1" applyFill="1" applyBorder="1" applyAlignment="1" applyProtection="1">
      <alignment horizontal="center" vertical="center"/>
      <protection hidden="1"/>
    </xf>
    <xf numFmtId="166" fontId="11" fillId="6" borderId="1" xfId="5" applyNumberFormat="1" applyFont="1" applyFill="1" applyBorder="1" applyAlignment="1" applyProtection="1">
      <alignment horizontal="justify" vertical="center" wrapText="1"/>
      <protection hidden="1"/>
    </xf>
    <xf numFmtId="49" fontId="11" fillId="6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6" borderId="1" xfId="5" applyNumberFormat="1" applyFont="1" applyFill="1" applyBorder="1" applyAlignment="1" applyProtection="1">
      <alignment horizontal="center" vertical="center"/>
      <protection hidden="1"/>
    </xf>
    <xf numFmtId="49" fontId="11" fillId="6" borderId="1" xfId="5" applyNumberFormat="1" applyFont="1" applyFill="1" applyBorder="1" applyAlignment="1" applyProtection="1">
      <alignment horizontal="center" vertical="center"/>
      <protection hidden="1"/>
    </xf>
    <xf numFmtId="167" fontId="11" fillId="6" borderId="1" xfId="5" applyNumberFormat="1" applyFont="1" applyFill="1" applyBorder="1" applyAlignment="1" applyProtection="1">
      <alignment horizontal="center" vertical="center"/>
      <protection hidden="1"/>
    </xf>
    <xf numFmtId="169" fontId="11" fillId="6" borderId="1" xfId="5" applyNumberFormat="1" applyFont="1" applyFill="1" applyBorder="1" applyAlignment="1" applyProtection="1">
      <alignment horizontal="center" vertical="center"/>
      <protection hidden="1"/>
    </xf>
    <xf numFmtId="177" fontId="11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0" borderId="1" xfId="5" applyNumberFormat="1" applyFont="1" applyFill="1" applyBorder="1" applyAlignment="1" applyProtection="1">
      <alignment horizontal="center" vertical="center"/>
      <protection hidden="1"/>
    </xf>
    <xf numFmtId="49" fontId="11" fillId="0" borderId="1" xfId="5" applyNumberFormat="1" applyFont="1" applyFill="1" applyBorder="1" applyAlignment="1" applyProtection="1">
      <alignment horizontal="center" vertical="center"/>
      <protection hidden="1"/>
    </xf>
    <xf numFmtId="167" fontId="11" fillId="0" borderId="1" xfId="5" applyNumberFormat="1" applyFont="1" applyFill="1" applyBorder="1" applyAlignment="1" applyProtection="1">
      <alignment horizontal="center" vertical="center"/>
      <protection hidden="1"/>
    </xf>
    <xf numFmtId="169" fontId="11" fillId="0" borderId="1" xfId="5" applyNumberFormat="1" applyFont="1" applyFill="1" applyBorder="1" applyAlignment="1" applyProtection="1">
      <alignment horizontal="center" vertical="center"/>
      <protection hidden="1"/>
    </xf>
    <xf numFmtId="165" fontId="11" fillId="0" borderId="1" xfId="5" applyNumberFormat="1" applyFont="1" applyFill="1" applyBorder="1" applyAlignment="1" applyProtection="1">
      <alignment horizontal="justify" vertical="center" wrapText="1"/>
      <protection hidden="1"/>
    </xf>
    <xf numFmtId="169" fontId="11" fillId="3" borderId="1" xfId="5" applyNumberFormat="1" applyFont="1" applyFill="1" applyBorder="1" applyAlignment="1" applyProtection="1">
      <alignment horizontal="center" vertical="center"/>
      <protection hidden="1"/>
    </xf>
    <xf numFmtId="165" fontId="11" fillId="6" borderId="1" xfId="5" applyNumberFormat="1" applyFont="1" applyFill="1" applyBorder="1" applyAlignment="1" applyProtection="1">
      <alignment horizontal="justify" vertical="center" wrapText="1"/>
      <protection hidden="1"/>
    </xf>
    <xf numFmtId="169" fontId="18" fillId="3" borderId="1" xfId="0" applyNumberFormat="1" applyFont="1" applyFill="1" applyBorder="1" applyAlignment="1">
      <alignment horizontal="center" vertical="center"/>
    </xf>
    <xf numFmtId="49" fontId="11" fillId="3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3" borderId="1" xfId="5" applyNumberFormat="1" applyFont="1" applyFill="1" applyBorder="1" applyAlignment="1" applyProtection="1">
      <alignment horizontal="center" vertical="center"/>
      <protection hidden="1"/>
    </xf>
    <xf numFmtId="49" fontId="11" fillId="3" borderId="1" xfId="5" applyNumberFormat="1" applyFont="1" applyFill="1" applyBorder="1" applyAlignment="1" applyProtection="1">
      <alignment horizontal="center" vertical="center"/>
      <protection hidden="1"/>
    </xf>
    <xf numFmtId="167" fontId="11" fillId="3" borderId="1" xfId="5" applyNumberFormat="1" applyFont="1" applyFill="1" applyBorder="1" applyAlignment="1" applyProtection="1">
      <alignment horizontal="center" vertical="center"/>
      <protection hidden="1"/>
    </xf>
    <xf numFmtId="16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166" fontId="11" fillId="0" borderId="1" xfId="5" applyNumberFormat="1" applyFont="1" applyFill="1" applyBorder="1" applyAlignment="1" applyProtection="1">
      <alignment horizontal="justify" vertical="center" wrapText="1"/>
      <protection hidden="1"/>
    </xf>
    <xf numFmtId="178" fontId="11" fillId="0" borderId="1" xfId="1" applyNumberFormat="1" applyFont="1" applyFill="1" applyBorder="1" applyAlignment="1" applyProtection="1">
      <alignment horizontal="center" vertical="center"/>
      <protection hidden="1"/>
    </xf>
    <xf numFmtId="178" fontId="11" fillId="6" borderId="1" xfId="1" applyNumberFormat="1" applyFont="1" applyFill="1" applyBorder="1" applyAlignment="1" applyProtection="1">
      <alignment horizontal="center" vertical="center"/>
      <protection hidden="1"/>
    </xf>
    <xf numFmtId="169" fontId="18" fillId="6" borderId="1" xfId="0" applyNumberFormat="1" applyFont="1" applyFill="1" applyBorder="1" applyAlignment="1">
      <alignment horizontal="center" vertical="center"/>
    </xf>
    <xf numFmtId="176" fontId="21" fillId="7" borderId="1" xfId="5" applyNumberFormat="1" applyFont="1" applyFill="1" applyBorder="1" applyAlignment="1" applyProtection="1">
      <alignment horizontal="center" vertical="center"/>
      <protection hidden="1"/>
    </xf>
    <xf numFmtId="169" fontId="13" fillId="7" borderId="1" xfId="9" applyNumberFormat="1" applyFont="1" applyFill="1" applyBorder="1" applyAlignment="1" applyProtection="1">
      <alignment horizontal="center" vertical="center"/>
      <protection hidden="1"/>
    </xf>
    <xf numFmtId="165" fontId="11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11" fillId="7" borderId="1" xfId="5" applyNumberFormat="1" applyFont="1" applyFill="1" applyBorder="1" applyAlignment="1" applyProtection="1">
      <alignment horizontal="center" vertical="center" wrapText="1"/>
      <protection hidden="1"/>
    </xf>
    <xf numFmtId="176" fontId="11" fillId="7" borderId="1" xfId="5" applyNumberFormat="1" applyFont="1" applyFill="1" applyBorder="1" applyAlignment="1" applyProtection="1">
      <alignment horizontal="center" vertical="center"/>
      <protection hidden="1"/>
    </xf>
    <xf numFmtId="49" fontId="11" fillId="7" borderId="1" xfId="5" applyNumberFormat="1" applyFont="1" applyFill="1" applyBorder="1" applyAlignment="1" applyProtection="1">
      <alignment horizontal="center" vertical="center"/>
      <protection hidden="1"/>
    </xf>
    <xf numFmtId="167" fontId="11" fillId="7" borderId="1" xfId="5" applyNumberFormat="1" applyFont="1" applyFill="1" applyBorder="1" applyAlignment="1" applyProtection="1">
      <alignment horizontal="center" vertical="center"/>
      <protection hidden="1"/>
    </xf>
    <xf numFmtId="169" fontId="11" fillId="7" borderId="1" xfId="5" applyNumberFormat="1" applyFont="1" applyFill="1" applyBorder="1" applyAlignment="1" applyProtection="1">
      <alignment horizontal="center" vertical="center"/>
      <protection hidden="1"/>
    </xf>
    <xf numFmtId="177" fontId="11" fillId="0" borderId="1" xfId="5" applyNumberFormat="1" applyFont="1" applyFill="1" applyBorder="1" applyAlignment="1" applyProtection="1">
      <alignment horizontal="center" vertical="center"/>
      <protection hidden="1"/>
    </xf>
    <xf numFmtId="169" fontId="20" fillId="7" borderId="1" xfId="0" applyNumberFormat="1" applyFont="1" applyFill="1" applyBorder="1" applyAlignment="1">
      <alignment horizontal="center" vertical="center"/>
    </xf>
    <xf numFmtId="165" fontId="13" fillId="7" borderId="1" xfId="5" applyNumberFormat="1" applyFont="1" applyFill="1" applyBorder="1" applyAlignment="1" applyProtection="1">
      <alignment horizontal="justify" vertical="center" wrapText="1"/>
      <protection hidden="1"/>
    </xf>
    <xf numFmtId="178" fontId="11" fillId="0" borderId="1" xfId="12" applyNumberFormat="1" applyFont="1" applyFill="1" applyBorder="1" applyAlignment="1" applyProtection="1">
      <alignment horizontal="center" vertical="center"/>
      <protection hidden="1"/>
    </xf>
    <xf numFmtId="0" fontId="20" fillId="7" borderId="1" xfId="0" applyFont="1" applyFill="1" applyBorder="1" applyAlignment="1">
      <alignment horizontal="justify"/>
    </xf>
    <xf numFmtId="0" fontId="20" fillId="7" borderId="1" xfId="0" applyFont="1" applyFill="1" applyBorder="1" applyAlignment="1">
      <alignment horizontal="center" vertical="center"/>
    </xf>
    <xf numFmtId="49" fontId="20" fillId="7" borderId="1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vertical="center" wrapText="1"/>
    </xf>
    <xf numFmtId="169" fontId="11" fillId="3" borderId="0" xfId="5" applyNumberFormat="1" applyFont="1" applyFill="1" applyBorder="1" applyAlignment="1" applyProtection="1">
      <alignment horizontal="center" vertical="center"/>
      <protection hidden="1"/>
    </xf>
    <xf numFmtId="173" fontId="18" fillId="0" borderId="0" xfId="0" applyNumberFormat="1" applyFont="1" applyFill="1" applyAlignment="1">
      <alignment horizontal="center"/>
    </xf>
    <xf numFmtId="173" fontId="7" fillId="0" borderId="0" xfId="0" applyNumberFormat="1" applyFont="1" applyFill="1" applyBorder="1"/>
    <xf numFmtId="173" fontId="7" fillId="0" borderId="8" xfId="0" applyNumberFormat="1" applyFont="1" applyFill="1" applyBorder="1"/>
    <xf numFmtId="10" fontId="7" fillId="3" borderId="0" xfId="0" applyNumberFormat="1" applyFont="1" applyFill="1"/>
    <xf numFmtId="0" fontId="11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center" vertical="center"/>
      <protection hidden="1"/>
    </xf>
    <xf numFmtId="169" fontId="11" fillId="9" borderId="1" xfId="5" applyNumberFormat="1" applyFont="1" applyFill="1" applyBorder="1" applyAlignment="1" applyProtection="1">
      <alignment horizontal="center" vertical="center"/>
      <protection hidden="1"/>
    </xf>
    <xf numFmtId="0" fontId="7" fillId="7" borderId="0" xfId="0" applyFont="1" applyFill="1"/>
    <xf numFmtId="179" fontId="11" fillId="3" borderId="1" xfId="5" applyNumberFormat="1" applyFont="1" applyFill="1" applyBorder="1" applyAlignment="1" applyProtection="1">
      <alignment horizontal="center" vertical="center"/>
      <protection hidden="1"/>
    </xf>
    <xf numFmtId="169" fontId="18" fillId="0" borderId="1" xfId="5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  <xf numFmtId="170" fontId="7" fillId="3" borderId="2" xfId="0" applyNumberFormat="1" applyFont="1" applyFill="1" applyBorder="1" applyAlignment="1">
      <alignment horizontal="center" vertical="center" wrapText="1"/>
    </xf>
    <xf numFmtId="170" fontId="7" fillId="3" borderId="5" xfId="0" applyNumberFormat="1" applyFont="1" applyFill="1" applyBorder="1" applyAlignment="1">
      <alignment horizontal="center" vertical="center" wrapText="1"/>
    </xf>
    <xf numFmtId="170" fontId="8" fillId="3" borderId="2" xfId="0" applyNumberFormat="1" applyFont="1" applyFill="1" applyBorder="1" applyAlignment="1">
      <alignment horizontal="center" vertical="center" wrapText="1"/>
    </xf>
    <xf numFmtId="170" fontId="8" fillId="3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Обычный 2 8 2" xfId="12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54;&#1090;&#1095;&#1077;&#1090;&#1099;%20&#1089;%20&#1084;&#1072;&#1103;/&#1080;&#1089;&#1087;&#1086;&#1083;&#1085;&#1077;&#1085;&#1080;&#1077;%20&#1073;&#1102;&#1076;&#1078;&#1077;&#1090;&#1072;/&#1080;&#1089;&#1087;&#1086;&#1083;&#1085;&#1077;&#1085;&#1080;&#1077;%209%20&#1084;&#1077;&#1089;&#1103;&#1094;&#1077;&#1074;/0503117%2020231001%20&#1057;&#1055;%20&#1057;&#1074;&#1077;&#1090;&#1083;&#1099;&#1081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31\Users\Ved_Economist\Desktop\&#1085;&#1087;&#1072;%20&#1087;&#1086;%20&#1073;&#1102;&#1076;&#1078;&#1077;&#1090;&#1091;%202020\&#1088;&#1077;&#1096;&#1077;&#1085;&#1080;&#1077;%20&#8470;70%20&#1086;&#1090;%2025.12.2019%20&#1086;%20&#1073;&#1102;&#1076;&#1078;&#1077;&#1090;&#1077;%20&#1085;&#1072;%202020-2022\&#1055;&#1088;&#1080;&#1083;&#1086;&#1078;&#1077;&#1085;&#1080;&#1103;%20&#1082;%20&#1088;&#1077;&#1096;&#1077;&#1085;&#1080;&#1102;%20&#8470;70%20&#1086;&#1090;%2025.12.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d_Economist/Desktop/&#1085;&#1087;&#1072;%20&#1087;&#1086;%20&#1073;&#1102;&#1076;&#1078;&#1077;&#1090;&#1091;%202020/&#1088;&#1077;&#1096;&#1077;&#1085;&#1080;&#1077;%20&#8470;70%20&#1086;&#1090;%2025.12.2019%20&#1086;%20&#1073;&#1102;&#1076;&#1078;&#1077;&#1090;&#1077;%20&#1085;&#1072;%202020-2022/&#1055;&#1088;&#1080;&#1083;&#1086;&#1078;&#1077;&#1085;&#1080;&#1103;%20&#1082;%20&#1088;&#1077;&#1096;&#1077;&#1085;&#1080;&#1102;%20&#8470;70%20&#1086;&#1090;%2025.12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25">
          <cell r="A25" t="str">
    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    </cell>
          <cell r="C25" t="str">
            <v>000 10102020010000110</v>
          </cell>
        </row>
        <row r="36">
          <cell r="A36" t="str">
    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v>
          </cell>
          <cell r="C36" t="str">
            <v>182 10102140011000110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13">
          <cell r="F13">
            <v>11173</v>
          </cell>
        </row>
        <row r="19">
          <cell r="F19">
            <v>34.700000000000003</v>
          </cell>
        </row>
        <row r="30">
          <cell r="F30">
            <v>50</v>
          </cell>
        </row>
        <row r="36">
          <cell r="F36">
            <v>5467</v>
          </cell>
        </row>
        <row r="75">
          <cell r="F75">
            <v>438</v>
          </cell>
        </row>
        <row r="84">
          <cell r="F84">
            <v>8</v>
          </cell>
        </row>
        <row r="91">
          <cell r="F91">
            <v>2</v>
          </cell>
        </row>
        <row r="103">
          <cell r="F103">
            <v>29.9</v>
          </cell>
        </row>
        <row r="114">
          <cell r="F114">
            <v>2043.8</v>
          </cell>
        </row>
        <row r="121">
          <cell r="F121">
            <v>452.7</v>
          </cell>
        </row>
        <row r="127">
          <cell r="F127">
            <v>6.7</v>
          </cell>
        </row>
        <row r="134">
          <cell r="F134">
            <v>239.7</v>
          </cell>
        </row>
        <row r="141">
          <cell r="F141">
            <v>5840.6</v>
          </cell>
        </row>
        <row r="159">
          <cell r="F159">
            <v>544</v>
          </cell>
        </row>
        <row r="177">
          <cell r="F177">
            <v>1253.8</v>
          </cell>
        </row>
        <row r="198">
          <cell r="F198">
            <v>6973.6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 2020"/>
      <sheetName val="доходы 21(22)"/>
      <sheetName val="расходы 2020"/>
      <sheetName val="расходы 2021(22)"/>
      <sheetName val="программы 2020"/>
      <sheetName val="программы 2021 (22)"/>
      <sheetName val="разделы 2020"/>
      <sheetName val="разделы 21(22)"/>
      <sheetName val="расходы по структуре 2020 "/>
      <sheetName val="расходы по структуре 2021 (22)"/>
      <sheetName val="ДФ 2020"/>
      <sheetName val="ДФ 21(22)"/>
      <sheetName val="иные мт 2020"/>
      <sheetName val="иные мт 21(22)"/>
      <sheetName val="дефицит 2020"/>
      <sheetName val="дефицит 21(22)"/>
      <sheetName val="гл. админист доход"/>
      <sheetName val="г. админист дефицита"/>
      <sheetName val="полномочия 2020"/>
      <sheetName val="мун.долг 1.1.21"/>
      <sheetName val="мун.долг 1.1.22,"/>
      <sheetName val="мун.долг 1.1.23"/>
    </sheetNames>
    <sheetDataSet>
      <sheetData sheetId="0"/>
      <sheetData sheetId="1"/>
      <sheetData sheetId="2">
        <row r="7">
          <cell r="F7">
            <v>2019</v>
          </cell>
        </row>
        <row r="30">
          <cell r="F30">
            <v>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40" workbookViewId="0">
      <selection activeCell="D36" sqref="D36"/>
    </sheetView>
  </sheetViews>
  <sheetFormatPr defaultRowHeight="12.75" x14ac:dyDescent="0.2"/>
  <cols>
    <col min="1" max="1" width="33.140625" style="1" customWidth="1"/>
    <col min="2" max="2" width="48.28515625" style="1" customWidth="1"/>
    <col min="3" max="3" width="17.5703125" style="56" customWidth="1"/>
    <col min="4" max="4" width="13.140625" style="56" customWidth="1"/>
    <col min="5" max="5" width="16.85546875" style="56" customWidth="1"/>
    <col min="6" max="6" width="13.5703125" style="56" customWidth="1"/>
    <col min="7" max="16384" width="9.140625" style="1"/>
  </cols>
  <sheetData>
    <row r="1" spans="1:6" ht="56.25" customHeight="1" x14ac:dyDescent="0.2">
      <c r="E1" s="182" t="s">
        <v>141</v>
      </c>
      <c r="F1" s="182"/>
    </row>
    <row r="2" spans="1:6" x14ac:dyDescent="0.2">
      <c r="E2" s="10"/>
      <c r="F2" s="10"/>
    </row>
    <row r="3" spans="1:6" x14ac:dyDescent="0.2">
      <c r="C3" s="58"/>
    </row>
    <row r="4" spans="1:6" x14ac:dyDescent="0.2">
      <c r="A4" s="183" t="s">
        <v>139</v>
      </c>
      <c r="B4" s="183"/>
      <c r="C4" s="183"/>
      <c r="D4" s="183"/>
      <c r="E4" s="183"/>
      <c r="F4" s="183"/>
    </row>
    <row r="5" spans="1:6" x14ac:dyDescent="0.2">
      <c r="E5" s="2"/>
      <c r="F5" s="2" t="s">
        <v>33</v>
      </c>
    </row>
    <row r="6" spans="1:6" ht="51" x14ac:dyDescent="0.2">
      <c r="A6" s="3" t="s">
        <v>34</v>
      </c>
      <c r="B6" s="4" t="s">
        <v>35</v>
      </c>
      <c r="C6" s="7" t="s">
        <v>140</v>
      </c>
      <c r="D6" s="6" t="s">
        <v>142</v>
      </c>
      <c r="E6" s="7" t="s">
        <v>81</v>
      </c>
      <c r="F6" s="7" t="s">
        <v>82</v>
      </c>
    </row>
    <row r="7" spans="1:6" s="49" customFormat="1" ht="17.25" customHeight="1" x14ac:dyDescent="0.2">
      <c r="A7" s="50"/>
      <c r="B7" s="52" t="s">
        <v>100</v>
      </c>
      <c r="C7" s="40">
        <f>C8+C13+C20+C26</f>
        <v>25976</v>
      </c>
      <c r="D7" s="40">
        <f>D8+D13+D20+D26</f>
        <v>33903.299999999996</v>
      </c>
      <c r="E7" s="47">
        <f>D7*100/C7</f>
        <v>130.51778564829073</v>
      </c>
      <c r="F7" s="47">
        <f>D7-C7</f>
        <v>7927.2999999999956</v>
      </c>
    </row>
    <row r="8" spans="1:6" s="49" customFormat="1" ht="34.5" customHeight="1" x14ac:dyDescent="0.2">
      <c r="A8" s="90" t="s">
        <v>134</v>
      </c>
      <c r="B8" s="91" t="s">
        <v>36</v>
      </c>
      <c r="C8" s="92">
        <f>C9+C10+C11+C12</f>
        <v>2435</v>
      </c>
      <c r="D8" s="92">
        <f>D9+D10+D11+D12</f>
        <v>2602.1999999999998</v>
      </c>
      <c r="E8" s="93">
        <f t="shared" ref="E8:E53" si="0">D8*100/C8</f>
        <v>106.8665297741273</v>
      </c>
      <c r="F8" s="93">
        <f>D8-C8</f>
        <v>167.19999999999982</v>
      </c>
    </row>
    <row r="9" spans="1:6" ht="41.25" customHeight="1" x14ac:dyDescent="0.2">
      <c r="A9" s="41" t="s">
        <v>135</v>
      </c>
      <c r="B9" s="42" t="s">
        <v>37</v>
      </c>
      <c r="C9" s="57">
        <v>1100</v>
      </c>
      <c r="D9" s="15">
        <v>1348.4</v>
      </c>
      <c r="E9" s="55">
        <f t="shared" si="0"/>
        <v>122.58181818181818</v>
      </c>
      <c r="F9" s="55">
        <f t="shared" ref="F9:F16" si="1">D9-C9</f>
        <v>248.40000000000009</v>
      </c>
    </row>
    <row r="10" spans="1:6" ht="32.25" customHeight="1" x14ac:dyDescent="0.2">
      <c r="A10" s="41" t="s">
        <v>136</v>
      </c>
      <c r="B10" s="42" t="s">
        <v>38</v>
      </c>
      <c r="C10" s="57">
        <v>7</v>
      </c>
      <c r="D10" s="15">
        <v>7</v>
      </c>
      <c r="E10" s="55">
        <f t="shared" si="0"/>
        <v>100</v>
      </c>
      <c r="F10" s="55">
        <f t="shared" si="1"/>
        <v>0</v>
      </c>
    </row>
    <row r="11" spans="1:6" ht="33" customHeight="1" x14ac:dyDescent="0.2">
      <c r="A11" s="41" t="s">
        <v>137</v>
      </c>
      <c r="B11" s="42" t="s">
        <v>39</v>
      </c>
      <c r="C11" s="57">
        <v>1457.5</v>
      </c>
      <c r="D11" s="15">
        <v>1393.6</v>
      </c>
      <c r="E11" s="55">
        <f t="shared" si="0"/>
        <v>95.615780445969122</v>
      </c>
      <c r="F11" s="55">
        <f t="shared" si="1"/>
        <v>-63.900000000000091</v>
      </c>
    </row>
    <row r="12" spans="1:6" ht="21" customHeight="1" x14ac:dyDescent="0.2">
      <c r="A12" s="41" t="s">
        <v>138</v>
      </c>
      <c r="B12" s="42" t="s">
        <v>40</v>
      </c>
      <c r="C12" s="57">
        <v>-129.5</v>
      </c>
      <c r="D12" s="15">
        <v>-146.80000000000001</v>
      </c>
      <c r="E12" s="55">
        <f t="shared" si="0"/>
        <v>113.35907335907338</v>
      </c>
      <c r="F12" s="55">
        <f t="shared" si="1"/>
        <v>-17.300000000000011</v>
      </c>
    </row>
    <row r="13" spans="1:6" ht="16.5" customHeight="1" x14ac:dyDescent="0.2">
      <c r="A13" s="90" t="s">
        <v>41</v>
      </c>
      <c r="B13" s="94" t="s">
        <v>42</v>
      </c>
      <c r="C13" s="92">
        <f>C14</f>
        <v>22830</v>
      </c>
      <c r="D13" s="92">
        <f>D14</f>
        <v>30306.099999999995</v>
      </c>
      <c r="E13" s="95">
        <f t="shared" si="0"/>
        <v>132.74682435392026</v>
      </c>
      <c r="F13" s="95">
        <f t="shared" si="1"/>
        <v>7476.0999999999949</v>
      </c>
    </row>
    <row r="14" spans="1:6" ht="33.75" customHeight="1" x14ac:dyDescent="0.2">
      <c r="A14" s="41" t="s">
        <v>43</v>
      </c>
      <c r="B14" s="44" t="s">
        <v>44</v>
      </c>
      <c r="C14" s="57">
        <f>C15+C17+C18</f>
        <v>22830</v>
      </c>
      <c r="D14" s="57">
        <f>D15+D16+D17+D18+D19</f>
        <v>30306.099999999995</v>
      </c>
      <c r="E14" s="55">
        <f t="shared" si="0"/>
        <v>132.74682435392026</v>
      </c>
      <c r="F14" s="55">
        <f t="shared" si="1"/>
        <v>7476.0999999999949</v>
      </c>
    </row>
    <row r="15" spans="1:6" ht="53.25" customHeight="1" x14ac:dyDescent="0.2">
      <c r="A15" s="41" t="s">
        <v>45</v>
      </c>
      <c r="B15" s="44" t="s">
        <v>46</v>
      </c>
      <c r="C15" s="82">
        <v>22828.9</v>
      </c>
      <c r="D15" s="82">
        <v>29753.7</v>
      </c>
      <c r="E15" s="55">
        <f t="shared" si="0"/>
        <v>130.33348080722243</v>
      </c>
      <c r="F15" s="55">
        <f t="shared" si="1"/>
        <v>6924.7999999999993</v>
      </c>
    </row>
    <row r="16" spans="1:6" ht="53.25" customHeight="1" x14ac:dyDescent="0.2">
      <c r="A16" s="41" t="str">
        <f>[1]Доходы!C25</f>
        <v>000 10102020010000110</v>
      </c>
      <c r="B16" s="44" t="str">
        <f>[1]Доходы!A25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C16" s="82">
        <v>0</v>
      </c>
      <c r="D16" s="82">
        <v>3.6</v>
      </c>
      <c r="E16" s="55" t="e">
        <f>D16*100/C16</f>
        <v>#DIV/0!</v>
      </c>
      <c r="F16" s="55">
        <f t="shared" si="1"/>
        <v>3.6</v>
      </c>
    </row>
    <row r="17" spans="1:6" ht="53.25" customHeight="1" x14ac:dyDescent="0.2">
      <c r="A17" s="41" t="s">
        <v>119</v>
      </c>
      <c r="B17" s="44" t="s">
        <v>120</v>
      </c>
      <c r="C17" s="82">
        <v>0.3</v>
      </c>
      <c r="D17" s="82">
        <v>18.100000000000001</v>
      </c>
      <c r="E17" s="55">
        <f t="shared" ref="E17:E18" si="2">D17*100/C17</f>
        <v>6033.3333333333339</v>
      </c>
      <c r="F17" s="55">
        <f t="shared" ref="F17:F19" si="3">D17-C17</f>
        <v>17.8</v>
      </c>
    </row>
    <row r="18" spans="1:6" ht="53.25" customHeight="1" x14ac:dyDescent="0.2">
      <c r="A18" s="41" t="s">
        <v>121</v>
      </c>
      <c r="B18" s="44" t="s">
        <v>122</v>
      </c>
      <c r="C18" s="82">
        <v>0.8</v>
      </c>
      <c r="D18" s="82">
        <v>530.6</v>
      </c>
      <c r="E18" s="55">
        <f t="shared" si="2"/>
        <v>66325</v>
      </c>
      <c r="F18" s="55">
        <f t="shared" si="3"/>
        <v>529.80000000000007</v>
      </c>
    </row>
    <row r="19" spans="1:6" ht="53.25" customHeight="1" x14ac:dyDescent="0.2">
      <c r="A19" s="41" t="str">
        <f>[1]Доходы!C36</f>
        <v>182 10102140011000110</v>
      </c>
      <c r="B19" s="44" t="str">
        <f>[1]Доходы!A36</f>
        <v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v>
      </c>
      <c r="C19" s="82">
        <v>0</v>
      </c>
      <c r="D19" s="82">
        <v>0.1</v>
      </c>
      <c r="E19" s="55" t="e">
        <f>D19*100/C19</f>
        <v>#DIV/0!</v>
      </c>
      <c r="F19" s="55">
        <f t="shared" si="3"/>
        <v>0.1</v>
      </c>
    </row>
    <row r="20" spans="1:6" s="49" customFormat="1" ht="15" customHeight="1" x14ac:dyDescent="0.2">
      <c r="A20" s="90" t="s">
        <v>47</v>
      </c>
      <c r="B20" s="94" t="s">
        <v>48</v>
      </c>
      <c r="C20" s="92">
        <f>C21+C24+C25+C23+C22</f>
        <v>691</v>
      </c>
      <c r="D20" s="92">
        <f>D21+D24+D25+D23+D22</f>
        <v>980.8</v>
      </c>
      <c r="E20" s="93">
        <f t="shared" si="0"/>
        <v>141.93921852387842</v>
      </c>
      <c r="F20" s="93">
        <f>D20-C20</f>
        <v>289.79999999999995</v>
      </c>
    </row>
    <row r="21" spans="1:6" ht="19.5" customHeight="1" x14ac:dyDescent="0.2">
      <c r="A21" s="41" t="s">
        <v>49</v>
      </c>
      <c r="B21" s="44" t="s">
        <v>50</v>
      </c>
      <c r="C21" s="57">
        <v>550</v>
      </c>
      <c r="D21" s="15">
        <v>802</v>
      </c>
      <c r="E21" s="55">
        <f t="shared" si="0"/>
        <v>145.81818181818181</v>
      </c>
      <c r="F21" s="55">
        <f>D21-C21</f>
        <v>252</v>
      </c>
    </row>
    <row r="22" spans="1:6" ht="21.75" customHeight="1" x14ac:dyDescent="0.2">
      <c r="A22" s="45" t="s">
        <v>101</v>
      </c>
      <c r="B22" s="46" t="s">
        <v>102</v>
      </c>
      <c r="C22" s="57">
        <v>2</v>
      </c>
      <c r="D22" s="55">
        <v>1</v>
      </c>
      <c r="E22" s="55">
        <f t="shared" si="0"/>
        <v>50</v>
      </c>
      <c r="F22" s="55">
        <f t="shared" ref="F22:F24" si="4">D22-C22</f>
        <v>-1</v>
      </c>
    </row>
    <row r="23" spans="1:6" ht="20.25" customHeight="1" x14ac:dyDescent="0.2">
      <c r="A23" s="45" t="s">
        <v>103</v>
      </c>
      <c r="B23" s="46" t="s">
        <v>104</v>
      </c>
      <c r="C23" s="57">
        <v>62</v>
      </c>
      <c r="D23" s="15">
        <v>74.400000000000006</v>
      </c>
      <c r="E23" s="55">
        <f t="shared" si="0"/>
        <v>120.00000000000001</v>
      </c>
      <c r="F23" s="55">
        <f t="shared" si="4"/>
        <v>12.400000000000006</v>
      </c>
    </row>
    <row r="24" spans="1:6" ht="42.75" customHeight="1" x14ac:dyDescent="0.2">
      <c r="A24" s="41" t="s">
        <v>51</v>
      </c>
      <c r="B24" s="44" t="s">
        <v>52</v>
      </c>
      <c r="C24" s="57">
        <v>37</v>
      </c>
      <c r="D24" s="15">
        <v>62.4</v>
      </c>
      <c r="E24" s="55">
        <f t="shared" si="0"/>
        <v>168.64864864864865</v>
      </c>
      <c r="F24" s="55">
        <f t="shared" si="4"/>
        <v>25.4</v>
      </c>
    </row>
    <row r="25" spans="1:6" ht="51" customHeight="1" x14ac:dyDescent="0.2">
      <c r="A25" s="41" t="s">
        <v>53</v>
      </c>
      <c r="B25" s="44" t="s">
        <v>54</v>
      </c>
      <c r="C25" s="57">
        <v>40</v>
      </c>
      <c r="D25" s="72">
        <v>41</v>
      </c>
      <c r="E25" s="55">
        <f>D25*100/C25</f>
        <v>102.5</v>
      </c>
      <c r="F25" s="55">
        <f t="shared" ref="F25:F30" si="5">D25-C25</f>
        <v>1</v>
      </c>
    </row>
    <row r="26" spans="1:6" s="49" customFormat="1" ht="21.75" customHeight="1" x14ac:dyDescent="0.2">
      <c r="A26" s="90" t="s">
        <v>55</v>
      </c>
      <c r="B26" s="94" t="s">
        <v>56</v>
      </c>
      <c r="C26" s="92">
        <f>C27</f>
        <v>20</v>
      </c>
      <c r="D26" s="92">
        <f>D27</f>
        <v>14.2</v>
      </c>
      <c r="E26" s="93">
        <f t="shared" si="0"/>
        <v>71</v>
      </c>
      <c r="F26" s="93">
        <f t="shared" si="5"/>
        <v>-5.8000000000000007</v>
      </c>
    </row>
    <row r="27" spans="1:6" ht="31.5" customHeight="1" x14ac:dyDescent="0.2">
      <c r="A27" s="41" t="s">
        <v>57</v>
      </c>
      <c r="B27" s="44" t="s">
        <v>58</v>
      </c>
      <c r="C27" s="57">
        <v>20</v>
      </c>
      <c r="D27" s="55">
        <v>14.2</v>
      </c>
      <c r="E27" s="55">
        <f t="shared" si="0"/>
        <v>71</v>
      </c>
      <c r="F27" s="55">
        <f t="shared" si="5"/>
        <v>-5.8000000000000007</v>
      </c>
    </row>
    <row r="28" spans="1:6" s="49" customFormat="1" ht="19.5" customHeight="1" x14ac:dyDescent="0.2">
      <c r="A28" s="50"/>
      <c r="B28" s="75" t="s">
        <v>105</v>
      </c>
      <c r="C28" s="76">
        <f>C29+C32+C34</f>
        <v>1722.1999999999998</v>
      </c>
      <c r="D28" s="76">
        <f>D29+D32+D34+D36</f>
        <v>2104.6000000000004</v>
      </c>
      <c r="E28" s="77">
        <f t="shared" si="0"/>
        <v>122.20415747299968</v>
      </c>
      <c r="F28" s="77">
        <f t="shared" si="5"/>
        <v>382.40000000000055</v>
      </c>
    </row>
    <row r="29" spans="1:6" s="49" customFormat="1" ht="30" customHeight="1" x14ac:dyDescent="0.2">
      <c r="A29" s="39" t="s">
        <v>59</v>
      </c>
      <c r="B29" s="43" t="s">
        <v>60</v>
      </c>
      <c r="C29" s="40">
        <f>C30+C31</f>
        <v>1703.6999999999998</v>
      </c>
      <c r="D29" s="40">
        <f>D30+D31</f>
        <v>2081.9</v>
      </c>
      <c r="E29" s="47">
        <f t="shared" si="0"/>
        <v>122.19874391031286</v>
      </c>
      <c r="F29" s="47">
        <f t="shared" si="5"/>
        <v>378.20000000000027</v>
      </c>
    </row>
    <row r="30" spans="1:6" ht="21.75" customHeight="1" x14ac:dyDescent="0.2">
      <c r="A30" s="41" t="s">
        <v>61</v>
      </c>
      <c r="B30" s="44" t="s">
        <v>62</v>
      </c>
      <c r="C30" s="57">
        <v>1429.8</v>
      </c>
      <c r="D30" s="15">
        <v>1790.3</v>
      </c>
      <c r="E30" s="55">
        <f t="shared" si="0"/>
        <v>125.21331654776893</v>
      </c>
      <c r="F30" s="55">
        <f t="shared" si="5"/>
        <v>360.5</v>
      </c>
    </row>
    <row r="31" spans="1:6" ht="45" customHeight="1" x14ac:dyDescent="0.2">
      <c r="A31" s="41" t="s">
        <v>63</v>
      </c>
      <c r="B31" s="44" t="s">
        <v>64</v>
      </c>
      <c r="C31" s="57">
        <v>273.89999999999998</v>
      </c>
      <c r="D31" s="67">
        <v>291.60000000000002</v>
      </c>
      <c r="E31" s="55">
        <f t="shared" si="0"/>
        <v>106.4622124863089</v>
      </c>
      <c r="F31" s="55">
        <f t="shared" ref="F31:F53" si="6">D31-C31</f>
        <v>17.700000000000045</v>
      </c>
    </row>
    <row r="32" spans="1:6" s="49" customFormat="1" ht="28.5" customHeight="1" x14ac:dyDescent="0.2">
      <c r="A32" s="89" t="s">
        <v>106</v>
      </c>
      <c r="B32" s="85" t="s">
        <v>107</v>
      </c>
      <c r="C32" s="51">
        <f>C33</f>
        <v>0</v>
      </c>
      <c r="D32" s="51">
        <f>D33</f>
        <v>0.1</v>
      </c>
      <c r="E32" s="86">
        <v>100</v>
      </c>
      <c r="F32" s="86">
        <f t="shared" si="6"/>
        <v>0.1</v>
      </c>
    </row>
    <row r="33" spans="1:6" ht="21.75" customHeight="1" x14ac:dyDescent="0.2">
      <c r="A33" s="8" t="s">
        <v>108</v>
      </c>
      <c r="B33" s="46" t="s">
        <v>109</v>
      </c>
      <c r="C33" s="57">
        <v>0</v>
      </c>
      <c r="D33" s="15">
        <v>0.1</v>
      </c>
      <c r="E33" s="55">
        <v>100</v>
      </c>
      <c r="F33" s="55">
        <f t="shared" si="6"/>
        <v>0.1</v>
      </c>
    </row>
    <row r="34" spans="1:6" s="49" customFormat="1" ht="23.25" customHeight="1" x14ac:dyDescent="0.2">
      <c r="A34" s="50" t="s">
        <v>99</v>
      </c>
      <c r="B34" s="85" t="s">
        <v>98</v>
      </c>
      <c r="C34" s="51">
        <f>C35</f>
        <v>18.5</v>
      </c>
      <c r="D34" s="51">
        <f>D35</f>
        <v>11.8</v>
      </c>
      <c r="E34" s="86">
        <f t="shared" si="0"/>
        <v>63.783783783783782</v>
      </c>
      <c r="F34" s="86">
        <f t="shared" si="6"/>
        <v>-6.6999999999999993</v>
      </c>
    </row>
    <row r="35" spans="1:6" ht="33.75" customHeight="1" x14ac:dyDescent="0.2">
      <c r="A35" s="41" t="s">
        <v>96</v>
      </c>
      <c r="B35" s="46" t="s">
        <v>97</v>
      </c>
      <c r="C35" s="57">
        <v>18.5</v>
      </c>
      <c r="D35" s="55">
        <v>11.8</v>
      </c>
      <c r="E35" s="55">
        <f t="shared" si="0"/>
        <v>63.783783783783782</v>
      </c>
      <c r="F35" s="55">
        <f t="shared" si="6"/>
        <v>-6.6999999999999993</v>
      </c>
    </row>
    <row r="36" spans="1:6" ht="42" customHeight="1" x14ac:dyDescent="0.2">
      <c r="A36" s="50" t="s">
        <v>112</v>
      </c>
      <c r="B36" s="85" t="s">
        <v>115</v>
      </c>
      <c r="C36" s="87">
        <f>C37+C38+C39</f>
        <v>0</v>
      </c>
      <c r="D36" s="87">
        <f>D37+D38</f>
        <v>10.799999999999999</v>
      </c>
      <c r="E36" s="88">
        <v>100</v>
      </c>
      <c r="F36" s="88">
        <f t="shared" ref="F36:F40" si="7">D36-C36</f>
        <v>10.799999999999999</v>
      </c>
    </row>
    <row r="37" spans="1:6" ht="61.5" customHeight="1" x14ac:dyDescent="0.2">
      <c r="A37" s="74" t="s">
        <v>114</v>
      </c>
      <c r="B37" s="46" t="s">
        <v>113</v>
      </c>
      <c r="C37" s="83">
        <v>0</v>
      </c>
      <c r="D37" s="72">
        <v>0.1</v>
      </c>
      <c r="E37" s="55">
        <v>100</v>
      </c>
      <c r="F37" s="88">
        <f t="shared" si="7"/>
        <v>0.1</v>
      </c>
    </row>
    <row r="38" spans="1:6" ht="61.5" customHeight="1" x14ac:dyDescent="0.2">
      <c r="A38" s="74" t="s">
        <v>128</v>
      </c>
      <c r="B38" s="99" t="s">
        <v>129</v>
      </c>
      <c r="C38" s="100">
        <v>0</v>
      </c>
      <c r="D38" s="72">
        <v>10.7</v>
      </c>
      <c r="E38" s="55">
        <v>100</v>
      </c>
      <c r="F38" s="88">
        <f t="shared" si="7"/>
        <v>10.7</v>
      </c>
    </row>
    <row r="39" spans="1:6" ht="61.5" customHeight="1" x14ac:dyDescent="0.2">
      <c r="A39" s="96" t="s">
        <v>132</v>
      </c>
      <c r="B39" s="98" t="s">
        <v>131</v>
      </c>
      <c r="C39" s="97">
        <f>C40</f>
        <v>0</v>
      </c>
      <c r="D39" s="95">
        <f>D40</f>
        <v>0</v>
      </c>
      <c r="E39" s="95">
        <f>E40</f>
        <v>0</v>
      </c>
      <c r="F39" s="88">
        <f t="shared" si="7"/>
        <v>0</v>
      </c>
    </row>
    <row r="40" spans="1:6" ht="61.5" customHeight="1" x14ac:dyDescent="0.2">
      <c r="A40" s="101" t="s">
        <v>130</v>
      </c>
      <c r="B40" s="102" t="s">
        <v>133</v>
      </c>
      <c r="C40" s="103">
        <v>0</v>
      </c>
      <c r="D40" s="72">
        <v>0</v>
      </c>
      <c r="E40" s="72">
        <v>0</v>
      </c>
      <c r="F40" s="88">
        <f t="shared" si="7"/>
        <v>0</v>
      </c>
    </row>
    <row r="41" spans="1:6" s="49" customFormat="1" ht="21.75" customHeight="1" x14ac:dyDescent="0.2">
      <c r="A41" s="50" t="s">
        <v>65</v>
      </c>
      <c r="B41" s="75" t="s">
        <v>66</v>
      </c>
      <c r="C41" s="76">
        <f>C42+C44+C48+C51</f>
        <v>9177.1</v>
      </c>
      <c r="D41" s="76">
        <f>D42+D44+D48+D51</f>
        <v>9177.1</v>
      </c>
      <c r="E41" s="76">
        <f t="shared" ref="E41:F41" si="8">E42+E44+E48</f>
        <v>300</v>
      </c>
      <c r="F41" s="76">
        <f t="shared" si="8"/>
        <v>0</v>
      </c>
    </row>
    <row r="42" spans="1:6" ht="36.75" customHeight="1" x14ac:dyDescent="0.2">
      <c r="A42" s="41" t="s">
        <v>67</v>
      </c>
      <c r="B42" s="44" t="s">
        <v>68</v>
      </c>
      <c r="C42" s="57">
        <f>C43</f>
        <v>8089.8</v>
      </c>
      <c r="D42" s="57">
        <f>D43</f>
        <v>8089.8</v>
      </c>
      <c r="E42" s="55">
        <f t="shared" si="0"/>
        <v>100</v>
      </c>
      <c r="F42" s="55">
        <f>D42-C42</f>
        <v>0</v>
      </c>
    </row>
    <row r="43" spans="1:6" ht="34.5" customHeight="1" x14ac:dyDescent="0.2">
      <c r="A43" s="41" t="s">
        <v>69</v>
      </c>
      <c r="B43" s="44" t="s">
        <v>70</v>
      </c>
      <c r="C43" s="57">
        <v>8089.8</v>
      </c>
      <c r="D43" s="15">
        <v>8089.8</v>
      </c>
      <c r="E43" s="55">
        <f>D43*100/C43</f>
        <v>100</v>
      </c>
      <c r="F43" s="55">
        <f>D43-C43</f>
        <v>0</v>
      </c>
    </row>
    <row r="44" spans="1:6" s="49" customFormat="1" ht="39" customHeight="1" x14ac:dyDescent="0.2">
      <c r="A44" s="39" t="s">
        <v>71</v>
      </c>
      <c r="B44" s="43" t="s">
        <v>72</v>
      </c>
      <c r="C44" s="40">
        <f>C45+C47+C46</f>
        <v>344.7</v>
      </c>
      <c r="D44" s="40">
        <f>D45+D47+D46</f>
        <v>344.7</v>
      </c>
      <c r="E44" s="47">
        <f t="shared" si="0"/>
        <v>100</v>
      </c>
      <c r="F44" s="47">
        <f t="shared" si="6"/>
        <v>0</v>
      </c>
    </row>
    <row r="45" spans="1:6" ht="24.75" customHeight="1" x14ac:dyDescent="0.2">
      <c r="A45" s="41" t="s">
        <v>110</v>
      </c>
      <c r="B45" s="46" t="s">
        <v>111</v>
      </c>
      <c r="C45" s="57">
        <v>26.4</v>
      </c>
      <c r="D45" s="55">
        <v>26.4</v>
      </c>
      <c r="E45" s="47">
        <f>D45*100/C45</f>
        <v>100</v>
      </c>
      <c r="F45" s="55">
        <f t="shared" si="6"/>
        <v>0</v>
      </c>
    </row>
    <row r="46" spans="1:6" ht="44.25" customHeight="1" x14ac:dyDescent="0.2">
      <c r="A46" s="41" t="s">
        <v>75</v>
      </c>
      <c r="B46" s="44" t="s">
        <v>76</v>
      </c>
      <c r="C46" s="57">
        <v>297.3</v>
      </c>
      <c r="D46" s="15">
        <v>297.3</v>
      </c>
      <c r="E46" s="47">
        <f t="shared" si="0"/>
        <v>100</v>
      </c>
      <c r="F46" s="55">
        <f t="shared" si="6"/>
        <v>0</v>
      </c>
    </row>
    <row r="47" spans="1:6" ht="30" customHeight="1" x14ac:dyDescent="0.2">
      <c r="A47" s="41" t="s">
        <v>73</v>
      </c>
      <c r="B47" s="44" t="s">
        <v>74</v>
      </c>
      <c r="C47" s="57">
        <v>21</v>
      </c>
      <c r="D47" s="15">
        <v>21</v>
      </c>
      <c r="E47" s="47">
        <f t="shared" si="0"/>
        <v>100</v>
      </c>
      <c r="F47" s="55">
        <f t="shared" si="6"/>
        <v>0</v>
      </c>
    </row>
    <row r="48" spans="1:6" ht="33" customHeight="1" x14ac:dyDescent="0.2">
      <c r="A48" s="81" t="s">
        <v>77</v>
      </c>
      <c r="B48" s="43" t="s">
        <v>25</v>
      </c>
      <c r="C48" s="40">
        <f>C49</f>
        <v>442.6</v>
      </c>
      <c r="D48" s="40">
        <f t="shared" ref="D48:F48" si="9">D49</f>
        <v>442.6</v>
      </c>
      <c r="E48" s="40">
        <f t="shared" si="9"/>
        <v>100</v>
      </c>
      <c r="F48" s="40">
        <f t="shared" si="9"/>
        <v>0</v>
      </c>
    </row>
    <row r="49" spans="1:6" s="49" customFormat="1" ht="33.75" customHeight="1" x14ac:dyDescent="0.2">
      <c r="A49" s="41" t="s">
        <v>118</v>
      </c>
      <c r="B49" s="43" t="s">
        <v>117</v>
      </c>
      <c r="C49" s="40">
        <f>C50</f>
        <v>442.6</v>
      </c>
      <c r="D49" s="71">
        <f>D50</f>
        <v>442.6</v>
      </c>
      <c r="E49" s="47">
        <f t="shared" si="0"/>
        <v>100</v>
      </c>
      <c r="F49" s="47">
        <f t="shared" si="6"/>
        <v>0</v>
      </c>
    </row>
    <row r="50" spans="1:6" ht="26.25" customHeight="1" x14ac:dyDescent="0.2">
      <c r="A50" s="41" t="s">
        <v>78</v>
      </c>
      <c r="B50" s="44" t="s">
        <v>79</v>
      </c>
      <c r="C50" s="57">
        <v>442.6</v>
      </c>
      <c r="D50" s="72">
        <v>442.6</v>
      </c>
      <c r="E50" s="47">
        <f t="shared" si="0"/>
        <v>100</v>
      </c>
      <c r="F50" s="55">
        <f t="shared" si="6"/>
        <v>0</v>
      </c>
    </row>
    <row r="51" spans="1:6" ht="30.75" customHeight="1" x14ac:dyDescent="0.2">
      <c r="A51" s="39" t="s">
        <v>123</v>
      </c>
      <c r="B51" s="43" t="s">
        <v>124</v>
      </c>
      <c r="C51" s="40">
        <v>300</v>
      </c>
      <c r="D51" s="40">
        <f>D52</f>
        <v>300</v>
      </c>
      <c r="E51" s="47">
        <v>100</v>
      </c>
      <c r="F51" s="47">
        <f t="shared" si="6"/>
        <v>0</v>
      </c>
    </row>
    <row r="52" spans="1:6" ht="26.25" customHeight="1" x14ac:dyDescent="0.2">
      <c r="A52" s="45" t="s">
        <v>125</v>
      </c>
      <c r="B52" s="46" t="s">
        <v>124</v>
      </c>
      <c r="C52" s="57">
        <v>300</v>
      </c>
      <c r="D52" s="72">
        <v>300</v>
      </c>
      <c r="E52" s="47">
        <v>100</v>
      </c>
      <c r="F52" s="55">
        <f t="shared" si="6"/>
        <v>0</v>
      </c>
    </row>
    <row r="53" spans="1:6" x14ac:dyDescent="0.2">
      <c r="A53" s="39"/>
      <c r="B53" s="43" t="s">
        <v>80</v>
      </c>
      <c r="C53" s="40">
        <f>C41+C28+C7</f>
        <v>36875.300000000003</v>
      </c>
      <c r="D53" s="40">
        <f>D41+D28+D7</f>
        <v>45185</v>
      </c>
      <c r="E53" s="47">
        <f t="shared" si="0"/>
        <v>122.53459632870782</v>
      </c>
      <c r="F53" s="47">
        <f t="shared" si="6"/>
        <v>8309.6999999999971</v>
      </c>
    </row>
    <row r="54" spans="1:6" x14ac:dyDescent="0.2">
      <c r="D54" s="73"/>
    </row>
    <row r="55" spans="1:6" x14ac:dyDescent="0.2">
      <c r="D55" s="48"/>
    </row>
    <row r="56" spans="1:6" x14ac:dyDescent="0.2">
      <c r="C56" s="48"/>
    </row>
    <row r="57" spans="1:6" x14ac:dyDescent="0.2">
      <c r="D57" s="48"/>
    </row>
  </sheetData>
  <mergeCells count="2">
    <mergeCell ref="E1:F1"/>
    <mergeCell ref="A4:F4"/>
  </mergeCells>
  <pageMargins left="0.7" right="0.7" top="0.75" bottom="0.75" header="0.3" footer="0.3"/>
  <pageSetup paperSize="9" scale="61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7" zoomScaleNormal="100" workbookViewId="0">
      <selection activeCell="H31" sqref="H31"/>
    </sheetView>
  </sheetViews>
  <sheetFormatPr defaultRowHeight="12.75" x14ac:dyDescent="0.2"/>
  <cols>
    <col min="1" max="1" width="50.42578125" style="9" customWidth="1"/>
    <col min="2" max="2" width="5.42578125" style="10" customWidth="1"/>
    <col min="3" max="3" width="5.28515625" style="10" customWidth="1"/>
    <col min="4" max="4" width="10.5703125" style="11" hidden="1" customWidth="1"/>
    <col min="5" max="5" width="7.140625" style="12" hidden="1" customWidth="1"/>
    <col min="6" max="6" width="17.28515625" style="63" customWidth="1"/>
    <col min="7" max="7" width="14.42578125" style="12" customWidth="1"/>
    <col min="8" max="8" width="12.28515625" style="12" customWidth="1"/>
    <col min="9" max="9" width="12.42578125" style="12" customWidth="1"/>
    <col min="10" max="16384" width="9.140625" style="12"/>
  </cols>
  <sheetData>
    <row r="1" spans="1:13" ht="47.25" customHeight="1" x14ac:dyDescent="0.2">
      <c r="G1" s="182" t="s">
        <v>145</v>
      </c>
      <c r="H1" s="182"/>
      <c r="I1" s="182"/>
    </row>
    <row r="3" spans="1:13" ht="45" customHeight="1" x14ac:dyDescent="0.2">
      <c r="A3" s="184" t="s">
        <v>143</v>
      </c>
      <c r="B3" s="184"/>
      <c r="C3" s="184"/>
      <c r="D3" s="184"/>
      <c r="E3" s="184"/>
      <c r="F3" s="184"/>
      <c r="G3" s="184"/>
      <c r="H3" s="184"/>
      <c r="I3" s="184"/>
    </row>
    <row r="4" spans="1:13" ht="21" customHeight="1" x14ac:dyDescent="0.2"/>
    <row r="5" spans="1:13" x14ac:dyDescent="0.2">
      <c r="H5" s="10"/>
      <c r="I5" s="10" t="s">
        <v>32</v>
      </c>
    </row>
    <row r="6" spans="1:13" ht="81" customHeight="1" x14ac:dyDescent="0.2">
      <c r="A6" s="13" t="s">
        <v>0</v>
      </c>
      <c r="B6" s="13" t="s">
        <v>1</v>
      </c>
      <c r="C6" s="13" t="s">
        <v>2</v>
      </c>
      <c r="D6" s="14" t="s">
        <v>3</v>
      </c>
      <c r="E6" s="13" t="s">
        <v>4</v>
      </c>
      <c r="F6" s="64" t="s">
        <v>144</v>
      </c>
      <c r="G6" s="6" t="s">
        <v>142</v>
      </c>
      <c r="H6" s="7" t="s">
        <v>81</v>
      </c>
      <c r="I6" s="7" t="s">
        <v>82</v>
      </c>
    </row>
    <row r="7" spans="1:13" ht="20.25" customHeight="1" x14ac:dyDescent="0.2">
      <c r="A7" s="104" t="s">
        <v>5</v>
      </c>
      <c r="B7" s="105">
        <v>1</v>
      </c>
      <c r="C7" s="105">
        <v>0</v>
      </c>
      <c r="D7" s="106">
        <f>D8+D9+D10+D12+D13</f>
        <v>18743.7</v>
      </c>
      <c r="E7" s="111"/>
      <c r="F7" s="112">
        <f>F8+F9+F10+F11+F12+F13</f>
        <v>26784.9</v>
      </c>
      <c r="G7" s="112">
        <f>G8+G9+G10+G11+G12+G13</f>
        <v>24311</v>
      </c>
      <c r="H7" s="112">
        <f t="shared" ref="H7:I7" si="0">H8+H9+H10+H12+H13+H11</f>
        <v>465.50820717151021</v>
      </c>
      <c r="I7" s="112">
        <f t="shared" si="0"/>
        <v>-2473.8999999999996</v>
      </c>
    </row>
    <row r="8" spans="1:13" ht="22.5" customHeight="1" x14ac:dyDescent="0.2">
      <c r="A8" s="30" t="s">
        <v>6</v>
      </c>
      <c r="B8" s="31">
        <v>1</v>
      </c>
      <c r="C8" s="31">
        <v>2</v>
      </c>
      <c r="D8" s="32">
        <f>'[2]расходы 2020'!F7</f>
        <v>2019</v>
      </c>
      <c r="E8" s="84" t="s">
        <v>26</v>
      </c>
      <c r="F8" s="65">
        <v>3866.7</v>
      </c>
      <c r="G8" s="15">
        <v>3691.8</v>
      </c>
      <c r="H8" s="59">
        <f t="shared" ref="H8:H33" si="1">G8*100/F8</f>
        <v>95.476763131352314</v>
      </c>
      <c r="I8" s="60">
        <f>G8-F8</f>
        <v>-174.89999999999964</v>
      </c>
    </row>
    <row r="9" spans="1:13" ht="38.25" customHeight="1" x14ac:dyDescent="0.2">
      <c r="A9" s="30" t="s">
        <v>7</v>
      </c>
      <c r="B9" s="31">
        <v>1</v>
      </c>
      <c r="C9" s="31">
        <v>4</v>
      </c>
      <c r="D9" s="32">
        <f>'[2]расходы 2020'!F13</f>
        <v>11173</v>
      </c>
      <c r="E9" s="84"/>
      <c r="F9" s="65">
        <v>15280.7</v>
      </c>
      <c r="G9" s="15">
        <v>14992.2</v>
      </c>
      <c r="H9" s="59">
        <f t="shared" si="1"/>
        <v>98.111997487026116</v>
      </c>
      <c r="I9" s="60">
        <f t="shared" ref="I9:I34" si="2">G9-F9</f>
        <v>-288.5</v>
      </c>
    </row>
    <row r="10" spans="1:13" ht="38.25" customHeight="1" x14ac:dyDescent="0.2">
      <c r="A10" s="33" t="s">
        <v>28</v>
      </c>
      <c r="B10" s="31">
        <v>1</v>
      </c>
      <c r="C10" s="31">
        <v>6</v>
      </c>
      <c r="D10" s="32">
        <f>'[2]расходы 2020'!F19</f>
        <v>34.700000000000003</v>
      </c>
      <c r="E10" s="84"/>
      <c r="F10" s="65">
        <v>39.200000000000003</v>
      </c>
      <c r="G10" s="15">
        <v>39.200000000000003</v>
      </c>
      <c r="H10" s="59">
        <f t="shared" si="1"/>
        <v>100</v>
      </c>
      <c r="I10" s="60">
        <f t="shared" si="2"/>
        <v>0</v>
      </c>
    </row>
    <row r="11" spans="1:13" s="56" customFormat="1" ht="21.75" customHeight="1" x14ac:dyDescent="0.2">
      <c r="A11" s="33" t="s">
        <v>126</v>
      </c>
      <c r="B11" s="31">
        <v>1</v>
      </c>
      <c r="C11" s="31">
        <v>7</v>
      </c>
      <c r="D11" s="32"/>
      <c r="E11" s="84"/>
      <c r="F11" s="65">
        <v>566.6</v>
      </c>
      <c r="G11" s="15">
        <v>566.6</v>
      </c>
      <c r="H11" s="59">
        <f t="shared" ref="H11" si="3">G11*100/F11</f>
        <v>100</v>
      </c>
      <c r="I11" s="60">
        <f t="shared" ref="I11" si="4">G11-F11</f>
        <v>0</v>
      </c>
    </row>
    <row r="12" spans="1:13" ht="11.25" customHeight="1" x14ac:dyDescent="0.2">
      <c r="A12" s="30" t="s">
        <v>8</v>
      </c>
      <c r="B12" s="31">
        <v>1</v>
      </c>
      <c r="C12" s="31">
        <v>11</v>
      </c>
      <c r="D12" s="32">
        <f>'[2]расходы 2020'!F30</f>
        <v>50</v>
      </c>
      <c r="E12" s="84" t="s">
        <v>26</v>
      </c>
      <c r="F12" s="65">
        <v>50</v>
      </c>
      <c r="G12" s="15">
        <v>0</v>
      </c>
      <c r="H12" s="59">
        <v>0</v>
      </c>
      <c r="I12" s="60">
        <f t="shared" si="2"/>
        <v>-50</v>
      </c>
    </row>
    <row r="13" spans="1:13" ht="11.25" customHeight="1" x14ac:dyDescent="0.2">
      <c r="A13" s="30" t="s">
        <v>9</v>
      </c>
      <c r="B13" s="31">
        <v>1</v>
      </c>
      <c r="C13" s="31">
        <v>13</v>
      </c>
      <c r="D13" s="32">
        <f>'[2]расходы 2020'!F36</f>
        <v>5467</v>
      </c>
      <c r="E13" s="84" t="s">
        <v>26</v>
      </c>
      <c r="F13" s="65">
        <v>6981.7</v>
      </c>
      <c r="G13" s="67">
        <v>5021.2</v>
      </c>
      <c r="H13" s="59">
        <f t="shared" si="1"/>
        <v>71.919446553131763</v>
      </c>
      <c r="I13" s="60">
        <f t="shared" si="2"/>
        <v>-1960.5</v>
      </c>
    </row>
    <row r="14" spans="1:13" ht="13.5" customHeight="1" x14ac:dyDescent="0.2">
      <c r="A14" s="104" t="s">
        <v>10</v>
      </c>
      <c r="B14" s="105">
        <v>2</v>
      </c>
      <c r="C14" s="105">
        <v>0</v>
      </c>
      <c r="D14" s="106">
        <f>D15</f>
        <v>438</v>
      </c>
      <c r="E14" s="107" t="s">
        <v>26</v>
      </c>
      <c r="F14" s="108">
        <f>F15</f>
        <v>297.3</v>
      </c>
      <c r="G14" s="108">
        <f>G15</f>
        <v>297.3</v>
      </c>
      <c r="H14" s="109">
        <f t="shared" si="1"/>
        <v>100</v>
      </c>
      <c r="I14" s="110">
        <f t="shared" si="2"/>
        <v>0</v>
      </c>
    </row>
    <row r="15" spans="1:13" ht="11.25" customHeight="1" x14ac:dyDescent="0.2">
      <c r="A15" s="30" t="s">
        <v>11</v>
      </c>
      <c r="B15" s="31">
        <v>2</v>
      </c>
      <c r="C15" s="31">
        <v>3</v>
      </c>
      <c r="D15" s="32">
        <f>'[2]расходы 2020'!F75</f>
        <v>438</v>
      </c>
      <c r="E15" s="84" t="s">
        <v>26</v>
      </c>
      <c r="F15" s="65">
        <v>297.3</v>
      </c>
      <c r="G15" s="67">
        <v>297.3</v>
      </c>
      <c r="H15" s="59">
        <f t="shared" si="1"/>
        <v>100</v>
      </c>
      <c r="I15" s="60">
        <f t="shared" si="2"/>
        <v>0</v>
      </c>
    </row>
    <row r="16" spans="1:13" ht="16.5" customHeight="1" x14ac:dyDescent="0.2">
      <c r="A16" s="104" t="s">
        <v>12</v>
      </c>
      <c r="B16" s="105">
        <v>3</v>
      </c>
      <c r="C16" s="105">
        <v>0</v>
      </c>
      <c r="D16" s="106">
        <f>D17+D18+D19</f>
        <v>39.9</v>
      </c>
      <c r="E16" s="107" t="s">
        <v>26</v>
      </c>
      <c r="F16" s="108">
        <f>F17+F18+F19</f>
        <v>54</v>
      </c>
      <c r="G16" s="108">
        <f>G17+G18+G19</f>
        <v>54</v>
      </c>
      <c r="H16" s="109">
        <f t="shared" si="1"/>
        <v>100</v>
      </c>
      <c r="I16" s="110">
        <f t="shared" si="2"/>
        <v>0</v>
      </c>
      <c r="L16" s="19"/>
      <c r="M16" s="19"/>
    </row>
    <row r="17" spans="1:12" ht="11.25" customHeight="1" x14ac:dyDescent="0.2">
      <c r="A17" s="30" t="s">
        <v>13</v>
      </c>
      <c r="B17" s="31">
        <v>3</v>
      </c>
      <c r="C17" s="31">
        <v>4</v>
      </c>
      <c r="D17" s="32">
        <f>'[2]расходы 2020'!F84</f>
        <v>8</v>
      </c>
      <c r="E17" s="84" t="s">
        <v>26</v>
      </c>
      <c r="F17" s="65">
        <v>21</v>
      </c>
      <c r="G17" s="67">
        <v>21</v>
      </c>
      <c r="H17" s="59">
        <f t="shared" si="1"/>
        <v>100</v>
      </c>
      <c r="I17" s="60">
        <f t="shared" si="2"/>
        <v>0</v>
      </c>
    </row>
    <row r="18" spans="1:12" ht="24.75" customHeight="1" x14ac:dyDescent="0.2">
      <c r="A18" s="30" t="s">
        <v>20</v>
      </c>
      <c r="B18" s="31">
        <v>3</v>
      </c>
      <c r="C18" s="31">
        <v>9</v>
      </c>
      <c r="D18" s="32">
        <f>'[2]расходы 2020'!F91</f>
        <v>2</v>
      </c>
      <c r="E18" s="84"/>
      <c r="F18" s="65">
        <v>2</v>
      </c>
      <c r="G18" s="67">
        <v>2</v>
      </c>
      <c r="H18" s="59">
        <f t="shared" si="1"/>
        <v>100</v>
      </c>
      <c r="I18" s="60">
        <f t="shared" si="2"/>
        <v>0</v>
      </c>
    </row>
    <row r="19" spans="1:12" ht="24" customHeight="1" x14ac:dyDescent="0.2">
      <c r="A19" s="33" t="s">
        <v>27</v>
      </c>
      <c r="B19" s="31">
        <v>3</v>
      </c>
      <c r="C19" s="31">
        <v>14</v>
      </c>
      <c r="D19" s="32">
        <f>'[2]расходы 2020'!F103</f>
        <v>29.9</v>
      </c>
      <c r="E19" s="84"/>
      <c r="F19" s="65">
        <v>31</v>
      </c>
      <c r="G19" s="67">
        <v>31</v>
      </c>
      <c r="H19" s="59">
        <f t="shared" si="1"/>
        <v>100</v>
      </c>
      <c r="I19" s="60">
        <f t="shared" si="2"/>
        <v>0</v>
      </c>
    </row>
    <row r="20" spans="1:12" ht="14.25" customHeight="1" x14ac:dyDescent="0.2">
      <c r="A20" s="104" t="s">
        <v>14</v>
      </c>
      <c r="B20" s="105">
        <v>4</v>
      </c>
      <c r="C20" s="105">
        <v>0</v>
      </c>
      <c r="D20" s="106">
        <f>D23+D24+D25</f>
        <v>2503.1999999999998</v>
      </c>
      <c r="E20" s="107" t="s">
        <v>26</v>
      </c>
      <c r="F20" s="113">
        <f>F21+F22+F23+F24+F25</f>
        <v>10051</v>
      </c>
      <c r="G20" s="113">
        <f>G21+G22+G23+G24+G25</f>
        <v>1625</v>
      </c>
      <c r="H20" s="109">
        <f t="shared" si="1"/>
        <v>16.167545517858919</v>
      </c>
      <c r="I20" s="110">
        <f t="shared" si="2"/>
        <v>-8426</v>
      </c>
    </row>
    <row r="21" spans="1:12" s="56" customFormat="1" ht="14.25" customHeight="1" x14ac:dyDescent="0.2">
      <c r="A21" s="30" t="s">
        <v>116</v>
      </c>
      <c r="B21" s="31">
        <v>4</v>
      </c>
      <c r="C21" s="31">
        <v>1</v>
      </c>
      <c r="D21" s="32"/>
      <c r="E21" s="84"/>
      <c r="F21" s="66">
        <v>0</v>
      </c>
      <c r="G21" s="66">
        <v>0</v>
      </c>
      <c r="H21" s="59" t="e">
        <f t="shared" si="1"/>
        <v>#DIV/0!</v>
      </c>
      <c r="I21" s="60">
        <f t="shared" si="2"/>
        <v>0</v>
      </c>
    </row>
    <row r="22" spans="1:12" s="56" customFormat="1" ht="14.25" customHeight="1" x14ac:dyDescent="0.2">
      <c r="A22" s="30" t="s">
        <v>127</v>
      </c>
      <c r="B22" s="31">
        <v>4</v>
      </c>
      <c r="C22" s="31">
        <v>5</v>
      </c>
      <c r="D22" s="32"/>
      <c r="E22" s="84"/>
      <c r="F22" s="66">
        <v>133</v>
      </c>
      <c r="G22" s="66">
        <v>133</v>
      </c>
      <c r="H22" s="59">
        <f t="shared" si="1"/>
        <v>100</v>
      </c>
      <c r="I22" s="60">
        <f t="shared" si="2"/>
        <v>0</v>
      </c>
    </row>
    <row r="23" spans="1:12" ht="11.25" customHeight="1" x14ac:dyDescent="0.2">
      <c r="A23" s="30" t="s">
        <v>30</v>
      </c>
      <c r="B23" s="31">
        <v>4</v>
      </c>
      <c r="C23" s="31">
        <v>9</v>
      </c>
      <c r="D23" s="32">
        <f>'[2]расходы 2020'!F114</f>
        <v>2043.8</v>
      </c>
      <c r="E23" s="84"/>
      <c r="F23" s="65">
        <v>8828.6</v>
      </c>
      <c r="G23" s="65">
        <v>600</v>
      </c>
      <c r="H23" s="59">
        <f t="shared" si="1"/>
        <v>6.7960945110209998</v>
      </c>
      <c r="I23" s="60">
        <f t="shared" si="2"/>
        <v>-8228.6</v>
      </c>
    </row>
    <row r="24" spans="1:12" ht="11.25" customHeight="1" x14ac:dyDescent="0.2">
      <c r="A24" s="30" t="s">
        <v>15</v>
      </c>
      <c r="B24" s="31">
        <v>4</v>
      </c>
      <c r="C24" s="31">
        <v>10</v>
      </c>
      <c r="D24" s="32">
        <f>'[2]расходы 2020'!F121</f>
        <v>452.7</v>
      </c>
      <c r="E24" s="84" t="s">
        <v>26</v>
      </c>
      <c r="F24" s="65">
        <v>1078.4000000000001</v>
      </c>
      <c r="G24" s="65">
        <v>881</v>
      </c>
      <c r="H24" s="59">
        <f t="shared" si="1"/>
        <v>81.695103857566764</v>
      </c>
      <c r="I24" s="60">
        <f t="shared" si="2"/>
        <v>-197.40000000000009</v>
      </c>
    </row>
    <row r="25" spans="1:12" x14ac:dyDescent="0.2">
      <c r="A25" s="30" t="s">
        <v>31</v>
      </c>
      <c r="B25" s="31">
        <v>4</v>
      </c>
      <c r="C25" s="31">
        <v>12</v>
      </c>
      <c r="D25" s="32">
        <f>'[2]расходы 2020'!F127</f>
        <v>6.7</v>
      </c>
      <c r="E25" s="84"/>
      <c r="F25" s="65">
        <v>11</v>
      </c>
      <c r="G25" s="65">
        <v>11</v>
      </c>
      <c r="H25" s="59">
        <f t="shared" si="1"/>
        <v>100</v>
      </c>
      <c r="I25" s="60">
        <f t="shared" si="2"/>
        <v>0</v>
      </c>
    </row>
    <row r="26" spans="1:12" ht="17.25" customHeight="1" x14ac:dyDescent="0.2">
      <c r="A26" s="104" t="s">
        <v>16</v>
      </c>
      <c r="B26" s="105">
        <v>5</v>
      </c>
      <c r="C26" s="105">
        <v>0</v>
      </c>
      <c r="D26" s="106">
        <f>D27+D28+D29</f>
        <v>6624.3</v>
      </c>
      <c r="E26" s="107" t="s">
        <v>26</v>
      </c>
      <c r="F26" s="108">
        <f>F27+F28+F29</f>
        <v>2577.6999999999998</v>
      </c>
      <c r="G26" s="108">
        <f>G27+G28+G29</f>
        <v>2366.3999999999996</v>
      </c>
      <c r="H26" s="109">
        <f t="shared" ref="H26" si="5">G26*100/F26</f>
        <v>91.802769911161107</v>
      </c>
      <c r="I26" s="110">
        <f t="shared" ref="I26" si="6">G26-F26</f>
        <v>-211.30000000000018</v>
      </c>
    </row>
    <row r="27" spans="1:12" ht="11.25" customHeight="1" x14ac:dyDescent="0.2">
      <c r="A27" s="30" t="s">
        <v>24</v>
      </c>
      <c r="B27" s="31">
        <v>5</v>
      </c>
      <c r="C27" s="31">
        <v>1</v>
      </c>
      <c r="D27" s="32">
        <f>'[2]расходы 2020'!F134</f>
        <v>239.7</v>
      </c>
      <c r="E27" s="84" t="s">
        <v>26</v>
      </c>
      <c r="F27" s="65">
        <v>219.3</v>
      </c>
      <c r="G27" s="65">
        <v>216.3</v>
      </c>
      <c r="H27" s="59">
        <f t="shared" si="1"/>
        <v>98.632010943912448</v>
      </c>
      <c r="I27" s="60">
        <f t="shared" si="2"/>
        <v>-3</v>
      </c>
    </row>
    <row r="28" spans="1:12" ht="11.25" customHeight="1" x14ac:dyDescent="0.2">
      <c r="A28" s="30" t="s">
        <v>21</v>
      </c>
      <c r="B28" s="31">
        <v>5</v>
      </c>
      <c r="C28" s="31">
        <v>2</v>
      </c>
      <c r="D28" s="32">
        <f>'[2]расходы 2020'!F141</f>
        <v>5840.6</v>
      </c>
      <c r="E28" s="84" t="s">
        <v>26</v>
      </c>
      <c r="F28" s="65">
        <v>350</v>
      </c>
      <c r="G28" s="65">
        <v>350</v>
      </c>
      <c r="H28" s="59">
        <f t="shared" si="1"/>
        <v>100</v>
      </c>
      <c r="I28" s="60">
        <f t="shared" si="2"/>
        <v>0</v>
      </c>
    </row>
    <row r="29" spans="1:12" ht="11.25" customHeight="1" x14ac:dyDescent="0.2">
      <c r="A29" s="30" t="s">
        <v>17</v>
      </c>
      <c r="B29" s="31">
        <v>5</v>
      </c>
      <c r="C29" s="31">
        <v>3</v>
      </c>
      <c r="D29" s="32">
        <f>'[2]расходы 2020'!F159</f>
        <v>544</v>
      </c>
      <c r="E29" s="84" t="s">
        <v>26</v>
      </c>
      <c r="F29" s="65">
        <v>2008.4</v>
      </c>
      <c r="G29" s="65">
        <v>1800.1</v>
      </c>
      <c r="H29" s="59">
        <f t="shared" si="1"/>
        <v>89.62856004779924</v>
      </c>
      <c r="I29" s="60">
        <f t="shared" si="2"/>
        <v>-208.30000000000018</v>
      </c>
    </row>
    <row r="30" spans="1:12" ht="16.5" customHeight="1" x14ac:dyDescent="0.2">
      <c r="A30" s="104" t="s">
        <v>22</v>
      </c>
      <c r="B30" s="105">
        <v>8</v>
      </c>
      <c r="C30" s="105">
        <v>0</v>
      </c>
      <c r="D30" s="106">
        <f>D31</f>
        <v>1253.8</v>
      </c>
      <c r="E30" s="107" t="s">
        <v>26</v>
      </c>
      <c r="F30" s="108">
        <f>F31</f>
        <v>1997.8</v>
      </c>
      <c r="G30" s="108">
        <f>G31</f>
        <v>1594</v>
      </c>
      <c r="H30" s="109">
        <f t="shared" si="1"/>
        <v>79.78776654319752</v>
      </c>
      <c r="I30" s="110">
        <f t="shared" si="2"/>
        <v>-403.79999999999995</v>
      </c>
    </row>
    <row r="31" spans="1:12" ht="13.5" customHeight="1" x14ac:dyDescent="0.2">
      <c r="A31" s="30" t="s">
        <v>18</v>
      </c>
      <c r="B31" s="31">
        <v>8</v>
      </c>
      <c r="C31" s="31">
        <v>1</v>
      </c>
      <c r="D31" s="32">
        <f>'[2]расходы 2020'!F177</f>
        <v>1253.8</v>
      </c>
      <c r="E31" s="84" t="s">
        <v>26</v>
      </c>
      <c r="F31" s="65">
        <v>1997.8</v>
      </c>
      <c r="G31" s="65">
        <v>1594</v>
      </c>
      <c r="H31" s="59">
        <f t="shared" si="1"/>
        <v>79.78776654319752</v>
      </c>
      <c r="I31" s="60">
        <f t="shared" si="2"/>
        <v>-403.79999999999995</v>
      </c>
    </row>
    <row r="32" spans="1:12" ht="11.25" customHeight="1" x14ac:dyDescent="0.2">
      <c r="A32" s="104" t="s">
        <v>23</v>
      </c>
      <c r="B32" s="105">
        <v>11</v>
      </c>
      <c r="C32" s="105">
        <v>0</v>
      </c>
      <c r="D32" s="106">
        <f>D33</f>
        <v>6973.6</v>
      </c>
      <c r="E32" s="114"/>
      <c r="F32" s="115">
        <v>8477.2999999999993</v>
      </c>
      <c r="G32" s="115">
        <v>6783.9</v>
      </c>
      <c r="H32" s="109">
        <f t="shared" si="1"/>
        <v>80.024300189918961</v>
      </c>
      <c r="I32" s="110">
        <f t="shared" si="2"/>
        <v>-1693.3999999999996</v>
      </c>
      <c r="L32" s="29"/>
    </row>
    <row r="33" spans="1:9" x14ac:dyDescent="0.2">
      <c r="A33" s="34" t="s">
        <v>19</v>
      </c>
      <c r="B33" s="35">
        <v>11</v>
      </c>
      <c r="C33" s="35">
        <v>1</v>
      </c>
      <c r="D33" s="36">
        <f>'[2]расходы 2020'!F198</f>
        <v>6973.6</v>
      </c>
      <c r="F33" s="68">
        <v>8477.2999999999993</v>
      </c>
      <c r="G33" s="68">
        <v>6783.9</v>
      </c>
      <c r="H33" s="61">
        <f t="shared" si="1"/>
        <v>80.024300189918961</v>
      </c>
      <c r="I33" s="60">
        <f t="shared" si="2"/>
        <v>-1693.3999999999996</v>
      </c>
    </row>
    <row r="34" spans="1:9" s="38" customFormat="1" x14ac:dyDescent="0.2">
      <c r="A34" s="37" t="s">
        <v>29</v>
      </c>
      <c r="B34" s="16"/>
      <c r="C34" s="16"/>
      <c r="D34" s="17"/>
      <c r="E34" s="18"/>
      <c r="F34" s="78">
        <f>F7+F14+F16+F20++F26+F30+F32</f>
        <v>50240</v>
      </c>
      <c r="G34" s="78">
        <f>G8+G9+G10+G11+G12+G13+G14+G16+G20+G26+G30+G32</f>
        <v>37031.599999999999</v>
      </c>
      <c r="H34" s="62">
        <f t="shared" ref="H34" si="7">G34*100/F34</f>
        <v>73.709394904458605</v>
      </c>
      <c r="I34" s="80">
        <f t="shared" si="2"/>
        <v>-13208.400000000001</v>
      </c>
    </row>
    <row r="35" spans="1:9" s="19" customFormat="1" x14ac:dyDescent="0.2">
      <c r="A35" s="9"/>
      <c r="B35" s="10"/>
      <c r="C35" s="10"/>
      <c r="D35" s="11"/>
      <c r="E35" s="12"/>
      <c r="F35" s="69"/>
      <c r="G35" s="12"/>
      <c r="H35" s="12"/>
    </row>
    <row r="38" spans="1:9" x14ac:dyDescent="0.2">
      <c r="F38" s="70"/>
      <c r="G38" s="53"/>
    </row>
  </sheetData>
  <autoFilter ref="A6:F34"/>
  <mergeCells count="2">
    <mergeCell ref="A3:I3"/>
    <mergeCell ref="G1:I1"/>
  </mergeCells>
  <pageMargins left="0" right="0" top="0" bottom="0" header="0" footer="0"/>
  <pageSetup paperSize="9" scale="85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4"/>
  <sheetViews>
    <sheetView tabSelected="1" workbookViewId="0">
      <selection activeCell="C299" sqref="C299"/>
    </sheetView>
  </sheetViews>
  <sheetFormatPr defaultRowHeight="12.75" x14ac:dyDescent="0.2"/>
  <cols>
    <col min="1" max="1" width="50.42578125" style="9" customWidth="1"/>
    <col min="2" max="2" width="7.28515625" style="10" customWidth="1"/>
    <col min="3" max="3" width="5.28515625" style="10" customWidth="1"/>
    <col min="4" max="4" width="4.7109375" style="11" customWidth="1"/>
    <col min="5" max="5" width="11.42578125" style="56" customWidth="1"/>
    <col min="6" max="6" width="5.5703125" style="63" customWidth="1"/>
    <col min="7" max="7" width="14.42578125" style="56" customWidth="1"/>
    <col min="8" max="8" width="12.28515625" style="56" customWidth="1"/>
    <col min="9" max="9" width="12.42578125" style="56" customWidth="1"/>
    <col min="10" max="10" width="12.140625" style="56" customWidth="1"/>
    <col min="11" max="16384" width="9.140625" style="56"/>
  </cols>
  <sheetData>
    <row r="1" spans="1:11" ht="47.25" customHeight="1" x14ac:dyDescent="0.2">
      <c r="G1" s="185" t="s">
        <v>335</v>
      </c>
      <c r="H1" s="185"/>
      <c r="I1" s="185"/>
    </row>
    <row r="2" spans="1:11" x14ac:dyDescent="0.2">
      <c r="A2" s="117"/>
      <c r="B2" s="117"/>
      <c r="C2" s="118"/>
      <c r="D2" s="118"/>
      <c r="E2" s="119"/>
      <c r="F2" s="120"/>
      <c r="G2" s="118"/>
      <c r="H2" s="120"/>
      <c r="I2" s="120"/>
    </row>
    <row r="3" spans="1:11" ht="12.75" customHeight="1" x14ac:dyDescent="0.2">
      <c r="A3" s="186" t="s">
        <v>151</v>
      </c>
      <c r="B3" s="186"/>
      <c r="C3" s="186"/>
      <c r="D3" s="186"/>
      <c r="E3" s="186"/>
      <c r="F3" s="186"/>
      <c r="G3" s="186"/>
      <c r="H3" s="120"/>
      <c r="I3" s="120"/>
      <c r="J3" s="171"/>
    </row>
    <row r="4" spans="1:11" x14ac:dyDescent="0.2">
      <c r="A4" s="117"/>
      <c r="B4" s="117"/>
      <c r="C4" s="118"/>
      <c r="D4" s="118"/>
      <c r="E4" s="119"/>
      <c r="F4" s="120"/>
      <c r="G4" s="172"/>
      <c r="H4" s="172"/>
      <c r="I4" s="120"/>
      <c r="J4" s="173"/>
    </row>
    <row r="5" spans="1:11" x14ac:dyDescent="0.2">
      <c r="A5" s="117"/>
      <c r="B5" s="117"/>
      <c r="C5" s="118"/>
      <c r="D5" s="118"/>
      <c r="E5" s="119"/>
      <c r="F5" s="120"/>
      <c r="G5" s="118" t="s">
        <v>152</v>
      </c>
      <c r="H5" s="120"/>
      <c r="I5" s="120"/>
      <c r="J5" s="174"/>
    </row>
    <row r="6" spans="1:11" ht="51" x14ac:dyDescent="0.2">
      <c r="A6" s="121" t="s">
        <v>0</v>
      </c>
      <c r="B6" s="121" t="s">
        <v>153</v>
      </c>
      <c r="C6" s="121" t="s">
        <v>1</v>
      </c>
      <c r="D6" s="121" t="s">
        <v>2</v>
      </c>
      <c r="E6" s="122" t="s">
        <v>3</v>
      </c>
      <c r="F6" s="121" t="s">
        <v>4</v>
      </c>
      <c r="G6" s="7" t="s">
        <v>320</v>
      </c>
      <c r="H6" s="5" t="s">
        <v>150</v>
      </c>
      <c r="I6" s="5" t="s">
        <v>81</v>
      </c>
      <c r="J6" s="170" t="s">
        <v>82</v>
      </c>
    </row>
    <row r="7" spans="1:11" x14ac:dyDescent="0.2">
      <c r="A7" s="123" t="s">
        <v>5</v>
      </c>
      <c r="B7" s="124">
        <v>650</v>
      </c>
      <c r="C7" s="125">
        <v>1</v>
      </c>
      <c r="D7" s="125">
        <v>0</v>
      </c>
      <c r="E7" s="126" t="s">
        <v>26</v>
      </c>
      <c r="F7" s="127" t="s">
        <v>26</v>
      </c>
      <c r="G7" s="128">
        <f>G8+G17+G26+G37+G42+G48</f>
        <v>26784.9</v>
      </c>
      <c r="H7" s="128">
        <f t="shared" ref="H7:J7" si="0">H8+H17+H26+H37+H42+H48</f>
        <v>24311</v>
      </c>
      <c r="I7" s="128">
        <f t="shared" si="0"/>
        <v>465.50820717151021</v>
      </c>
      <c r="J7" s="128">
        <f t="shared" si="0"/>
        <v>-2473.900000000001</v>
      </c>
    </row>
    <row r="8" spans="1:11" ht="22.5" x14ac:dyDescent="0.2">
      <c r="A8" s="129" t="s">
        <v>6</v>
      </c>
      <c r="B8" s="130">
        <v>650</v>
      </c>
      <c r="C8" s="131">
        <v>1</v>
      </c>
      <c r="D8" s="131">
        <v>2</v>
      </c>
      <c r="E8" s="132" t="s">
        <v>26</v>
      </c>
      <c r="F8" s="133" t="s">
        <v>26</v>
      </c>
      <c r="G8" s="134">
        <f t="shared" ref="G8:J12" si="1">G9</f>
        <v>3866.7</v>
      </c>
      <c r="H8" s="134">
        <f t="shared" si="1"/>
        <v>3691.7999999999997</v>
      </c>
      <c r="I8" s="134">
        <f t="shared" ref="I8" si="2">H8*100/G8</f>
        <v>95.476763131352314</v>
      </c>
      <c r="J8" s="134">
        <f>H8-G8</f>
        <v>-174.90000000000009</v>
      </c>
    </row>
    <row r="9" spans="1:11" ht="33.75" x14ac:dyDescent="0.2">
      <c r="A9" s="135" t="s">
        <v>338</v>
      </c>
      <c r="B9" s="136">
        <v>650</v>
      </c>
      <c r="C9" s="137">
        <v>1</v>
      </c>
      <c r="D9" s="137">
        <v>2</v>
      </c>
      <c r="E9" s="138" t="s">
        <v>154</v>
      </c>
      <c r="F9" s="139" t="s">
        <v>26</v>
      </c>
      <c r="G9" s="181">
        <f>G10</f>
        <v>3866.7</v>
      </c>
      <c r="H9" s="140">
        <f t="shared" si="1"/>
        <v>3691.7999999999997</v>
      </c>
      <c r="I9" s="142">
        <f>H9*100/G9</f>
        <v>95.476763131352314</v>
      </c>
      <c r="J9" s="142">
        <f>H9-G9</f>
        <v>-174.90000000000009</v>
      </c>
    </row>
    <row r="10" spans="1:11" ht="33.75" x14ac:dyDescent="0.2">
      <c r="A10" s="135" t="s">
        <v>155</v>
      </c>
      <c r="B10" s="136">
        <v>650</v>
      </c>
      <c r="C10" s="137">
        <v>1</v>
      </c>
      <c r="D10" s="137">
        <v>2</v>
      </c>
      <c r="E10" s="138" t="s">
        <v>156</v>
      </c>
      <c r="F10" s="139"/>
      <c r="G10" s="140">
        <f>G11</f>
        <v>3866.7</v>
      </c>
      <c r="H10" s="140">
        <f t="shared" si="1"/>
        <v>3691.7999999999997</v>
      </c>
      <c r="I10" s="140">
        <f t="shared" si="1"/>
        <v>95.476763131352314</v>
      </c>
      <c r="J10" s="140">
        <f t="shared" si="1"/>
        <v>-174.90000000000009</v>
      </c>
    </row>
    <row r="11" spans="1:11" x14ac:dyDescent="0.2">
      <c r="A11" s="135" t="s">
        <v>157</v>
      </c>
      <c r="B11" s="136">
        <v>650</v>
      </c>
      <c r="C11" s="137">
        <v>1</v>
      </c>
      <c r="D11" s="137">
        <v>2</v>
      </c>
      <c r="E11" s="138" t="s">
        <v>158</v>
      </c>
      <c r="F11" s="139" t="s">
        <v>26</v>
      </c>
      <c r="G11" s="140">
        <f t="shared" si="1"/>
        <v>3866.7</v>
      </c>
      <c r="H11" s="140">
        <f t="shared" si="1"/>
        <v>3691.7999999999997</v>
      </c>
      <c r="I11" s="140">
        <f t="shared" si="1"/>
        <v>95.476763131352314</v>
      </c>
      <c r="J11" s="140">
        <f t="shared" si="1"/>
        <v>-174.90000000000009</v>
      </c>
    </row>
    <row r="12" spans="1:11" ht="45" x14ac:dyDescent="0.2">
      <c r="A12" s="141" t="s">
        <v>159</v>
      </c>
      <c r="B12" s="136">
        <v>650</v>
      </c>
      <c r="C12" s="137">
        <v>1</v>
      </c>
      <c r="D12" s="137">
        <v>2</v>
      </c>
      <c r="E12" s="138" t="s">
        <v>158</v>
      </c>
      <c r="F12" s="139" t="s">
        <v>160</v>
      </c>
      <c r="G12" s="140">
        <f t="shared" si="1"/>
        <v>3866.7</v>
      </c>
      <c r="H12" s="140">
        <f t="shared" si="1"/>
        <v>3691.7999999999997</v>
      </c>
      <c r="I12" s="142">
        <f t="shared" ref="I12:I78" si="3">H12*100/G12</f>
        <v>95.476763131352314</v>
      </c>
      <c r="J12" s="142">
        <f t="shared" ref="J12:J15" si="4">H12-G12</f>
        <v>-174.90000000000009</v>
      </c>
      <c r="K12" s="175"/>
    </row>
    <row r="13" spans="1:11" ht="22.5" x14ac:dyDescent="0.2">
      <c r="A13" s="141" t="s">
        <v>161</v>
      </c>
      <c r="B13" s="136">
        <v>650</v>
      </c>
      <c r="C13" s="137">
        <v>1</v>
      </c>
      <c r="D13" s="137">
        <v>2</v>
      </c>
      <c r="E13" s="138" t="s">
        <v>158</v>
      </c>
      <c r="F13" s="139" t="s">
        <v>162</v>
      </c>
      <c r="G13" s="140">
        <f>G14+G16+G15</f>
        <v>3866.7</v>
      </c>
      <c r="H13" s="140">
        <f>H14+H16+H15</f>
        <v>3691.7999999999997</v>
      </c>
      <c r="I13" s="142">
        <f t="shared" si="3"/>
        <v>95.476763131352314</v>
      </c>
      <c r="J13" s="142">
        <f t="shared" si="4"/>
        <v>-174.90000000000009</v>
      </c>
    </row>
    <row r="14" spans="1:11" x14ac:dyDescent="0.2">
      <c r="A14" s="141" t="s">
        <v>163</v>
      </c>
      <c r="B14" s="136">
        <v>650</v>
      </c>
      <c r="C14" s="137">
        <v>1</v>
      </c>
      <c r="D14" s="137">
        <v>2</v>
      </c>
      <c r="E14" s="138" t="s">
        <v>158</v>
      </c>
      <c r="F14" s="139">
        <v>121</v>
      </c>
      <c r="G14" s="140">
        <v>2945.6</v>
      </c>
      <c r="H14" s="140">
        <v>2886.4</v>
      </c>
      <c r="I14" s="142">
        <f t="shared" si="3"/>
        <v>97.990222705051607</v>
      </c>
      <c r="J14" s="142">
        <f t="shared" si="4"/>
        <v>-59.199999999999818</v>
      </c>
    </row>
    <row r="15" spans="1:11" ht="22.5" x14ac:dyDescent="0.2">
      <c r="A15" s="141" t="s">
        <v>164</v>
      </c>
      <c r="B15" s="136" t="s">
        <v>165</v>
      </c>
      <c r="C15" s="137">
        <v>1</v>
      </c>
      <c r="D15" s="137">
        <v>2</v>
      </c>
      <c r="E15" s="138" t="s">
        <v>158</v>
      </c>
      <c r="F15" s="139">
        <v>122</v>
      </c>
      <c r="G15" s="140">
        <v>14.1</v>
      </c>
      <c r="H15" s="140">
        <v>14.1</v>
      </c>
      <c r="I15" s="142">
        <v>0</v>
      </c>
      <c r="J15" s="142">
        <f t="shared" si="4"/>
        <v>0</v>
      </c>
    </row>
    <row r="16" spans="1:11" ht="33.75" x14ac:dyDescent="0.2">
      <c r="A16" s="141" t="s">
        <v>166</v>
      </c>
      <c r="B16" s="136">
        <v>650</v>
      </c>
      <c r="C16" s="137">
        <v>1</v>
      </c>
      <c r="D16" s="137">
        <v>2</v>
      </c>
      <c r="E16" s="138" t="s">
        <v>158</v>
      </c>
      <c r="F16" s="139">
        <v>129</v>
      </c>
      <c r="G16" s="140">
        <v>907</v>
      </c>
      <c r="H16" s="140">
        <v>791.3</v>
      </c>
      <c r="I16" s="142">
        <f t="shared" si="3"/>
        <v>87.243660418963614</v>
      </c>
      <c r="J16" s="142">
        <f>H16-G16</f>
        <v>-115.70000000000005</v>
      </c>
    </row>
    <row r="17" spans="1:11" ht="33.75" x14ac:dyDescent="0.2">
      <c r="A17" s="143" t="s">
        <v>7</v>
      </c>
      <c r="B17" s="130">
        <v>650</v>
      </c>
      <c r="C17" s="131">
        <v>1</v>
      </c>
      <c r="D17" s="131">
        <v>4</v>
      </c>
      <c r="E17" s="132"/>
      <c r="F17" s="133"/>
      <c r="G17" s="134">
        <f t="shared" ref="G17:J20" si="5">G18</f>
        <v>15280.7</v>
      </c>
      <c r="H17" s="134">
        <f t="shared" si="5"/>
        <v>14992.2</v>
      </c>
      <c r="I17" s="134">
        <f t="shared" si="3"/>
        <v>98.111997487026116</v>
      </c>
      <c r="J17" s="134">
        <f>H17-G17</f>
        <v>-288.5</v>
      </c>
    </row>
    <row r="18" spans="1:11" ht="33.75" x14ac:dyDescent="0.2">
      <c r="A18" s="135" t="s">
        <v>338</v>
      </c>
      <c r="B18" s="136">
        <v>650</v>
      </c>
      <c r="C18" s="137">
        <v>1</v>
      </c>
      <c r="D18" s="137">
        <v>4</v>
      </c>
      <c r="E18" s="138" t="s">
        <v>154</v>
      </c>
      <c r="F18" s="139" t="s">
        <v>26</v>
      </c>
      <c r="G18" s="140">
        <f t="shared" si="5"/>
        <v>15280.7</v>
      </c>
      <c r="H18" s="140">
        <f t="shared" si="5"/>
        <v>14992.2</v>
      </c>
      <c r="I18" s="142">
        <f>H18*100/G18</f>
        <v>98.111997487026116</v>
      </c>
      <c r="J18" s="142">
        <f t="shared" ref="J18:J84" si="6">H18-G18</f>
        <v>-288.5</v>
      </c>
    </row>
    <row r="19" spans="1:11" ht="33.75" x14ac:dyDescent="0.2">
      <c r="A19" s="135" t="s">
        <v>155</v>
      </c>
      <c r="B19" s="136">
        <v>650</v>
      </c>
      <c r="C19" s="137">
        <v>1</v>
      </c>
      <c r="D19" s="137">
        <v>4</v>
      </c>
      <c r="E19" s="138" t="s">
        <v>156</v>
      </c>
      <c r="F19" s="139"/>
      <c r="G19" s="140">
        <f t="shared" si="5"/>
        <v>15280.7</v>
      </c>
      <c r="H19" s="142">
        <f t="shared" si="5"/>
        <v>14992.2</v>
      </c>
      <c r="I19" s="142">
        <f t="shared" si="3"/>
        <v>98.111997487026116</v>
      </c>
      <c r="J19" s="142">
        <f t="shared" si="6"/>
        <v>-288.5</v>
      </c>
      <c r="K19" s="73"/>
    </row>
    <row r="20" spans="1:11" x14ac:dyDescent="0.2">
      <c r="A20" s="135" t="s">
        <v>167</v>
      </c>
      <c r="B20" s="136">
        <v>650</v>
      </c>
      <c r="C20" s="137">
        <v>1</v>
      </c>
      <c r="D20" s="137">
        <v>4</v>
      </c>
      <c r="E20" s="138" t="s">
        <v>168</v>
      </c>
      <c r="F20" s="139" t="s">
        <v>26</v>
      </c>
      <c r="G20" s="140">
        <f>G21</f>
        <v>15280.7</v>
      </c>
      <c r="H20" s="140">
        <f t="shared" si="5"/>
        <v>14992.2</v>
      </c>
      <c r="I20" s="140">
        <f t="shared" si="5"/>
        <v>98.111997487026116</v>
      </c>
      <c r="J20" s="140">
        <f t="shared" si="5"/>
        <v>-288.5</v>
      </c>
    </row>
    <row r="21" spans="1:11" ht="45" x14ac:dyDescent="0.2">
      <c r="A21" s="141" t="s">
        <v>159</v>
      </c>
      <c r="B21" s="136">
        <v>650</v>
      </c>
      <c r="C21" s="137">
        <v>1</v>
      </c>
      <c r="D21" s="137">
        <v>4</v>
      </c>
      <c r="E21" s="138" t="s">
        <v>168</v>
      </c>
      <c r="F21" s="139" t="s">
        <v>160</v>
      </c>
      <c r="G21" s="140">
        <f>G22</f>
        <v>15280.7</v>
      </c>
      <c r="H21" s="142">
        <f>H22</f>
        <v>14992.2</v>
      </c>
      <c r="I21" s="142">
        <f t="shared" si="3"/>
        <v>98.111997487026116</v>
      </c>
      <c r="J21" s="142">
        <f t="shared" si="6"/>
        <v>-288.5</v>
      </c>
    </row>
    <row r="22" spans="1:11" ht="22.5" x14ac:dyDescent="0.2">
      <c r="A22" s="141" t="s">
        <v>161</v>
      </c>
      <c r="B22" s="136">
        <v>650</v>
      </c>
      <c r="C22" s="137">
        <v>1</v>
      </c>
      <c r="D22" s="137">
        <v>4</v>
      </c>
      <c r="E22" s="138" t="s">
        <v>168</v>
      </c>
      <c r="F22" s="139" t="s">
        <v>162</v>
      </c>
      <c r="G22" s="149">
        <f>G23+G24+G25</f>
        <v>15280.7</v>
      </c>
      <c r="H22" s="140">
        <f>H23+H24+H25</f>
        <v>14992.2</v>
      </c>
      <c r="I22" s="142">
        <f t="shared" si="3"/>
        <v>98.111997487026116</v>
      </c>
      <c r="J22" s="142">
        <f t="shared" si="6"/>
        <v>-288.5</v>
      </c>
    </row>
    <row r="23" spans="1:11" x14ac:dyDescent="0.2">
      <c r="A23" s="141" t="s">
        <v>163</v>
      </c>
      <c r="B23" s="136">
        <v>650</v>
      </c>
      <c r="C23" s="137">
        <v>1</v>
      </c>
      <c r="D23" s="137">
        <v>4</v>
      </c>
      <c r="E23" s="138" t="s">
        <v>168</v>
      </c>
      <c r="F23" s="139">
        <v>121</v>
      </c>
      <c r="G23" s="149">
        <v>11481.1</v>
      </c>
      <c r="H23" s="140">
        <v>11320.8</v>
      </c>
      <c r="I23" s="142">
        <f t="shared" si="3"/>
        <v>98.60379231955126</v>
      </c>
      <c r="J23" s="142">
        <f t="shared" si="6"/>
        <v>-160.30000000000109</v>
      </c>
    </row>
    <row r="24" spans="1:11" ht="22.5" x14ac:dyDescent="0.2">
      <c r="A24" s="141" t="s">
        <v>164</v>
      </c>
      <c r="B24" s="136">
        <v>650</v>
      </c>
      <c r="C24" s="137">
        <v>1</v>
      </c>
      <c r="D24" s="137">
        <v>4</v>
      </c>
      <c r="E24" s="138" t="s">
        <v>168</v>
      </c>
      <c r="F24" s="139">
        <v>122</v>
      </c>
      <c r="G24" s="149">
        <v>352.2</v>
      </c>
      <c r="H24" s="140">
        <v>237.7</v>
      </c>
      <c r="I24" s="142">
        <f t="shared" si="3"/>
        <v>67.49006246450881</v>
      </c>
      <c r="J24" s="142">
        <f t="shared" si="6"/>
        <v>-114.5</v>
      </c>
    </row>
    <row r="25" spans="1:11" ht="33.75" x14ac:dyDescent="0.2">
      <c r="A25" s="141" t="s">
        <v>166</v>
      </c>
      <c r="B25" s="136">
        <v>650</v>
      </c>
      <c r="C25" s="137">
        <v>1</v>
      </c>
      <c r="D25" s="137">
        <v>4</v>
      </c>
      <c r="E25" s="138" t="s">
        <v>168</v>
      </c>
      <c r="F25" s="139">
        <v>129</v>
      </c>
      <c r="G25" s="149">
        <v>3447.4</v>
      </c>
      <c r="H25" s="140">
        <v>3433.7</v>
      </c>
      <c r="I25" s="142">
        <f t="shared" si="3"/>
        <v>99.602599060161282</v>
      </c>
      <c r="J25" s="142">
        <f t="shared" si="6"/>
        <v>-13.700000000000273</v>
      </c>
    </row>
    <row r="26" spans="1:11" ht="33.75" x14ac:dyDescent="0.2">
      <c r="A26" s="143" t="s">
        <v>28</v>
      </c>
      <c r="B26" s="130">
        <v>650</v>
      </c>
      <c r="C26" s="131">
        <v>1</v>
      </c>
      <c r="D26" s="131">
        <v>6</v>
      </c>
      <c r="E26" s="132"/>
      <c r="F26" s="133"/>
      <c r="G26" s="134">
        <f>G32+G27</f>
        <v>39.200000000000003</v>
      </c>
      <c r="H26" s="134">
        <f>H32+H27</f>
        <v>39.200000000000003</v>
      </c>
      <c r="I26" s="134">
        <f t="shared" si="3"/>
        <v>100</v>
      </c>
      <c r="J26" s="134">
        <f t="shared" si="6"/>
        <v>0</v>
      </c>
    </row>
    <row r="27" spans="1:11" x14ac:dyDescent="0.2">
      <c r="A27" s="135" t="s">
        <v>169</v>
      </c>
      <c r="B27" s="136">
        <v>650</v>
      </c>
      <c r="C27" s="137">
        <v>1</v>
      </c>
      <c r="D27" s="137">
        <v>6</v>
      </c>
      <c r="E27" s="138" t="s">
        <v>170</v>
      </c>
      <c r="F27" s="139"/>
      <c r="G27" s="140">
        <f>G28</f>
        <v>16.600000000000001</v>
      </c>
      <c r="H27" s="140">
        <f t="shared" ref="H27:H29" si="7">H28</f>
        <v>16.600000000000001</v>
      </c>
      <c r="I27" s="142">
        <f t="shared" si="3"/>
        <v>100</v>
      </c>
      <c r="J27" s="142">
        <f t="shared" si="6"/>
        <v>0</v>
      </c>
    </row>
    <row r="28" spans="1:11" ht="33.75" x14ac:dyDescent="0.2">
      <c r="A28" s="135" t="s">
        <v>171</v>
      </c>
      <c r="B28" s="136">
        <v>650</v>
      </c>
      <c r="C28" s="137">
        <v>1</v>
      </c>
      <c r="D28" s="137">
        <v>6</v>
      </c>
      <c r="E28" s="138" t="s">
        <v>172</v>
      </c>
      <c r="F28" s="139"/>
      <c r="G28" s="140">
        <f>G29</f>
        <v>16.600000000000001</v>
      </c>
      <c r="H28" s="140">
        <f t="shared" si="7"/>
        <v>16.600000000000001</v>
      </c>
      <c r="I28" s="142">
        <f t="shared" si="3"/>
        <v>100</v>
      </c>
      <c r="J28" s="142">
        <f t="shared" si="6"/>
        <v>0</v>
      </c>
    </row>
    <row r="29" spans="1:11" ht="56.25" x14ac:dyDescent="0.2">
      <c r="A29" s="141" t="s">
        <v>173</v>
      </c>
      <c r="B29" s="136">
        <v>650</v>
      </c>
      <c r="C29" s="137">
        <v>1</v>
      </c>
      <c r="D29" s="137">
        <v>6</v>
      </c>
      <c r="E29" s="138" t="s">
        <v>174</v>
      </c>
      <c r="F29" s="139"/>
      <c r="G29" s="140">
        <f>G30</f>
        <v>16.600000000000001</v>
      </c>
      <c r="H29" s="140">
        <f t="shared" si="7"/>
        <v>16.600000000000001</v>
      </c>
      <c r="I29" s="142">
        <f t="shared" si="3"/>
        <v>100</v>
      </c>
      <c r="J29" s="142">
        <f t="shared" si="6"/>
        <v>0</v>
      </c>
    </row>
    <row r="30" spans="1:11" x14ac:dyDescent="0.2">
      <c r="A30" s="141" t="s">
        <v>175</v>
      </c>
      <c r="B30" s="136">
        <v>650</v>
      </c>
      <c r="C30" s="137">
        <v>1</v>
      </c>
      <c r="D30" s="137">
        <v>6</v>
      </c>
      <c r="E30" s="138" t="s">
        <v>174</v>
      </c>
      <c r="F30" s="139">
        <v>500</v>
      </c>
      <c r="G30" s="140">
        <f>G31</f>
        <v>16.600000000000001</v>
      </c>
      <c r="H30" s="140">
        <f>H31</f>
        <v>16.600000000000001</v>
      </c>
      <c r="I30" s="142">
        <f t="shared" si="3"/>
        <v>100</v>
      </c>
      <c r="J30" s="142">
        <f t="shared" si="6"/>
        <v>0</v>
      </c>
    </row>
    <row r="31" spans="1:11" x14ac:dyDescent="0.2">
      <c r="A31" s="141" t="s">
        <v>25</v>
      </c>
      <c r="B31" s="136">
        <v>650</v>
      </c>
      <c r="C31" s="137">
        <v>1</v>
      </c>
      <c r="D31" s="137">
        <v>6</v>
      </c>
      <c r="E31" s="138" t="s">
        <v>174</v>
      </c>
      <c r="F31" s="139">
        <v>540</v>
      </c>
      <c r="G31" s="140">
        <v>16.600000000000001</v>
      </c>
      <c r="H31" s="140">
        <v>16.600000000000001</v>
      </c>
      <c r="I31" s="142">
        <f t="shared" si="3"/>
        <v>100</v>
      </c>
      <c r="J31" s="142">
        <f t="shared" si="6"/>
        <v>0</v>
      </c>
    </row>
    <row r="32" spans="1:11" ht="33.75" x14ac:dyDescent="0.2">
      <c r="A32" s="135" t="s">
        <v>338</v>
      </c>
      <c r="B32" s="136">
        <v>650</v>
      </c>
      <c r="C32" s="137">
        <v>1</v>
      </c>
      <c r="D32" s="137">
        <v>6</v>
      </c>
      <c r="E32" s="138" t="s">
        <v>154</v>
      </c>
      <c r="F32" s="139"/>
      <c r="G32" s="140">
        <f>G33</f>
        <v>22.6</v>
      </c>
      <c r="H32" s="140">
        <f t="shared" ref="H32:H33" si="8">H33</f>
        <v>22.6</v>
      </c>
      <c r="I32" s="142">
        <f t="shared" si="3"/>
        <v>100</v>
      </c>
      <c r="J32" s="142">
        <f t="shared" si="6"/>
        <v>0</v>
      </c>
    </row>
    <row r="33" spans="1:10" ht="33.75" x14ac:dyDescent="0.2">
      <c r="A33" s="135" t="s">
        <v>155</v>
      </c>
      <c r="B33" s="136">
        <v>650</v>
      </c>
      <c r="C33" s="137">
        <v>1</v>
      </c>
      <c r="D33" s="137">
        <v>6</v>
      </c>
      <c r="E33" s="138" t="s">
        <v>156</v>
      </c>
      <c r="F33" s="139"/>
      <c r="G33" s="140">
        <f>G34</f>
        <v>22.6</v>
      </c>
      <c r="H33" s="140">
        <f t="shared" si="8"/>
        <v>22.6</v>
      </c>
      <c r="I33" s="142">
        <f t="shared" si="3"/>
        <v>100</v>
      </c>
      <c r="J33" s="142">
        <f t="shared" si="6"/>
        <v>0</v>
      </c>
    </row>
    <row r="34" spans="1:10" ht="56.25" x14ac:dyDescent="0.2">
      <c r="A34" s="141" t="s">
        <v>173</v>
      </c>
      <c r="B34" s="136">
        <v>650</v>
      </c>
      <c r="C34" s="137">
        <v>1</v>
      </c>
      <c r="D34" s="137">
        <v>6</v>
      </c>
      <c r="E34" s="138" t="s">
        <v>176</v>
      </c>
      <c r="F34" s="139"/>
      <c r="G34" s="140">
        <f>G35</f>
        <v>22.6</v>
      </c>
      <c r="H34" s="140">
        <f>H35</f>
        <v>22.6</v>
      </c>
      <c r="I34" s="142">
        <f>H34*100/G34</f>
        <v>100</v>
      </c>
      <c r="J34" s="142">
        <f t="shared" si="6"/>
        <v>0</v>
      </c>
    </row>
    <row r="35" spans="1:10" x14ac:dyDescent="0.2">
      <c r="A35" s="141" t="s">
        <v>175</v>
      </c>
      <c r="B35" s="136">
        <v>650</v>
      </c>
      <c r="C35" s="137">
        <v>1</v>
      </c>
      <c r="D35" s="137">
        <v>6</v>
      </c>
      <c r="E35" s="138" t="s">
        <v>176</v>
      </c>
      <c r="F35" s="139">
        <v>500</v>
      </c>
      <c r="G35" s="140">
        <f>G36</f>
        <v>22.6</v>
      </c>
      <c r="H35" s="140">
        <f>H36</f>
        <v>22.6</v>
      </c>
      <c r="I35" s="142">
        <f t="shared" si="3"/>
        <v>100</v>
      </c>
      <c r="J35" s="142">
        <f t="shared" si="6"/>
        <v>0</v>
      </c>
    </row>
    <row r="36" spans="1:10" x14ac:dyDescent="0.2">
      <c r="A36" s="141" t="s">
        <v>25</v>
      </c>
      <c r="B36" s="136">
        <v>650</v>
      </c>
      <c r="C36" s="137">
        <v>1</v>
      </c>
      <c r="D36" s="137">
        <v>6</v>
      </c>
      <c r="E36" s="138" t="s">
        <v>176</v>
      </c>
      <c r="F36" s="139">
        <v>540</v>
      </c>
      <c r="G36" s="140">
        <v>22.6</v>
      </c>
      <c r="H36" s="140">
        <v>22.6</v>
      </c>
      <c r="I36" s="142">
        <f>H36*100/G36</f>
        <v>100</v>
      </c>
      <c r="J36" s="142">
        <f t="shared" si="6"/>
        <v>0</v>
      </c>
    </row>
    <row r="37" spans="1:10" x14ac:dyDescent="0.2">
      <c r="A37" s="143" t="s">
        <v>126</v>
      </c>
      <c r="B37" s="130" t="s">
        <v>165</v>
      </c>
      <c r="C37" s="131">
        <v>1</v>
      </c>
      <c r="D37" s="131">
        <v>7</v>
      </c>
      <c r="E37" s="132"/>
      <c r="F37" s="133"/>
      <c r="G37" s="134">
        <f>G38</f>
        <v>566.6</v>
      </c>
      <c r="H37" s="134">
        <f t="shared" ref="H37:J40" si="9">H38</f>
        <v>566.6</v>
      </c>
      <c r="I37" s="134">
        <f t="shared" si="9"/>
        <v>100</v>
      </c>
      <c r="J37" s="134">
        <f t="shared" si="9"/>
        <v>0</v>
      </c>
    </row>
    <row r="38" spans="1:10" ht="22.5" x14ac:dyDescent="0.2">
      <c r="A38" s="33" t="s">
        <v>177</v>
      </c>
      <c r="B38" s="145" t="s">
        <v>165</v>
      </c>
      <c r="C38" s="146">
        <v>1</v>
      </c>
      <c r="D38" s="146">
        <v>7</v>
      </c>
      <c r="E38" s="147" t="s">
        <v>178</v>
      </c>
      <c r="F38" s="148"/>
      <c r="G38" s="140">
        <f>G39</f>
        <v>566.6</v>
      </c>
      <c r="H38" s="140">
        <f t="shared" si="9"/>
        <v>566.6</v>
      </c>
      <c r="I38" s="140">
        <f t="shared" si="9"/>
        <v>100</v>
      </c>
      <c r="J38" s="140">
        <f t="shared" si="9"/>
        <v>0</v>
      </c>
    </row>
    <row r="39" spans="1:10" ht="22.5" x14ac:dyDescent="0.2">
      <c r="A39" s="141" t="s">
        <v>179</v>
      </c>
      <c r="B39" s="136" t="s">
        <v>165</v>
      </c>
      <c r="C39" s="137">
        <v>1</v>
      </c>
      <c r="D39" s="137">
        <v>7</v>
      </c>
      <c r="E39" s="138" t="s">
        <v>180</v>
      </c>
      <c r="F39" s="139"/>
      <c r="G39" s="140">
        <f>G40</f>
        <v>566.6</v>
      </c>
      <c r="H39" s="140">
        <f t="shared" si="9"/>
        <v>566.6</v>
      </c>
      <c r="I39" s="140">
        <f t="shared" si="9"/>
        <v>100</v>
      </c>
      <c r="J39" s="140">
        <f t="shared" si="9"/>
        <v>0</v>
      </c>
    </row>
    <row r="40" spans="1:10" x14ac:dyDescent="0.2">
      <c r="A40" s="141" t="s">
        <v>181</v>
      </c>
      <c r="B40" s="136" t="s">
        <v>165</v>
      </c>
      <c r="C40" s="137">
        <v>1</v>
      </c>
      <c r="D40" s="137">
        <v>7</v>
      </c>
      <c r="E40" s="138" t="s">
        <v>180</v>
      </c>
      <c r="F40" s="139">
        <v>800</v>
      </c>
      <c r="G40" s="140">
        <f>G41</f>
        <v>566.6</v>
      </c>
      <c r="H40" s="140">
        <f t="shared" si="9"/>
        <v>566.6</v>
      </c>
      <c r="I40" s="140">
        <f t="shared" si="9"/>
        <v>100</v>
      </c>
      <c r="J40" s="140">
        <f t="shared" si="9"/>
        <v>0</v>
      </c>
    </row>
    <row r="41" spans="1:10" x14ac:dyDescent="0.2">
      <c r="A41" s="141" t="s">
        <v>182</v>
      </c>
      <c r="B41" s="136" t="s">
        <v>183</v>
      </c>
      <c r="C41" s="137">
        <v>1</v>
      </c>
      <c r="D41" s="137">
        <v>7</v>
      </c>
      <c r="E41" s="138" t="s">
        <v>180</v>
      </c>
      <c r="F41" s="139">
        <v>880</v>
      </c>
      <c r="G41" s="140">
        <v>566.6</v>
      </c>
      <c r="H41" s="140">
        <v>566.6</v>
      </c>
      <c r="I41" s="142">
        <f>H41*100/G41</f>
        <v>100</v>
      </c>
      <c r="J41" s="142">
        <f>H41-G41</f>
        <v>0</v>
      </c>
    </row>
    <row r="42" spans="1:10" x14ac:dyDescent="0.2">
      <c r="A42" s="129" t="s">
        <v>8</v>
      </c>
      <c r="B42" s="130">
        <v>650</v>
      </c>
      <c r="C42" s="131">
        <v>1</v>
      </c>
      <c r="D42" s="131">
        <v>11</v>
      </c>
      <c r="E42" s="132"/>
      <c r="F42" s="133" t="s">
        <v>26</v>
      </c>
      <c r="G42" s="134">
        <f>G43</f>
        <v>50</v>
      </c>
      <c r="H42" s="134">
        <f>H43</f>
        <v>0</v>
      </c>
      <c r="I42" s="134">
        <f t="shared" ref="I42:I45" si="10">I43</f>
        <v>0</v>
      </c>
      <c r="J42" s="134">
        <f t="shared" si="6"/>
        <v>-50</v>
      </c>
    </row>
    <row r="43" spans="1:10" x14ac:dyDescent="0.2">
      <c r="A43" s="135" t="s">
        <v>169</v>
      </c>
      <c r="B43" s="136">
        <v>650</v>
      </c>
      <c r="C43" s="137">
        <v>1</v>
      </c>
      <c r="D43" s="137">
        <v>11</v>
      </c>
      <c r="E43" s="138" t="s">
        <v>170</v>
      </c>
      <c r="F43" s="139" t="s">
        <v>26</v>
      </c>
      <c r="G43" s="140">
        <f>G44</f>
        <v>50</v>
      </c>
      <c r="H43" s="140">
        <f t="shared" ref="H43:H45" si="11">H44</f>
        <v>0</v>
      </c>
      <c r="I43" s="142">
        <f t="shared" si="10"/>
        <v>0</v>
      </c>
      <c r="J43" s="142">
        <f t="shared" si="6"/>
        <v>-50</v>
      </c>
    </row>
    <row r="44" spans="1:10" ht="33.75" x14ac:dyDescent="0.2">
      <c r="A44" s="135" t="s">
        <v>184</v>
      </c>
      <c r="B44" s="136">
        <v>650</v>
      </c>
      <c r="C44" s="137">
        <v>1</v>
      </c>
      <c r="D44" s="137">
        <v>11</v>
      </c>
      <c r="E44" s="138" t="s">
        <v>185</v>
      </c>
      <c r="F44" s="139" t="s">
        <v>26</v>
      </c>
      <c r="G44" s="140">
        <f>G45</f>
        <v>50</v>
      </c>
      <c r="H44" s="140">
        <f t="shared" si="11"/>
        <v>0</v>
      </c>
      <c r="I44" s="142">
        <f t="shared" si="10"/>
        <v>0</v>
      </c>
      <c r="J44" s="142">
        <f t="shared" si="6"/>
        <v>-50</v>
      </c>
    </row>
    <row r="45" spans="1:10" x14ac:dyDescent="0.2">
      <c r="A45" s="135" t="s">
        <v>186</v>
      </c>
      <c r="B45" s="136">
        <v>650</v>
      </c>
      <c r="C45" s="137">
        <v>1</v>
      </c>
      <c r="D45" s="137">
        <v>11</v>
      </c>
      <c r="E45" s="138" t="s">
        <v>187</v>
      </c>
      <c r="F45" s="139"/>
      <c r="G45" s="149">
        <f>G46</f>
        <v>50</v>
      </c>
      <c r="H45" s="140">
        <f t="shared" si="11"/>
        <v>0</v>
      </c>
      <c r="I45" s="142">
        <f t="shared" si="10"/>
        <v>0</v>
      </c>
      <c r="J45" s="142">
        <f t="shared" si="6"/>
        <v>-50</v>
      </c>
    </row>
    <row r="46" spans="1:10" x14ac:dyDescent="0.2">
      <c r="A46" s="141" t="s">
        <v>181</v>
      </c>
      <c r="B46" s="136">
        <v>650</v>
      </c>
      <c r="C46" s="137">
        <v>1</v>
      </c>
      <c r="D46" s="137">
        <v>11</v>
      </c>
      <c r="E46" s="138" t="s">
        <v>187</v>
      </c>
      <c r="F46" s="139" t="s">
        <v>188</v>
      </c>
      <c r="G46" s="140">
        <f>G47</f>
        <v>50</v>
      </c>
      <c r="H46" s="140">
        <f>H47</f>
        <v>0</v>
      </c>
      <c r="I46" s="142">
        <f>I47</f>
        <v>0</v>
      </c>
      <c r="J46" s="142">
        <f t="shared" si="6"/>
        <v>-50</v>
      </c>
    </row>
    <row r="47" spans="1:10" x14ac:dyDescent="0.2">
      <c r="A47" s="141" t="s">
        <v>189</v>
      </c>
      <c r="B47" s="136">
        <v>650</v>
      </c>
      <c r="C47" s="137">
        <v>1</v>
      </c>
      <c r="D47" s="137">
        <v>11</v>
      </c>
      <c r="E47" s="138" t="s">
        <v>187</v>
      </c>
      <c r="F47" s="139" t="s">
        <v>190</v>
      </c>
      <c r="G47" s="149">
        <v>50</v>
      </c>
      <c r="H47" s="140">
        <v>0</v>
      </c>
      <c r="I47" s="142">
        <v>0</v>
      </c>
      <c r="J47" s="142">
        <f t="shared" si="6"/>
        <v>-50</v>
      </c>
    </row>
    <row r="48" spans="1:10" x14ac:dyDescent="0.2">
      <c r="A48" s="129" t="s">
        <v>9</v>
      </c>
      <c r="B48" s="130">
        <v>650</v>
      </c>
      <c r="C48" s="131">
        <v>1</v>
      </c>
      <c r="D48" s="131">
        <v>13</v>
      </c>
      <c r="E48" s="132" t="s">
        <v>26</v>
      </c>
      <c r="F48" s="133" t="s">
        <v>26</v>
      </c>
      <c r="G48" s="134">
        <f>G49+G83+G97</f>
        <v>6981.7000000000007</v>
      </c>
      <c r="H48" s="134">
        <f>H49+H83+H97</f>
        <v>5021.2</v>
      </c>
      <c r="I48" s="134">
        <f t="shared" si="3"/>
        <v>71.919446553131749</v>
      </c>
      <c r="J48" s="134">
        <f t="shared" si="6"/>
        <v>-1960.5000000000009</v>
      </c>
    </row>
    <row r="49" spans="1:10" ht="33.75" x14ac:dyDescent="0.2">
      <c r="A49" s="135" t="s">
        <v>338</v>
      </c>
      <c r="B49" s="136">
        <v>650</v>
      </c>
      <c r="C49" s="137">
        <v>1</v>
      </c>
      <c r="D49" s="137">
        <v>13</v>
      </c>
      <c r="E49" s="138" t="s">
        <v>154</v>
      </c>
      <c r="F49" s="139" t="s">
        <v>26</v>
      </c>
      <c r="G49" s="140">
        <f>G50+G76</f>
        <v>4464.8</v>
      </c>
      <c r="H49" s="140">
        <f>H50+H76</f>
        <v>3287.1</v>
      </c>
      <c r="I49" s="142">
        <f t="shared" si="3"/>
        <v>73.622558681239923</v>
      </c>
      <c r="J49" s="142">
        <f t="shared" si="6"/>
        <v>-1177.7000000000003</v>
      </c>
    </row>
    <row r="50" spans="1:10" ht="33.75" x14ac:dyDescent="0.2">
      <c r="A50" s="135" t="s">
        <v>191</v>
      </c>
      <c r="B50" s="136">
        <v>650</v>
      </c>
      <c r="C50" s="137">
        <v>1</v>
      </c>
      <c r="D50" s="137">
        <v>13</v>
      </c>
      <c r="E50" s="138" t="s">
        <v>156</v>
      </c>
      <c r="F50" s="139" t="s">
        <v>26</v>
      </c>
      <c r="G50" s="140">
        <f>G51+G66</f>
        <v>4429.8</v>
      </c>
      <c r="H50" s="140">
        <f>H51+H66</f>
        <v>3256.6</v>
      </c>
      <c r="I50" s="142">
        <f t="shared" si="3"/>
        <v>73.515734344665674</v>
      </c>
      <c r="J50" s="142">
        <f t="shared" si="6"/>
        <v>-1173.2000000000003</v>
      </c>
    </row>
    <row r="51" spans="1:10" ht="22.5" x14ac:dyDescent="0.2">
      <c r="A51" s="150" t="s">
        <v>192</v>
      </c>
      <c r="B51" s="136">
        <v>650</v>
      </c>
      <c r="C51" s="137">
        <v>1</v>
      </c>
      <c r="D51" s="137">
        <v>13</v>
      </c>
      <c r="E51" s="138" t="s">
        <v>193</v>
      </c>
      <c r="F51" s="139"/>
      <c r="G51" s="149">
        <f>G52+G58+G62</f>
        <v>4032.3</v>
      </c>
      <c r="H51" s="149">
        <f>H52+H58+H62</f>
        <v>2995.4</v>
      </c>
      <c r="I51" s="142">
        <f t="shared" si="3"/>
        <v>74.28514743446668</v>
      </c>
      <c r="J51" s="142">
        <f t="shared" si="6"/>
        <v>-1036.9000000000001</v>
      </c>
    </row>
    <row r="52" spans="1:10" ht="45" x14ac:dyDescent="0.2">
      <c r="A52" s="141" t="s">
        <v>159</v>
      </c>
      <c r="B52" s="136">
        <v>650</v>
      </c>
      <c r="C52" s="137">
        <v>1</v>
      </c>
      <c r="D52" s="137">
        <v>13</v>
      </c>
      <c r="E52" s="138" t="s">
        <v>193</v>
      </c>
      <c r="F52" s="139" t="s">
        <v>160</v>
      </c>
      <c r="G52" s="149">
        <f>G53</f>
        <v>2972.4</v>
      </c>
      <c r="H52" s="149">
        <v>2375.9</v>
      </c>
      <c r="I52" s="142">
        <f t="shared" si="3"/>
        <v>79.932041447988155</v>
      </c>
      <c r="J52" s="142">
        <f t="shared" si="6"/>
        <v>-596.5</v>
      </c>
    </row>
    <row r="53" spans="1:10" x14ac:dyDescent="0.2">
      <c r="A53" s="141" t="s">
        <v>194</v>
      </c>
      <c r="B53" s="136">
        <v>650</v>
      </c>
      <c r="C53" s="137">
        <v>1</v>
      </c>
      <c r="D53" s="137">
        <v>13</v>
      </c>
      <c r="E53" s="138" t="s">
        <v>193</v>
      </c>
      <c r="F53" s="139" t="s">
        <v>195</v>
      </c>
      <c r="G53" s="149">
        <f>G54+G55+G57+G56</f>
        <v>2972.4</v>
      </c>
      <c r="H53" s="149">
        <f>H54+H55+H57+H56</f>
        <v>2375.9</v>
      </c>
      <c r="I53" s="142">
        <f t="shared" si="3"/>
        <v>79.932041447988155</v>
      </c>
      <c r="J53" s="142">
        <f>H53-G53</f>
        <v>-596.5</v>
      </c>
    </row>
    <row r="54" spans="1:10" x14ac:dyDescent="0.2">
      <c r="A54" s="141" t="s">
        <v>196</v>
      </c>
      <c r="B54" s="136">
        <v>650</v>
      </c>
      <c r="C54" s="137">
        <v>1</v>
      </c>
      <c r="D54" s="137">
        <v>13</v>
      </c>
      <c r="E54" s="138" t="s">
        <v>193</v>
      </c>
      <c r="F54" s="139">
        <v>111</v>
      </c>
      <c r="G54" s="144">
        <v>2139</v>
      </c>
      <c r="H54" s="140">
        <v>1801.7</v>
      </c>
      <c r="I54" s="142">
        <f t="shared" si="3"/>
        <v>84.230949041608227</v>
      </c>
      <c r="J54" s="142">
        <f t="shared" si="6"/>
        <v>-337.29999999999995</v>
      </c>
    </row>
    <row r="55" spans="1:10" ht="22.5" x14ac:dyDescent="0.2">
      <c r="A55" s="141" t="s">
        <v>197</v>
      </c>
      <c r="B55" s="136">
        <v>650</v>
      </c>
      <c r="C55" s="137">
        <v>1</v>
      </c>
      <c r="D55" s="137">
        <v>13</v>
      </c>
      <c r="E55" s="138" t="s">
        <v>193</v>
      </c>
      <c r="F55" s="139">
        <v>112</v>
      </c>
      <c r="G55" s="149">
        <v>172</v>
      </c>
      <c r="H55" s="140">
        <v>23.1</v>
      </c>
      <c r="I55" s="142">
        <f t="shared" si="3"/>
        <v>13.430232558139535</v>
      </c>
      <c r="J55" s="142">
        <f t="shared" si="6"/>
        <v>-148.9</v>
      </c>
    </row>
    <row r="56" spans="1:10" ht="33.75" x14ac:dyDescent="0.2">
      <c r="A56" s="33" t="s">
        <v>198</v>
      </c>
      <c r="B56" s="136">
        <v>650</v>
      </c>
      <c r="C56" s="137">
        <v>1</v>
      </c>
      <c r="D56" s="137">
        <v>13</v>
      </c>
      <c r="E56" s="138" t="s">
        <v>193</v>
      </c>
      <c r="F56" s="139">
        <v>113</v>
      </c>
      <c r="G56" s="149">
        <v>20</v>
      </c>
      <c r="H56" s="140">
        <v>0</v>
      </c>
      <c r="I56" s="142">
        <f t="shared" si="3"/>
        <v>0</v>
      </c>
      <c r="J56" s="142">
        <f t="shared" si="6"/>
        <v>-20</v>
      </c>
    </row>
    <row r="57" spans="1:10" ht="33.75" x14ac:dyDescent="0.2">
      <c r="A57" s="141" t="s">
        <v>199</v>
      </c>
      <c r="B57" s="136">
        <v>650</v>
      </c>
      <c r="C57" s="137">
        <v>1</v>
      </c>
      <c r="D57" s="137">
        <v>13</v>
      </c>
      <c r="E57" s="138" t="s">
        <v>193</v>
      </c>
      <c r="F57" s="139">
        <v>119</v>
      </c>
      <c r="G57" s="140">
        <v>641.4</v>
      </c>
      <c r="H57" s="140">
        <v>551.1</v>
      </c>
      <c r="I57" s="142">
        <f t="shared" si="3"/>
        <v>85.921421889616468</v>
      </c>
      <c r="J57" s="142">
        <f t="shared" si="6"/>
        <v>-90.299999999999955</v>
      </c>
    </row>
    <row r="58" spans="1:10" ht="22.5" x14ac:dyDescent="0.2">
      <c r="A58" s="141" t="s">
        <v>200</v>
      </c>
      <c r="B58" s="136">
        <v>650</v>
      </c>
      <c r="C58" s="137">
        <v>1</v>
      </c>
      <c r="D58" s="137">
        <v>13</v>
      </c>
      <c r="E58" s="138" t="s">
        <v>193</v>
      </c>
      <c r="F58" s="139" t="s">
        <v>201</v>
      </c>
      <c r="G58" s="140">
        <f>G59</f>
        <v>1057.4000000000001</v>
      </c>
      <c r="H58" s="140">
        <f>H59</f>
        <v>619.5</v>
      </c>
      <c r="I58" s="142">
        <f t="shared" si="3"/>
        <v>58.587100435029313</v>
      </c>
      <c r="J58" s="142">
        <f t="shared" si="6"/>
        <v>-437.90000000000009</v>
      </c>
    </row>
    <row r="59" spans="1:10" ht="22.5" x14ac:dyDescent="0.2">
      <c r="A59" s="141" t="s">
        <v>202</v>
      </c>
      <c r="B59" s="136">
        <v>650</v>
      </c>
      <c r="C59" s="137">
        <v>1</v>
      </c>
      <c r="D59" s="137">
        <v>13</v>
      </c>
      <c r="E59" s="138" t="s">
        <v>193</v>
      </c>
      <c r="F59" s="139" t="s">
        <v>203</v>
      </c>
      <c r="G59" s="142">
        <f>G60+G61</f>
        <v>1057.4000000000001</v>
      </c>
      <c r="H59" s="142">
        <f>H60+H61</f>
        <v>619.5</v>
      </c>
      <c r="I59" s="142">
        <f t="shared" si="3"/>
        <v>58.587100435029313</v>
      </c>
      <c r="J59" s="142">
        <f t="shared" si="6"/>
        <v>-437.90000000000009</v>
      </c>
    </row>
    <row r="60" spans="1:10" ht="22.5" x14ac:dyDescent="0.2">
      <c r="A60" s="141" t="s">
        <v>204</v>
      </c>
      <c r="B60" s="136">
        <v>650</v>
      </c>
      <c r="C60" s="137">
        <v>1</v>
      </c>
      <c r="D60" s="137">
        <v>13</v>
      </c>
      <c r="E60" s="138" t="s">
        <v>193</v>
      </c>
      <c r="F60" s="139">
        <v>244</v>
      </c>
      <c r="G60" s="149">
        <v>1015</v>
      </c>
      <c r="H60" s="142">
        <v>591.79999999999995</v>
      </c>
      <c r="I60" s="142">
        <f t="shared" si="3"/>
        <v>58.305418719211815</v>
      </c>
      <c r="J60" s="142">
        <f t="shared" si="6"/>
        <v>-423.20000000000005</v>
      </c>
    </row>
    <row r="61" spans="1:10" x14ac:dyDescent="0.2">
      <c r="A61" s="141" t="s">
        <v>205</v>
      </c>
      <c r="B61" s="136">
        <v>650</v>
      </c>
      <c r="C61" s="137">
        <v>1</v>
      </c>
      <c r="D61" s="137">
        <v>13</v>
      </c>
      <c r="E61" s="138" t="s">
        <v>193</v>
      </c>
      <c r="F61" s="139">
        <v>247</v>
      </c>
      <c r="G61" s="144">
        <v>42.4</v>
      </c>
      <c r="H61" s="142">
        <v>27.7</v>
      </c>
      <c r="I61" s="142">
        <f t="shared" si="3"/>
        <v>65.330188679245282</v>
      </c>
      <c r="J61" s="142">
        <f t="shared" si="6"/>
        <v>-14.7</v>
      </c>
    </row>
    <row r="62" spans="1:10" x14ac:dyDescent="0.2">
      <c r="A62" s="141" t="s">
        <v>181</v>
      </c>
      <c r="B62" s="136">
        <v>650</v>
      </c>
      <c r="C62" s="137">
        <v>1</v>
      </c>
      <c r="D62" s="137">
        <v>13</v>
      </c>
      <c r="E62" s="138" t="s">
        <v>193</v>
      </c>
      <c r="F62" s="139" t="s">
        <v>188</v>
      </c>
      <c r="G62" s="140">
        <f>G63</f>
        <v>2.5</v>
      </c>
      <c r="H62" s="140">
        <f>H63</f>
        <v>0</v>
      </c>
      <c r="I62" s="142">
        <f t="shared" si="3"/>
        <v>0</v>
      </c>
      <c r="J62" s="142">
        <f t="shared" si="6"/>
        <v>-2.5</v>
      </c>
    </row>
    <row r="63" spans="1:10" x14ac:dyDescent="0.2">
      <c r="A63" s="141" t="s">
        <v>206</v>
      </c>
      <c r="B63" s="136">
        <v>650</v>
      </c>
      <c r="C63" s="137">
        <v>1</v>
      </c>
      <c r="D63" s="137">
        <v>13</v>
      </c>
      <c r="E63" s="138" t="s">
        <v>193</v>
      </c>
      <c r="F63" s="139" t="s">
        <v>207</v>
      </c>
      <c r="G63" s="140">
        <f>G64+G65</f>
        <v>2.5</v>
      </c>
      <c r="H63" s="142">
        <f>H64+H65</f>
        <v>0</v>
      </c>
      <c r="I63" s="142">
        <f t="shared" si="3"/>
        <v>0</v>
      </c>
      <c r="J63" s="142">
        <f t="shared" si="6"/>
        <v>-2.5</v>
      </c>
    </row>
    <row r="64" spans="1:10" x14ac:dyDescent="0.2">
      <c r="A64" s="141" t="s">
        <v>208</v>
      </c>
      <c r="B64" s="136" t="s">
        <v>165</v>
      </c>
      <c r="C64" s="137">
        <v>1</v>
      </c>
      <c r="D64" s="137">
        <v>13</v>
      </c>
      <c r="E64" s="138" t="s">
        <v>193</v>
      </c>
      <c r="F64" s="139">
        <v>851</v>
      </c>
      <c r="G64" s="149">
        <v>0</v>
      </c>
      <c r="H64" s="142">
        <v>0</v>
      </c>
      <c r="I64" s="142">
        <v>0</v>
      </c>
      <c r="J64" s="142">
        <f t="shared" si="6"/>
        <v>0</v>
      </c>
    </row>
    <row r="65" spans="1:10" x14ac:dyDescent="0.2">
      <c r="A65" s="141" t="s">
        <v>221</v>
      </c>
      <c r="B65" s="176">
        <v>650</v>
      </c>
      <c r="C65" s="137">
        <v>1</v>
      </c>
      <c r="D65" s="137">
        <v>13</v>
      </c>
      <c r="E65" s="177">
        <v>7700100590</v>
      </c>
      <c r="F65" s="139">
        <v>853</v>
      </c>
      <c r="G65" s="149">
        <v>2.5</v>
      </c>
      <c r="H65" s="142">
        <v>0</v>
      </c>
      <c r="I65" s="142">
        <f t="shared" si="3"/>
        <v>0</v>
      </c>
      <c r="J65" s="142">
        <f t="shared" si="6"/>
        <v>-2.5</v>
      </c>
    </row>
    <row r="66" spans="1:10" x14ac:dyDescent="0.2">
      <c r="A66" s="141" t="s">
        <v>209</v>
      </c>
      <c r="B66" s="176">
        <v>650</v>
      </c>
      <c r="C66" s="137">
        <v>1</v>
      </c>
      <c r="D66" s="137">
        <v>13</v>
      </c>
      <c r="E66" s="177">
        <v>7700102400</v>
      </c>
      <c r="F66" s="139"/>
      <c r="G66" s="149">
        <f>G70+G67</f>
        <v>397.5</v>
      </c>
      <c r="H66" s="149">
        <f>H70+H67</f>
        <v>261.2</v>
      </c>
      <c r="I66" s="142">
        <f t="shared" si="3"/>
        <v>65.710691823899367</v>
      </c>
      <c r="J66" s="142">
        <f t="shared" si="6"/>
        <v>-136.30000000000001</v>
      </c>
    </row>
    <row r="67" spans="1:10" ht="22.5" x14ac:dyDescent="0.2">
      <c r="A67" s="141" t="s">
        <v>177</v>
      </c>
      <c r="B67" s="176">
        <v>650</v>
      </c>
      <c r="C67" s="137">
        <v>1</v>
      </c>
      <c r="D67" s="137">
        <v>13</v>
      </c>
      <c r="E67" s="177">
        <v>7700102400</v>
      </c>
      <c r="F67" s="139">
        <v>200</v>
      </c>
      <c r="G67" s="149">
        <f t="shared" ref="G67:H68" si="12">G68</f>
        <v>1.5</v>
      </c>
      <c r="H67" s="144">
        <f t="shared" si="12"/>
        <v>1.2</v>
      </c>
      <c r="I67" s="142">
        <v>0</v>
      </c>
      <c r="J67" s="142">
        <f t="shared" si="6"/>
        <v>-0.30000000000000004</v>
      </c>
    </row>
    <row r="68" spans="1:10" ht="22.5" x14ac:dyDescent="0.2">
      <c r="A68" s="141" t="s">
        <v>202</v>
      </c>
      <c r="B68" s="176">
        <v>650</v>
      </c>
      <c r="C68" s="137">
        <v>1</v>
      </c>
      <c r="D68" s="137">
        <v>13</v>
      </c>
      <c r="E68" s="177">
        <v>7700102400</v>
      </c>
      <c r="F68" s="139">
        <v>240</v>
      </c>
      <c r="G68" s="149">
        <f t="shared" si="12"/>
        <v>1.5</v>
      </c>
      <c r="H68" s="144">
        <f t="shared" si="12"/>
        <v>1.2</v>
      </c>
      <c r="I68" s="142">
        <v>0</v>
      </c>
      <c r="J68" s="142">
        <f t="shared" si="6"/>
        <v>-0.30000000000000004</v>
      </c>
    </row>
    <row r="69" spans="1:10" ht="22.5" x14ac:dyDescent="0.2">
      <c r="A69" s="141" t="s">
        <v>321</v>
      </c>
      <c r="B69" s="136" t="s">
        <v>165</v>
      </c>
      <c r="C69" s="137">
        <v>1</v>
      </c>
      <c r="D69" s="137">
        <v>13</v>
      </c>
      <c r="E69" s="138" t="s">
        <v>210</v>
      </c>
      <c r="F69" s="139">
        <v>244</v>
      </c>
      <c r="G69" s="149">
        <v>1.5</v>
      </c>
      <c r="H69" s="142">
        <v>1.2</v>
      </c>
      <c r="I69" s="142">
        <v>0</v>
      </c>
      <c r="J69" s="142">
        <f t="shared" si="6"/>
        <v>-0.30000000000000004</v>
      </c>
    </row>
    <row r="70" spans="1:10" x14ac:dyDescent="0.2">
      <c r="A70" s="141" t="s">
        <v>181</v>
      </c>
      <c r="B70" s="136" t="s">
        <v>165</v>
      </c>
      <c r="C70" s="137">
        <v>1</v>
      </c>
      <c r="D70" s="137">
        <v>13</v>
      </c>
      <c r="E70" s="138" t="s">
        <v>210</v>
      </c>
      <c r="F70" s="139">
        <v>800</v>
      </c>
      <c r="G70" s="149">
        <f>G73+G71</f>
        <v>396</v>
      </c>
      <c r="H70" s="144">
        <f>H73+H71</f>
        <v>260</v>
      </c>
      <c r="I70" s="142">
        <f t="shared" si="3"/>
        <v>65.656565656565661</v>
      </c>
      <c r="J70" s="142">
        <f t="shared" si="6"/>
        <v>-136</v>
      </c>
    </row>
    <row r="71" spans="1:10" x14ac:dyDescent="0.2">
      <c r="A71" s="33" t="s">
        <v>337</v>
      </c>
      <c r="B71" s="136" t="s">
        <v>165</v>
      </c>
      <c r="C71" s="137">
        <v>1</v>
      </c>
      <c r="D71" s="137">
        <v>13</v>
      </c>
      <c r="E71" s="138" t="s">
        <v>210</v>
      </c>
      <c r="F71" s="139">
        <v>830</v>
      </c>
      <c r="G71" s="149">
        <f>G72</f>
        <v>298.5</v>
      </c>
      <c r="H71" s="140">
        <f>H72</f>
        <v>225</v>
      </c>
      <c r="I71" s="142">
        <f t="shared" si="3"/>
        <v>75.37688442211055</v>
      </c>
      <c r="J71" s="142">
        <f t="shared" si="6"/>
        <v>-73.5</v>
      </c>
    </row>
    <row r="72" spans="1:10" ht="67.5" x14ac:dyDescent="0.2">
      <c r="A72" s="33" t="s">
        <v>212</v>
      </c>
      <c r="B72" s="136" t="s">
        <v>165</v>
      </c>
      <c r="C72" s="137">
        <v>1</v>
      </c>
      <c r="D72" s="137">
        <v>13</v>
      </c>
      <c r="E72" s="138" t="s">
        <v>210</v>
      </c>
      <c r="F72" s="139">
        <v>831</v>
      </c>
      <c r="G72" s="149">
        <v>298.5</v>
      </c>
      <c r="H72" s="142">
        <v>225</v>
      </c>
      <c r="I72" s="142">
        <f t="shared" si="3"/>
        <v>75.37688442211055</v>
      </c>
      <c r="J72" s="142">
        <f t="shared" si="6"/>
        <v>-73.5</v>
      </c>
    </row>
    <row r="73" spans="1:10" x14ac:dyDescent="0.2">
      <c r="A73" s="141" t="s">
        <v>206</v>
      </c>
      <c r="B73" s="136">
        <v>650</v>
      </c>
      <c r="C73" s="137">
        <v>1</v>
      </c>
      <c r="D73" s="137">
        <v>13</v>
      </c>
      <c r="E73" s="138" t="s">
        <v>210</v>
      </c>
      <c r="F73" s="139" t="s">
        <v>207</v>
      </c>
      <c r="G73" s="149">
        <f>G74+G75</f>
        <v>97.5</v>
      </c>
      <c r="H73" s="140">
        <f>H74+H75</f>
        <v>35</v>
      </c>
      <c r="I73" s="142">
        <f t="shared" si="3"/>
        <v>35.897435897435898</v>
      </c>
      <c r="J73" s="142">
        <f t="shared" si="6"/>
        <v>-62.5</v>
      </c>
    </row>
    <row r="74" spans="1:10" x14ac:dyDescent="0.2">
      <c r="A74" s="141" t="s">
        <v>208</v>
      </c>
      <c r="B74" s="136" t="s">
        <v>165</v>
      </c>
      <c r="C74" s="137">
        <v>1</v>
      </c>
      <c r="D74" s="137">
        <v>13</v>
      </c>
      <c r="E74" s="138" t="s">
        <v>210</v>
      </c>
      <c r="F74" s="139">
        <v>851</v>
      </c>
      <c r="G74" s="149">
        <v>2.5</v>
      </c>
      <c r="H74" s="140">
        <v>0</v>
      </c>
      <c r="I74" s="142">
        <v>0</v>
      </c>
      <c r="J74" s="142">
        <f t="shared" si="6"/>
        <v>-2.5</v>
      </c>
    </row>
    <row r="75" spans="1:10" x14ac:dyDescent="0.2">
      <c r="A75" s="141" t="s">
        <v>221</v>
      </c>
      <c r="B75" s="136" t="s">
        <v>211</v>
      </c>
      <c r="C75" s="137">
        <v>1</v>
      </c>
      <c r="D75" s="137">
        <v>13</v>
      </c>
      <c r="E75" s="138" t="s">
        <v>210</v>
      </c>
      <c r="F75" s="139">
        <v>853</v>
      </c>
      <c r="G75" s="149">
        <v>95</v>
      </c>
      <c r="H75" s="140">
        <v>35</v>
      </c>
      <c r="I75" s="142">
        <f t="shared" si="3"/>
        <v>36.842105263157897</v>
      </c>
      <c r="J75" s="142">
        <f t="shared" si="6"/>
        <v>-60</v>
      </c>
    </row>
    <row r="76" spans="1:10" ht="33.75" x14ac:dyDescent="0.2">
      <c r="A76" s="141" t="s">
        <v>213</v>
      </c>
      <c r="B76" s="136">
        <v>650</v>
      </c>
      <c r="C76" s="137">
        <v>1</v>
      </c>
      <c r="D76" s="137">
        <v>13</v>
      </c>
      <c r="E76" s="138" t="s">
        <v>214</v>
      </c>
      <c r="F76" s="139"/>
      <c r="G76" s="149">
        <f>G77+G80</f>
        <v>35</v>
      </c>
      <c r="H76" s="149">
        <f>H77+H80</f>
        <v>30.5</v>
      </c>
      <c r="I76" s="142">
        <f t="shared" si="3"/>
        <v>87.142857142857139</v>
      </c>
      <c r="J76" s="142">
        <f t="shared" si="6"/>
        <v>-4.5</v>
      </c>
    </row>
    <row r="77" spans="1:10" x14ac:dyDescent="0.2">
      <c r="A77" s="141" t="s">
        <v>209</v>
      </c>
      <c r="B77" s="136">
        <v>650</v>
      </c>
      <c r="C77" s="137">
        <v>1</v>
      </c>
      <c r="D77" s="137">
        <v>13</v>
      </c>
      <c r="E77" s="138" t="s">
        <v>215</v>
      </c>
      <c r="F77" s="139">
        <v>200</v>
      </c>
      <c r="G77" s="149">
        <f>G78</f>
        <v>31</v>
      </c>
      <c r="H77" s="142">
        <f>H78</f>
        <v>30.5</v>
      </c>
      <c r="I77" s="142">
        <f t="shared" si="3"/>
        <v>98.387096774193552</v>
      </c>
      <c r="J77" s="142">
        <f t="shared" si="6"/>
        <v>-0.5</v>
      </c>
    </row>
    <row r="78" spans="1:10" ht="22.5" x14ac:dyDescent="0.2">
      <c r="A78" s="141" t="s">
        <v>202</v>
      </c>
      <c r="B78" s="136">
        <v>650</v>
      </c>
      <c r="C78" s="137">
        <v>1</v>
      </c>
      <c r="D78" s="137">
        <v>13</v>
      </c>
      <c r="E78" s="138" t="s">
        <v>215</v>
      </c>
      <c r="F78" s="139">
        <v>240</v>
      </c>
      <c r="G78" s="149">
        <f>G79</f>
        <v>31</v>
      </c>
      <c r="H78" s="142">
        <f>H79</f>
        <v>30.5</v>
      </c>
      <c r="I78" s="142">
        <f t="shared" si="3"/>
        <v>98.387096774193552</v>
      </c>
      <c r="J78" s="142">
        <f t="shared" si="6"/>
        <v>-0.5</v>
      </c>
    </row>
    <row r="79" spans="1:10" ht="22.5" x14ac:dyDescent="0.2">
      <c r="A79" s="141" t="s">
        <v>204</v>
      </c>
      <c r="B79" s="136">
        <v>650</v>
      </c>
      <c r="C79" s="137">
        <v>1</v>
      </c>
      <c r="D79" s="137">
        <v>13</v>
      </c>
      <c r="E79" s="138" t="s">
        <v>215</v>
      </c>
      <c r="F79" s="139">
        <v>244</v>
      </c>
      <c r="G79" s="149">
        <v>31</v>
      </c>
      <c r="H79" s="142">
        <v>30.5</v>
      </c>
      <c r="I79" s="142">
        <f t="shared" ref="I79:I142" si="13">H79*100/G79</f>
        <v>98.387096774193552</v>
      </c>
      <c r="J79" s="142">
        <f t="shared" si="6"/>
        <v>-0.5</v>
      </c>
    </row>
    <row r="80" spans="1:10" x14ac:dyDescent="0.2">
      <c r="A80" s="141" t="s">
        <v>181</v>
      </c>
      <c r="B80" s="136">
        <v>650</v>
      </c>
      <c r="C80" s="137">
        <v>1</v>
      </c>
      <c r="D80" s="137">
        <v>13</v>
      </c>
      <c r="E80" s="138" t="s">
        <v>215</v>
      </c>
      <c r="F80" s="139">
        <v>800</v>
      </c>
      <c r="G80" s="149">
        <f>G81</f>
        <v>4</v>
      </c>
      <c r="H80" s="142">
        <f>H81</f>
        <v>0</v>
      </c>
      <c r="I80" s="142">
        <v>0</v>
      </c>
      <c r="J80" s="142">
        <f t="shared" si="6"/>
        <v>-4</v>
      </c>
    </row>
    <row r="81" spans="1:10" x14ac:dyDescent="0.2">
      <c r="A81" s="141" t="s">
        <v>206</v>
      </c>
      <c r="B81" s="136">
        <v>650</v>
      </c>
      <c r="C81" s="137">
        <v>1</v>
      </c>
      <c r="D81" s="137">
        <v>13</v>
      </c>
      <c r="E81" s="138" t="s">
        <v>215</v>
      </c>
      <c r="F81" s="139">
        <v>850</v>
      </c>
      <c r="G81" s="149">
        <f>G82</f>
        <v>4</v>
      </c>
      <c r="H81" s="142">
        <f>H82</f>
        <v>0</v>
      </c>
      <c r="I81" s="142">
        <v>0</v>
      </c>
      <c r="J81" s="142">
        <f t="shared" si="6"/>
        <v>-4</v>
      </c>
    </row>
    <row r="82" spans="1:10" x14ac:dyDescent="0.2">
      <c r="A82" s="141" t="s">
        <v>221</v>
      </c>
      <c r="B82" s="136">
        <v>650</v>
      </c>
      <c r="C82" s="137">
        <v>1</v>
      </c>
      <c r="D82" s="137">
        <v>13</v>
      </c>
      <c r="E82" s="138" t="s">
        <v>215</v>
      </c>
      <c r="F82" s="139">
        <v>853</v>
      </c>
      <c r="G82" s="149">
        <v>4</v>
      </c>
      <c r="H82" s="142">
        <v>0</v>
      </c>
      <c r="I82" s="142">
        <v>0</v>
      </c>
      <c r="J82" s="142">
        <f t="shared" si="6"/>
        <v>-4</v>
      </c>
    </row>
    <row r="83" spans="1:10" ht="33.75" x14ac:dyDescent="0.2">
      <c r="A83" s="141" t="s">
        <v>339</v>
      </c>
      <c r="B83" s="136">
        <v>650</v>
      </c>
      <c r="C83" s="137">
        <v>1</v>
      </c>
      <c r="D83" s="137">
        <v>13</v>
      </c>
      <c r="E83" s="138" t="s">
        <v>216</v>
      </c>
      <c r="F83" s="139"/>
      <c r="G83" s="140">
        <f>G84+G94</f>
        <v>2514.9</v>
      </c>
      <c r="H83" s="140">
        <f>H84+H94</f>
        <v>1732.1000000000001</v>
      </c>
      <c r="I83" s="142">
        <f t="shared" si="13"/>
        <v>68.873513857409833</v>
      </c>
      <c r="J83" s="142">
        <f t="shared" si="6"/>
        <v>-782.8</v>
      </c>
    </row>
    <row r="84" spans="1:10" ht="33.75" x14ac:dyDescent="0.2">
      <c r="A84" s="141" t="s">
        <v>217</v>
      </c>
      <c r="B84" s="136">
        <v>650</v>
      </c>
      <c r="C84" s="137">
        <v>1</v>
      </c>
      <c r="D84" s="137">
        <v>13</v>
      </c>
      <c r="E84" s="138" t="s">
        <v>218</v>
      </c>
      <c r="F84" s="139"/>
      <c r="G84" s="140">
        <f>G85</f>
        <v>2314.9</v>
      </c>
      <c r="H84" s="142">
        <f t="shared" ref="H84" si="14">H85</f>
        <v>1537.4</v>
      </c>
      <c r="I84" s="142">
        <f t="shared" si="13"/>
        <v>66.41323599291546</v>
      </c>
      <c r="J84" s="142">
        <f t="shared" si="6"/>
        <v>-777.5</v>
      </c>
    </row>
    <row r="85" spans="1:10" ht="22.5" x14ac:dyDescent="0.2">
      <c r="A85" s="141" t="s">
        <v>219</v>
      </c>
      <c r="B85" s="136">
        <v>650</v>
      </c>
      <c r="C85" s="137">
        <v>1</v>
      </c>
      <c r="D85" s="137">
        <v>13</v>
      </c>
      <c r="E85" s="138" t="s">
        <v>220</v>
      </c>
      <c r="F85" s="139"/>
      <c r="G85" s="140">
        <f>G86+G91</f>
        <v>2314.9</v>
      </c>
      <c r="H85" s="140">
        <f>H86+H91</f>
        <v>1537.4</v>
      </c>
      <c r="I85" s="142">
        <f t="shared" si="13"/>
        <v>66.41323599291546</v>
      </c>
      <c r="J85" s="142">
        <f t="shared" ref="J85:J148" si="15">H85-G85</f>
        <v>-777.5</v>
      </c>
    </row>
    <row r="86" spans="1:10" ht="22.5" x14ac:dyDescent="0.2">
      <c r="A86" s="141" t="s">
        <v>200</v>
      </c>
      <c r="B86" s="136">
        <v>650</v>
      </c>
      <c r="C86" s="137">
        <v>1</v>
      </c>
      <c r="D86" s="137">
        <v>13</v>
      </c>
      <c r="E86" s="138" t="s">
        <v>220</v>
      </c>
      <c r="F86" s="139" t="s">
        <v>201</v>
      </c>
      <c r="G86" s="140">
        <f>G87</f>
        <v>2291.9</v>
      </c>
      <c r="H86" s="142">
        <f>H87</f>
        <v>1522.7</v>
      </c>
      <c r="I86" s="142">
        <f t="shared" si="13"/>
        <v>66.438326279506086</v>
      </c>
      <c r="J86" s="142">
        <f t="shared" si="15"/>
        <v>-769.2</v>
      </c>
    </row>
    <row r="87" spans="1:10" x14ac:dyDescent="0.2">
      <c r="A87" s="141" t="s">
        <v>337</v>
      </c>
      <c r="B87" s="136">
        <v>650</v>
      </c>
      <c r="C87" s="137">
        <v>1</v>
      </c>
      <c r="D87" s="137">
        <v>13</v>
      </c>
      <c r="E87" s="138" t="s">
        <v>220</v>
      </c>
      <c r="F87" s="139" t="s">
        <v>203</v>
      </c>
      <c r="G87" s="140">
        <f>G89+G90+G88</f>
        <v>2291.9</v>
      </c>
      <c r="H87" s="140">
        <f>H89+H90+H88</f>
        <v>1522.7</v>
      </c>
      <c r="I87" s="142">
        <f t="shared" si="13"/>
        <v>66.438326279506086</v>
      </c>
      <c r="J87" s="142">
        <f t="shared" si="15"/>
        <v>-769.2</v>
      </c>
    </row>
    <row r="88" spans="1:10" ht="22.5" x14ac:dyDescent="0.2">
      <c r="A88" s="141" t="s">
        <v>322</v>
      </c>
      <c r="B88" s="136">
        <v>650</v>
      </c>
      <c r="C88" s="137">
        <v>1</v>
      </c>
      <c r="D88" s="137">
        <v>13</v>
      </c>
      <c r="E88" s="138" t="s">
        <v>220</v>
      </c>
      <c r="F88" s="139">
        <v>243</v>
      </c>
      <c r="G88" s="140">
        <v>0</v>
      </c>
      <c r="H88" s="142">
        <v>0</v>
      </c>
      <c r="I88" s="142">
        <v>0</v>
      </c>
      <c r="J88" s="142">
        <f t="shared" si="15"/>
        <v>0</v>
      </c>
    </row>
    <row r="89" spans="1:10" ht="22.5" x14ac:dyDescent="0.2">
      <c r="A89" s="141" t="s">
        <v>204</v>
      </c>
      <c r="B89" s="136">
        <v>650</v>
      </c>
      <c r="C89" s="137">
        <v>1</v>
      </c>
      <c r="D89" s="137">
        <v>13</v>
      </c>
      <c r="E89" s="138" t="s">
        <v>220</v>
      </c>
      <c r="F89" s="139">
        <v>244</v>
      </c>
      <c r="G89" s="149">
        <v>1522.9</v>
      </c>
      <c r="H89" s="142">
        <v>1043.9000000000001</v>
      </c>
      <c r="I89" s="142">
        <f t="shared" si="13"/>
        <v>68.546851401930539</v>
      </c>
      <c r="J89" s="142">
        <f t="shared" si="15"/>
        <v>-479</v>
      </c>
    </row>
    <row r="90" spans="1:10" x14ac:dyDescent="0.2">
      <c r="A90" s="141" t="s">
        <v>205</v>
      </c>
      <c r="B90" s="136">
        <v>650</v>
      </c>
      <c r="C90" s="137">
        <v>1</v>
      </c>
      <c r="D90" s="137">
        <v>13</v>
      </c>
      <c r="E90" s="138" t="s">
        <v>220</v>
      </c>
      <c r="F90" s="139">
        <v>247</v>
      </c>
      <c r="G90" s="149">
        <v>769</v>
      </c>
      <c r="H90" s="142">
        <v>478.8</v>
      </c>
      <c r="I90" s="142">
        <f t="shared" si="13"/>
        <v>62.262678803641094</v>
      </c>
      <c r="J90" s="142">
        <f t="shared" si="15"/>
        <v>-290.2</v>
      </c>
    </row>
    <row r="91" spans="1:10" x14ac:dyDescent="0.2">
      <c r="A91" s="141" t="s">
        <v>181</v>
      </c>
      <c r="B91" s="136">
        <v>650</v>
      </c>
      <c r="C91" s="137">
        <v>1</v>
      </c>
      <c r="D91" s="137">
        <v>13</v>
      </c>
      <c r="E91" s="138" t="s">
        <v>220</v>
      </c>
      <c r="F91" s="139">
        <v>800</v>
      </c>
      <c r="G91" s="149">
        <f>G92</f>
        <v>23</v>
      </c>
      <c r="H91" s="144">
        <f>H92</f>
        <v>14.7</v>
      </c>
      <c r="I91" s="142">
        <f t="shared" si="13"/>
        <v>63.913043478260867</v>
      </c>
      <c r="J91" s="142">
        <f t="shared" si="15"/>
        <v>-8.3000000000000007</v>
      </c>
    </row>
    <row r="92" spans="1:10" x14ac:dyDescent="0.2">
      <c r="A92" s="141" t="s">
        <v>206</v>
      </c>
      <c r="B92" s="136">
        <v>650</v>
      </c>
      <c r="C92" s="137">
        <v>1</v>
      </c>
      <c r="D92" s="137">
        <v>13</v>
      </c>
      <c r="E92" s="138" t="s">
        <v>220</v>
      </c>
      <c r="F92" s="139">
        <v>850</v>
      </c>
      <c r="G92" s="149">
        <f>G93</f>
        <v>23</v>
      </c>
      <c r="H92" s="144">
        <f t="shared" ref="H92" si="16">H93</f>
        <v>14.7</v>
      </c>
      <c r="I92" s="142">
        <f t="shared" si="13"/>
        <v>63.913043478260867</v>
      </c>
      <c r="J92" s="142">
        <f t="shared" si="15"/>
        <v>-8.3000000000000007</v>
      </c>
    </row>
    <row r="93" spans="1:10" x14ac:dyDescent="0.2">
      <c r="A93" s="141" t="s">
        <v>221</v>
      </c>
      <c r="B93" s="136">
        <v>650</v>
      </c>
      <c r="C93" s="137">
        <v>1</v>
      </c>
      <c r="D93" s="137">
        <v>13</v>
      </c>
      <c r="E93" s="138" t="s">
        <v>220</v>
      </c>
      <c r="F93" s="139">
        <v>852</v>
      </c>
      <c r="G93" s="149">
        <v>23</v>
      </c>
      <c r="H93" s="142">
        <v>14.7</v>
      </c>
      <c r="I93" s="142">
        <f t="shared" si="13"/>
        <v>63.913043478260867</v>
      </c>
      <c r="J93" s="142">
        <f t="shared" si="15"/>
        <v>-8.3000000000000007</v>
      </c>
    </row>
    <row r="94" spans="1:10" ht="22.5" x14ac:dyDescent="0.2">
      <c r="A94" s="33" t="s">
        <v>219</v>
      </c>
      <c r="B94" s="136" t="s">
        <v>165</v>
      </c>
      <c r="C94" s="137">
        <v>1</v>
      </c>
      <c r="D94" s="137">
        <v>13</v>
      </c>
      <c r="E94" s="138" t="s">
        <v>323</v>
      </c>
      <c r="F94" s="139"/>
      <c r="G94" s="149">
        <f>G95</f>
        <v>200</v>
      </c>
      <c r="H94" s="149">
        <f>H95</f>
        <v>194.7</v>
      </c>
      <c r="I94" s="142">
        <f t="shared" si="13"/>
        <v>97.35</v>
      </c>
      <c r="J94" s="142">
        <f t="shared" si="15"/>
        <v>-5.3000000000000114</v>
      </c>
    </row>
    <row r="95" spans="1:10" ht="22.5" x14ac:dyDescent="0.2">
      <c r="A95" s="33" t="s">
        <v>202</v>
      </c>
      <c r="B95" s="136" t="s">
        <v>165</v>
      </c>
      <c r="C95" s="137">
        <v>1</v>
      </c>
      <c r="D95" s="137">
        <v>13</v>
      </c>
      <c r="E95" s="138" t="s">
        <v>222</v>
      </c>
      <c r="F95" s="139">
        <v>240</v>
      </c>
      <c r="G95" s="149">
        <f>G96</f>
        <v>200</v>
      </c>
      <c r="H95" s="149">
        <f>H96</f>
        <v>194.7</v>
      </c>
      <c r="I95" s="142">
        <f t="shared" si="13"/>
        <v>97.35</v>
      </c>
      <c r="J95" s="142">
        <f t="shared" si="15"/>
        <v>-5.3000000000000114</v>
      </c>
    </row>
    <row r="96" spans="1:10" ht="22.5" x14ac:dyDescent="0.2">
      <c r="A96" s="33" t="s">
        <v>204</v>
      </c>
      <c r="B96" s="136" t="s">
        <v>165</v>
      </c>
      <c r="C96" s="137">
        <v>1</v>
      </c>
      <c r="D96" s="137">
        <v>13</v>
      </c>
      <c r="E96" s="138" t="s">
        <v>222</v>
      </c>
      <c r="F96" s="139">
        <v>244</v>
      </c>
      <c r="G96" s="149">
        <v>200</v>
      </c>
      <c r="H96" s="142">
        <v>194.7</v>
      </c>
      <c r="I96" s="142">
        <f t="shared" si="13"/>
        <v>97.35</v>
      </c>
      <c r="J96" s="142">
        <f t="shared" si="15"/>
        <v>-5.3000000000000114</v>
      </c>
    </row>
    <row r="97" spans="1:10" ht="33.75" x14ac:dyDescent="0.2">
      <c r="A97" s="141" t="s">
        <v>340</v>
      </c>
      <c r="B97" s="136">
        <v>650</v>
      </c>
      <c r="C97" s="137">
        <v>1</v>
      </c>
      <c r="D97" s="137">
        <v>13</v>
      </c>
      <c r="E97" s="138" t="s">
        <v>223</v>
      </c>
      <c r="F97" s="139"/>
      <c r="G97" s="140">
        <f>G98+G104</f>
        <v>2</v>
      </c>
      <c r="H97" s="140">
        <f t="shared" ref="H97:H101" si="17">H98</f>
        <v>2</v>
      </c>
      <c r="I97" s="142">
        <f t="shared" si="13"/>
        <v>100</v>
      </c>
      <c r="J97" s="142">
        <f t="shared" si="15"/>
        <v>0</v>
      </c>
    </row>
    <row r="98" spans="1:10" ht="22.5" x14ac:dyDescent="0.2">
      <c r="A98" s="141" t="s">
        <v>224</v>
      </c>
      <c r="B98" s="136">
        <v>650</v>
      </c>
      <c r="C98" s="137">
        <v>1</v>
      </c>
      <c r="D98" s="137">
        <v>13</v>
      </c>
      <c r="E98" s="138" t="s">
        <v>225</v>
      </c>
      <c r="F98" s="139"/>
      <c r="G98" s="140">
        <f>G99</f>
        <v>2</v>
      </c>
      <c r="H98" s="140">
        <f t="shared" si="17"/>
        <v>2</v>
      </c>
      <c r="I98" s="142">
        <f t="shared" si="13"/>
        <v>100</v>
      </c>
      <c r="J98" s="142">
        <f t="shared" si="15"/>
        <v>0</v>
      </c>
    </row>
    <row r="99" spans="1:10" ht="33.75" x14ac:dyDescent="0.2">
      <c r="A99" s="141" t="s">
        <v>226</v>
      </c>
      <c r="B99" s="136">
        <v>650</v>
      </c>
      <c r="C99" s="137">
        <v>1</v>
      </c>
      <c r="D99" s="137">
        <v>13</v>
      </c>
      <c r="E99" s="138" t="s">
        <v>227</v>
      </c>
      <c r="F99" s="139"/>
      <c r="G99" s="140">
        <f>G100</f>
        <v>2</v>
      </c>
      <c r="H99" s="140">
        <f t="shared" si="17"/>
        <v>2</v>
      </c>
      <c r="I99" s="142">
        <f t="shared" si="13"/>
        <v>100</v>
      </c>
      <c r="J99" s="142">
        <f t="shared" si="15"/>
        <v>0</v>
      </c>
    </row>
    <row r="100" spans="1:10" ht="22.5" x14ac:dyDescent="0.2">
      <c r="A100" s="141" t="s">
        <v>219</v>
      </c>
      <c r="B100" s="136">
        <v>650</v>
      </c>
      <c r="C100" s="137">
        <v>1</v>
      </c>
      <c r="D100" s="137">
        <v>13</v>
      </c>
      <c r="E100" s="138" t="s">
        <v>228</v>
      </c>
      <c r="F100" s="139"/>
      <c r="G100" s="140">
        <f>G101</f>
        <v>2</v>
      </c>
      <c r="H100" s="140">
        <f t="shared" si="17"/>
        <v>2</v>
      </c>
      <c r="I100" s="142">
        <f t="shared" si="13"/>
        <v>100</v>
      </c>
      <c r="J100" s="142">
        <f t="shared" si="15"/>
        <v>0</v>
      </c>
    </row>
    <row r="101" spans="1:10" ht="22.5" x14ac:dyDescent="0.2">
      <c r="A101" s="141" t="s">
        <v>200</v>
      </c>
      <c r="B101" s="136">
        <v>650</v>
      </c>
      <c r="C101" s="137">
        <v>1</v>
      </c>
      <c r="D101" s="137">
        <v>13</v>
      </c>
      <c r="E101" s="138" t="s">
        <v>228</v>
      </c>
      <c r="F101" s="139">
        <v>200</v>
      </c>
      <c r="G101" s="140">
        <f>G102</f>
        <v>2</v>
      </c>
      <c r="H101" s="140">
        <f t="shared" si="17"/>
        <v>2</v>
      </c>
      <c r="I101" s="142">
        <f t="shared" si="13"/>
        <v>100</v>
      </c>
      <c r="J101" s="142">
        <f t="shared" si="15"/>
        <v>0</v>
      </c>
    </row>
    <row r="102" spans="1:10" ht="22.5" x14ac:dyDescent="0.2">
      <c r="A102" s="141" t="s">
        <v>202</v>
      </c>
      <c r="B102" s="136">
        <v>650</v>
      </c>
      <c r="C102" s="137">
        <v>1</v>
      </c>
      <c r="D102" s="137">
        <v>13</v>
      </c>
      <c r="E102" s="138" t="s">
        <v>228</v>
      </c>
      <c r="F102" s="139">
        <v>240</v>
      </c>
      <c r="G102" s="140">
        <f>G103</f>
        <v>2</v>
      </c>
      <c r="H102" s="140">
        <f>H103</f>
        <v>2</v>
      </c>
      <c r="I102" s="142">
        <f t="shared" si="13"/>
        <v>100</v>
      </c>
      <c r="J102" s="142">
        <f t="shared" si="15"/>
        <v>0</v>
      </c>
    </row>
    <row r="103" spans="1:10" ht="22.5" x14ac:dyDescent="0.2">
      <c r="A103" s="141" t="s">
        <v>204</v>
      </c>
      <c r="B103" s="136">
        <v>650</v>
      </c>
      <c r="C103" s="137">
        <v>1</v>
      </c>
      <c r="D103" s="137">
        <v>13</v>
      </c>
      <c r="E103" s="138" t="s">
        <v>228</v>
      </c>
      <c r="F103" s="139">
        <v>244</v>
      </c>
      <c r="G103" s="140">
        <v>2</v>
      </c>
      <c r="H103" s="140">
        <v>2</v>
      </c>
      <c r="I103" s="142">
        <f t="shared" si="13"/>
        <v>100</v>
      </c>
      <c r="J103" s="142">
        <f t="shared" si="15"/>
        <v>0</v>
      </c>
    </row>
    <row r="104" spans="1:10" x14ac:dyDescent="0.2">
      <c r="A104" s="141" t="s">
        <v>229</v>
      </c>
      <c r="B104" s="136">
        <v>650</v>
      </c>
      <c r="C104" s="137">
        <v>1</v>
      </c>
      <c r="D104" s="137">
        <v>13</v>
      </c>
      <c r="E104" s="138" t="s">
        <v>230</v>
      </c>
      <c r="F104" s="139"/>
      <c r="G104" s="140">
        <f t="shared" ref="G104:I108" si="18">G105</f>
        <v>0</v>
      </c>
      <c r="H104" s="140">
        <f t="shared" si="18"/>
        <v>0</v>
      </c>
      <c r="I104" s="142">
        <v>0</v>
      </c>
      <c r="J104" s="142">
        <f t="shared" si="15"/>
        <v>0</v>
      </c>
    </row>
    <row r="105" spans="1:10" ht="45" x14ac:dyDescent="0.2">
      <c r="A105" s="141" t="s">
        <v>231</v>
      </c>
      <c r="B105" s="136">
        <v>650</v>
      </c>
      <c r="C105" s="137">
        <v>1</v>
      </c>
      <c r="D105" s="137">
        <v>13</v>
      </c>
      <c r="E105" s="138" t="s">
        <v>232</v>
      </c>
      <c r="F105" s="139"/>
      <c r="G105" s="140">
        <f t="shared" si="18"/>
        <v>0</v>
      </c>
      <c r="H105" s="140">
        <f t="shared" si="18"/>
        <v>0</v>
      </c>
      <c r="I105" s="142">
        <f t="shared" si="18"/>
        <v>0</v>
      </c>
      <c r="J105" s="142">
        <f t="shared" si="15"/>
        <v>0</v>
      </c>
    </row>
    <row r="106" spans="1:10" ht="22.5" x14ac:dyDescent="0.2">
      <c r="A106" s="141" t="s">
        <v>219</v>
      </c>
      <c r="B106" s="136">
        <v>650</v>
      </c>
      <c r="C106" s="137">
        <v>1</v>
      </c>
      <c r="D106" s="137">
        <v>13</v>
      </c>
      <c r="E106" s="138" t="s">
        <v>233</v>
      </c>
      <c r="F106" s="139"/>
      <c r="G106" s="140">
        <f t="shared" si="18"/>
        <v>0</v>
      </c>
      <c r="H106" s="140">
        <f t="shared" si="18"/>
        <v>0</v>
      </c>
      <c r="I106" s="142">
        <f t="shared" si="18"/>
        <v>0</v>
      </c>
      <c r="J106" s="142">
        <f t="shared" si="15"/>
        <v>0</v>
      </c>
    </row>
    <row r="107" spans="1:10" ht="22.5" x14ac:dyDescent="0.2">
      <c r="A107" s="141" t="s">
        <v>200</v>
      </c>
      <c r="B107" s="136">
        <v>650</v>
      </c>
      <c r="C107" s="137">
        <v>1</v>
      </c>
      <c r="D107" s="137">
        <v>13</v>
      </c>
      <c r="E107" s="138" t="s">
        <v>233</v>
      </c>
      <c r="F107" s="139">
        <v>200</v>
      </c>
      <c r="G107" s="140">
        <f>G108</f>
        <v>0</v>
      </c>
      <c r="H107" s="140">
        <f t="shared" si="18"/>
        <v>0</v>
      </c>
      <c r="I107" s="142">
        <f t="shared" si="18"/>
        <v>0</v>
      </c>
      <c r="J107" s="142">
        <f t="shared" si="15"/>
        <v>0</v>
      </c>
    </row>
    <row r="108" spans="1:10" ht="22.5" x14ac:dyDescent="0.2">
      <c r="A108" s="141" t="s">
        <v>202</v>
      </c>
      <c r="B108" s="136">
        <v>650</v>
      </c>
      <c r="C108" s="137">
        <v>1</v>
      </c>
      <c r="D108" s="137">
        <v>13</v>
      </c>
      <c r="E108" s="138" t="s">
        <v>233</v>
      </c>
      <c r="F108" s="139">
        <v>240</v>
      </c>
      <c r="G108" s="140">
        <f>G109</f>
        <v>0</v>
      </c>
      <c r="H108" s="140">
        <f t="shared" si="18"/>
        <v>0</v>
      </c>
      <c r="I108" s="142">
        <f>I109</f>
        <v>0</v>
      </c>
      <c r="J108" s="142">
        <f t="shared" si="15"/>
        <v>0</v>
      </c>
    </row>
    <row r="109" spans="1:10" ht="22.5" x14ac:dyDescent="0.2">
      <c r="A109" s="141" t="s">
        <v>204</v>
      </c>
      <c r="B109" s="136">
        <v>650</v>
      </c>
      <c r="C109" s="137">
        <v>1</v>
      </c>
      <c r="D109" s="137">
        <v>13</v>
      </c>
      <c r="E109" s="138" t="s">
        <v>233</v>
      </c>
      <c r="F109" s="139">
        <v>244</v>
      </c>
      <c r="G109" s="149">
        <v>0</v>
      </c>
      <c r="H109" s="140">
        <v>0</v>
      </c>
      <c r="I109" s="142">
        <v>0</v>
      </c>
      <c r="J109" s="142">
        <f t="shared" si="15"/>
        <v>0</v>
      </c>
    </row>
    <row r="110" spans="1:10" x14ac:dyDescent="0.2">
      <c r="A110" s="123" t="s">
        <v>10</v>
      </c>
      <c r="B110" s="124">
        <v>650</v>
      </c>
      <c r="C110" s="125">
        <v>2</v>
      </c>
      <c r="D110" s="125">
        <v>0</v>
      </c>
      <c r="E110" s="126" t="s">
        <v>26</v>
      </c>
      <c r="F110" s="127" t="s">
        <v>26</v>
      </c>
      <c r="G110" s="128">
        <f t="shared" ref="G110:H113" si="19">G111</f>
        <v>297.29999999999995</v>
      </c>
      <c r="H110" s="128">
        <f t="shared" si="19"/>
        <v>297.29999999999995</v>
      </c>
      <c r="I110" s="162">
        <f t="shared" si="13"/>
        <v>100</v>
      </c>
      <c r="J110" s="162">
        <f t="shared" si="15"/>
        <v>0</v>
      </c>
    </row>
    <row r="111" spans="1:10" x14ac:dyDescent="0.2">
      <c r="A111" s="129" t="s">
        <v>11</v>
      </c>
      <c r="B111" s="130">
        <v>650</v>
      </c>
      <c r="C111" s="131">
        <v>2</v>
      </c>
      <c r="D111" s="131">
        <v>3</v>
      </c>
      <c r="E111" s="132" t="s">
        <v>26</v>
      </c>
      <c r="F111" s="133" t="s">
        <v>26</v>
      </c>
      <c r="G111" s="134">
        <f t="shared" si="19"/>
        <v>297.29999999999995</v>
      </c>
      <c r="H111" s="134">
        <f t="shared" si="19"/>
        <v>297.29999999999995</v>
      </c>
      <c r="I111" s="134">
        <f t="shared" si="13"/>
        <v>100</v>
      </c>
      <c r="J111" s="134">
        <f t="shared" si="15"/>
        <v>0</v>
      </c>
    </row>
    <row r="112" spans="1:10" x14ac:dyDescent="0.2">
      <c r="A112" s="135" t="s">
        <v>169</v>
      </c>
      <c r="B112" s="136">
        <v>650</v>
      </c>
      <c r="C112" s="137">
        <v>2</v>
      </c>
      <c r="D112" s="137">
        <v>3</v>
      </c>
      <c r="E112" s="138">
        <v>5000000000</v>
      </c>
      <c r="F112" s="139" t="s">
        <v>26</v>
      </c>
      <c r="G112" s="140">
        <f t="shared" si="19"/>
        <v>297.29999999999995</v>
      </c>
      <c r="H112" s="140">
        <f t="shared" si="19"/>
        <v>297.29999999999995</v>
      </c>
      <c r="I112" s="142">
        <f t="shared" si="13"/>
        <v>100</v>
      </c>
      <c r="J112" s="142">
        <f t="shared" si="15"/>
        <v>0</v>
      </c>
    </row>
    <row r="113" spans="1:10" ht="33.75" x14ac:dyDescent="0.2">
      <c r="A113" s="135" t="s">
        <v>184</v>
      </c>
      <c r="B113" s="136">
        <v>650</v>
      </c>
      <c r="C113" s="137">
        <v>2</v>
      </c>
      <c r="D113" s="137">
        <v>3</v>
      </c>
      <c r="E113" s="138">
        <v>5000100000</v>
      </c>
      <c r="F113" s="139"/>
      <c r="G113" s="140">
        <f t="shared" si="19"/>
        <v>297.29999999999995</v>
      </c>
      <c r="H113" s="140">
        <f t="shared" si="19"/>
        <v>297.29999999999995</v>
      </c>
      <c r="I113" s="142">
        <f t="shared" si="13"/>
        <v>100</v>
      </c>
      <c r="J113" s="142">
        <f t="shared" si="15"/>
        <v>0</v>
      </c>
    </row>
    <row r="114" spans="1:10" ht="22.5" x14ac:dyDescent="0.2">
      <c r="A114" s="135" t="s">
        <v>234</v>
      </c>
      <c r="B114" s="136">
        <v>650</v>
      </c>
      <c r="C114" s="137">
        <v>2</v>
      </c>
      <c r="D114" s="137">
        <v>3</v>
      </c>
      <c r="E114" s="138" t="s">
        <v>235</v>
      </c>
      <c r="F114" s="139" t="s">
        <v>26</v>
      </c>
      <c r="G114" s="140">
        <f>G115+G119</f>
        <v>297.29999999999995</v>
      </c>
      <c r="H114" s="140">
        <f>H115+H119</f>
        <v>297.29999999999995</v>
      </c>
      <c r="I114" s="142">
        <f t="shared" si="13"/>
        <v>100</v>
      </c>
      <c r="J114" s="142">
        <f t="shared" si="15"/>
        <v>0</v>
      </c>
    </row>
    <row r="115" spans="1:10" ht="45" x14ac:dyDescent="0.2">
      <c r="A115" s="141" t="s">
        <v>159</v>
      </c>
      <c r="B115" s="136">
        <v>650</v>
      </c>
      <c r="C115" s="137">
        <v>2</v>
      </c>
      <c r="D115" s="137">
        <v>3</v>
      </c>
      <c r="E115" s="138">
        <v>5000151180</v>
      </c>
      <c r="F115" s="139" t="s">
        <v>160</v>
      </c>
      <c r="G115" s="140">
        <f>G116</f>
        <v>279.89999999999998</v>
      </c>
      <c r="H115" s="140">
        <f>H116</f>
        <v>279.89999999999998</v>
      </c>
      <c r="I115" s="142">
        <f t="shared" si="13"/>
        <v>100</v>
      </c>
      <c r="J115" s="142">
        <f t="shared" si="15"/>
        <v>0</v>
      </c>
    </row>
    <row r="116" spans="1:10" ht="22.5" x14ac:dyDescent="0.2">
      <c r="A116" s="141" t="s">
        <v>161</v>
      </c>
      <c r="B116" s="136">
        <v>650</v>
      </c>
      <c r="C116" s="137">
        <v>2</v>
      </c>
      <c r="D116" s="137">
        <v>3</v>
      </c>
      <c r="E116" s="138">
        <v>5000151180</v>
      </c>
      <c r="F116" s="139" t="s">
        <v>162</v>
      </c>
      <c r="G116" s="149">
        <f>G117+G118</f>
        <v>279.89999999999998</v>
      </c>
      <c r="H116" s="149">
        <f>H117+H118</f>
        <v>279.89999999999998</v>
      </c>
      <c r="I116" s="142">
        <f t="shared" si="13"/>
        <v>100</v>
      </c>
      <c r="J116" s="142">
        <f t="shared" si="15"/>
        <v>0</v>
      </c>
    </row>
    <row r="117" spans="1:10" x14ac:dyDescent="0.2">
      <c r="A117" s="141" t="s">
        <v>163</v>
      </c>
      <c r="B117" s="136">
        <v>650</v>
      </c>
      <c r="C117" s="137">
        <v>2</v>
      </c>
      <c r="D117" s="137">
        <v>3</v>
      </c>
      <c r="E117" s="138">
        <v>5000151180</v>
      </c>
      <c r="F117" s="139">
        <v>121</v>
      </c>
      <c r="G117" s="149">
        <v>215.5</v>
      </c>
      <c r="H117" s="142">
        <v>215.5</v>
      </c>
      <c r="I117" s="142">
        <f t="shared" si="13"/>
        <v>100</v>
      </c>
      <c r="J117" s="142">
        <f t="shared" si="15"/>
        <v>0</v>
      </c>
    </row>
    <row r="118" spans="1:10" ht="33.75" x14ac:dyDescent="0.2">
      <c r="A118" s="141" t="s">
        <v>166</v>
      </c>
      <c r="B118" s="136">
        <v>650</v>
      </c>
      <c r="C118" s="137">
        <v>2</v>
      </c>
      <c r="D118" s="137">
        <v>3</v>
      </c>
      <c r="E118" s="138">
        <v>5000151180</v>
      </c>
      <c r="F118" s="139">
        <v>129</v>
      </c>
      <c r="G118" s="149">
        <v>64.400000000000006</v>
      </c>
      <c r="H118" s="140">
        <v>64.400000000000006</v>
      </c>
      <c r="I118" s="142">
        <f t="shared" si="13"/>
        <v>100</v>
      </c>
      <c r="J118" s="142">
        <f t="shared" si="15"/>
        <v>0</v>
      </c>
    </row>
    <row r="119" spans="1:10" ht="22.5" x14ac:dyDescent="0.2">
      <c r="A119" s="141" t="s">
        <v>200</v>
      </c>
      <c r="B119" s="136">
        <v>650</v>
      </c>
      <c r="C119" s="137">
        <v>2</v>
      </c>
      <c r="D119" s="137">
        <v>3</v>
      </c>
      <c r="E119" s="138">
        <v>5000151180</v>
      </c>
      <c r="F119" s="139">
        <v>200</v>
      </c>
      <c r="G119" s="140">
        <f>G120</f>
        <v>17.399999999999999</v>
      </c>
      <c r="H119" s="140">
        <f>H120</f>
        <v>17.399999999999999</v>
      </c>
      <c r="I119" s="142">
        <f t="shared" si="13"/>
        <v>100</v>
      </c>
      <c r="J119" s="142">
        <f t="shared" si="15"/>
        <v>0</v>
      </c>
    </row>
    <row r="120" spans="1:10" ht="22.5" x14ac:dyDescent="0.2">
      <c r="A120" s="141" t="s">
        <v>202</v>
      </c>
      <c r="B120" s="136">
        <v>650</v>
      </c>
      <c r="C120" s="137">
        <v>2</v>
      </c>
      <c r="D120" s="137">
        <v>3</v>
      </c>
      <c r="E120" s="138">
        <v>5000151180</v>
      </c>
      <c r="F120" s="139">
        <v>240</v>
      </c>
      <c r="G120" s="140">
        <f>G121</f>
        <v>17.399999999999999</v>
      </c>
      <c r="H120" s="140">
        <f>H121</f>
        <v>17.399999999999999</v>
      </c>
      <c r="I120" s="142">
        <f t="shared" si="13"/>
        <v>100</v>
      </c>
      <c r="J120" s="142">
        <f t="shared" si="15"/>
        <v>0</v>
      </c>
    </row>
    <row r="121" spans="1:10" ht="22.5" x14ac:dyDescent="0.2">
      <c r="A121" s="141" t="s">
        <v>204</v>
      </c>
      <c r="B121" s="136">
        <v>650</v>
      </c>
      <c r="C121" s="137">
        <v>2</v>
      </c>
      <c r="D121" s="137">
        <v>3</v>
      </c>
      <c r="E121" s="138">
        <v>5000151180</v>
      </c>
      <c r="F121" s="139">
        <v>244</v>
      </c>
      <c r="G121" s="149">
        <v>17.399999999999999</v>
      </c>
      <c r="H121" s="140">
        <v>17.399999999999999</v>
      </c>
      <c r="I121" s="142">
        <f t="shared" si="13"/>
        <v>100</v>
      </c>
      <c r="J121" s="142">
        <f t="shared" si="15"/>
        <v>0</v>
      </c>
    </row>
    <row r="122" spans="1:10" ht="22.5" x14ac:dyDescent="0.2">
      <c r="A122" s="123" t="s">
        <v>12</v>
      </c>
      <c r="B122" s="124">
        <v>650</v>
      </c>
      <c r="C122" s="125">
        <v>3</v>
      </c>
      <c r="D122" s="125">
        <v>0</v>
      </c>
      <c r="E122" s="126" t="s">
        <v>26</v>
      </c>
      <c r="F122" s="127" t="s">
        <v>26</v>
      </c>
      <c r="G122" s="128">
        <f>G123+G131+G145</f>
        <v>54</v>
      </c>
      <c r="H122" s="128">
        <f>H123+H131+H145</f>
        <v>54</v>
      </c>
      <c r="I122" s="162">
        <f t="shared" si="13"/>
        <v>100</v>
      </c>
      <c r="J122" s="162">
        <f>H122-G122</f>
        <v>0</v>
      </c>
    </row>
    <row r="123" spans="1:10" x14ac:dyDescent="0.2">
      <c r="A123" s="129" t="s">
        <v>13</v>
      </c>
      <c r="B123" s="130">
        <v>650</v>
      </c>
      <c r="C123" s="131">
        <v>3</v>
      </c>
      <c r="D123" s="131">
        <v>4</v>
      </c>
      <c r="E123" s="132" t="s">
        <v>26</v>
      </c>
      <c r="F123" s="133" t="s">
        <v>26</v>
      </c>
      <c r="G123" s="134">
        <f t="shared" ref="G123:H129" si="20">G124</f>
        <v>21</v>
      </c>
      <c r="H123" s="134">
        <f t="shared" si="20"/>
        <v>21</v>
      </c>
      <c r="I123" s="134">
        <f t="shared" si="13"/>
        <v>100</v>
      </c>
      <c r="J123" s="134">
        <f t="shared" si="15"/>
        <v>0</v>
      </c>
    </row>
    <row r="124" spans="1:10" ht="33.75" x14ac:dyDescent="0.2">
      <c r="A124" s="141" t="s">
        <v>340</v>
      </c>
      <c r="B124" s="136">
        <v>650</v>
      </c>
      <c r="C124" s="137">
        <v>3</v>
      </c>
      <c r="D124" s="137">
        <v>4</v>
      </c>
      <c r="E124" s="138" t="s">
        <v>223</v>
      </c>
      <c r="F124" s="139"/>
      <c r="G124" s="140">
        <f t="shared" si="20"/>
        <v>21</v>
      </c>
      <c r="H124" s="140">
        <f t="shared" si="20"/>
        <v>21</v>
      </c>
      <c r="I124" s="142">
        <f t="shared" si="13"/>
        <v>100</v>
      </c>
      <c r="J124" s="142">
        <f t="shared" si="15"/>
        <v>0</v>
      </c>
    </row>
    <row r="125" spans="1:10" x14ac:dyDescent="0.2">
      <c r="A125" s="151" t="s">
        <v>236</v>
      </c>
      <c r="B125" s="136">
        <v>650</v>
      </c>
      <c r="C125" s="137">
        <v>3</v>
      </c>
      <c r="D125" s="137">
        <v>4</v>
      </c>
      <c r="E125" s="138" t="s">
        <v>237</v>
      </c>
      <c r="F125" s="139"/>
      <c r="G125" s="140">
        <f t="shared" si="20"/>
        <v>21</v>
      </c>
      <c r="H125" s="140">
        <f t="shared" si="20"/>
        <v>21</v>
      </c>
      <c r="I125" s="142">
        <f t="shared" si="13"/>
        <v>100</v>
      </c>
      <c r="J125" s="142">
        <f t="shared" si="15"/>
        <v>0</v>
      </c>
    </row>
    <row r="126" spans="1:10" ht="33.75" x14ac:dyDescent="0.2">
      <c r="A126" s="141" t="s">
        <v>238</v>
      </c>
      <c r="B126" s="136">
        <v>650</v>
      </c>
      <c r="C126" s="137">
        <v>3</v>
      </c>
      <c r="D126" s="137">
        <v>4</v>
      </c>
      <c r="E126" s="138" t="s">
        <v>239</v>
      </c>
      <c r="F126" s="139"/>
      <c r="G126" s="140">
        <f t="shared" si="20"/>
        <v>21</v>
      </c>
      <c r="H126" s="140">
        <f t="shared" si="20"/>
        <v>21</v>
      </c>
      <c r="I126" s="142">
        <f t="shared" si="13"/>
        <v>100</v>
      </c>
      <c r="J126" s="142">
        <f t="shared" si="15"/>
        <v>0</v>
      </c>
    </row>
    <row r="127" spans="1:10" ht="90" x14ac:dyDescent="0.2">
      <c r="A127" s="141" t="s">
        <v>240</v>
      </c>
      <c r="B127" s="136">
        <v>650</v>
      </c>
      <c r="C127" s="137">
        <v>3</v>
      </c>
      <c r="D127" s="137">
        <v>4</v>
      </c>
      <c r="E127" s="152" t="s">
        <v>241</v>
      </c>
      <c r="F127" s="139"/>
      <c r="G127" s="140">
        <f t="shared" si="20"/>
        <v>21</v>
      </c>
      <c r="H127" s="140">
        <f t="shared" si="20"/>
        <v>21</v>
      </c>
      <c r="I127" s="142">
        <f t="shared" si="13"/>
        <v>100</v>
      </c>
      <c r="J127" s="142">
        <f t="shared" si="15"/>
        <v>0</v>
      </c>
    </row>
    <row r="128" spans="1:10" ht="22.5" x14ac:dyDescent="0.2">
      <c r="A128" s="141" t="s">
        <v>200</v>
      </c>
      <c r="B128" s="136">
        <v>650</v>
      </c>
      <c r="C128" s="137">
        <v>3</v>
      </c>
      <c r="D128" s="137">
        <v>4</v>
      </c>
      <c r="E128" s="152" t="s">
        <v>241</v>
      </c>
      <c r="F128" s="139">
        <v>200</v>
      </c>
      <c r="G128" s="140">
        <f t="shared" si="20"/>
        <v>21</v>
      </c>
      <c r="H128" s="140">
        <f t="shared" si="20"/>
        <v>21</v>
      </c>
      <c r="I128" s="142">
        <f t="shared" si="13"/>
        <v>100</v>
      </c>
      <c r="J128" s="142">
        <f t="shared" si="15"/>
        <v>0</v>
      </c>
    </row>
    <row r="129" spans="1:10" ht="22.5" x14ac:dyDescent="0.2">
      <c r="A129" s="141" t="s">
        <v>202</v>
      </c>
      <c r="B129" s="136">
        <v>650</v>
      </c>
      <c r="C129" s="137">
        <v>3</v>
      </c>
      <c r="D129" s="137">
        <v>4</v>
      </c>
      <c r="E129" s="152" t="s">
        <v>241</v>
      </c>
      <c r="F129" s="139">
        <v>240</v>
      </c>
      <c r="G129" s="140">
        <f t="shared" si="20"/>
        <v>21</v>
      </c>
      <c r="H129" s="140">
        <f t="shared" si="20"/>
        <v>21</v>
      </c>
      <c r="I129" s="142">
        <f t="shared" si="13"/>
        <v>100</v>
      </c>
      <c r="J129" s="142">
        <f t="shared" si="15"/>
        <v>0</v>
      </c>
    </row>
    <row r="130" spans="1:10" ht="22.5" x14ac:dyDescent="0.2">
      <c r="A130" s="141" t="s">
        <v>204</v>
      </c>
      <c r="B130" s="136">
        <v>650</v>
      </c>
      <c r="C130" s="137">
        <v>3</v>
      </c>
      <c r="D130" s="137">
        <v>4</v>
      </c>
      <c r="E130" s="152" t="s">
        <v>241</v>
      </c>
      <c r="F130" s="139">
        <v>244</v>
      </c>
      <c r="G130" s="149">
        <v>21</v>
      </c>
      <c r="H130" s="140">
        <v>21</v>
      </c>
      <c r="I130" s="142">
        <f t="shared" si="13"/>
        <v>100</v>
      </c>
      <c r="J130" s="142">
        <f t="shared" si="15"/>
        <v>0</v>
      </c>
    </row>
    <row r="131" spans="1:10" x14ac:dyDescent="0.2">
      <c r="A131" s="143" t="s">
        <v>242</v>
      </c>
      <c r="B131" s="130">
        <v>650</v>
      </c>
      <c r="C131" s="131">
        <v>3</v>
      </c>
      <c r="D131" s="131">
        <v>9</v>
      </c>
      <c r="E131" s="153"/>
      <c r="F131" s="133"/>
      <c r="G131" s="134">
        <f>G132</f>
        <v>2</v>
      </c>
      <c r="H131" s="134">
        <f>H132</f>
        <v>2</v>
      </c>
      <c r="I131" s="134">
        <f t="shared" si="13"/>
        <v>100</v>
      </c>
      <c r="J131" s="134">
        <f t="shared" si="15"/>
        <v>0</v>
      </c>
    </row>
    <row r="132" spans="1:10" ht="33.75" x14ac:dyDescent="0.2">
      <c r="A132" s="141" t="s">
        <v>341</v>
      </c>
      <c r="B132" s="136">
        <v>650</v>
      </c>
      <c r="C132" s="137">
        <v>3</v>
      </c>
      <c r="D132" s="137">
        <v>9</v>
      </c>
      <c r="E132" s="152">
        <v>7500000000</v>
      </c>
      <c r="F132" s="139"/>
      <c r="G132" s="140">
        <f>G133+G139</f>
        <v>2</v>
      </c>
      <c r="H132" s="140">
        <f>H133+H139</f>
        <v>2</v>
      </c>
      <c r="I132" s="142">
        <f t="shared" si="13"/>
        <v>100</v>
      </c>
      <c r="J132" s="142">
        <f t="shared" si="15"/>
        <v>0</v>
      </c>
    </row>
    <row r="133" spans="1:10" ht="33.75" x14ac:dyDescent="0.2">
      <c r="A133" s="141" t="s">
        <v>243</v>
      </c>
      <c r="B133" s="136">
        <v>650</v>
      </c>
      <c r="C133" s="137">
        <v>3</v>
      </c>
      <c r="D133" s="137">
        <v>9</v>
      </c>
      <c r="E133" s="152">
        <v>7510000000</v>
      </c>
      <c r="F133" s="139"/>
      <c r="G133" s="140">
        <f>G134</f>
        <v>1</v>
      </c>
      <c r="H133" s="140">
        <f t="shared" ref="H133:H136" si="21">H134</f>
        <v>1</v>
      </c>
      <c r="I133" s="142">
        <f t="shared" si="13"/>
        <v>100</v>
      </c>
      <c r="J133" s="142">
        <f t="shared" si="15"/>
        <v>0</v>
      </c>
    </row>
    <row r="134" spans="1:10" ht="33.75" x14ac:dyDescent="0.2">
      <c r="A134" s="141" t="s">
        <v>244</v>
      </c>
      <c r="B134" s="136">
        <v>650</v>
      </c>
      <c r="C134" s="137">
        <v>3</v>
      </c>
      <c r="D134" s="137">
        <v>9</v>
      </c>
      <c r="E134" s="152">
        <v>7510100000</v>
      </c>
      <c r="F134" s="139"/>
      <c r="G134" s="140">
        <f>G135</f>
        <v>1</v>
      </c>
      <c r="H134" s="140">
        <f t="shared" si="21"/>
        <v>1</v>
      </c>
      <c r="I134" s="142">
        <f t="shared" si="13"/>
        <v>100</v>
      </c>
      <c r="J134" s="142">
        <f t="shared" si="15"/>
        <v>0</v>
      </c>
    </row>
    <row r="135" spans="1:10" ht="22.5" x14ac:dyDescent="0.2">
      <c r="A135" s="141" t="s">
        <v>219</v>
      </c>
      <c r="B135" s="136">
        <v>650</v>
      </c>
      <c r="C135" s="137">
        <v>3</v>
      </c>
      <c r="D135" s="137">
        <v>9</v>
      </c>
      <c r="E135" s="152">
        <v>7510199990</v>
      </c>
      <c r="F135" s="139"/>
      <c r="G135" s="140">
        <f>G136</f>
        <v>1</v>
      </c>
      <c r="H135" s="140">
        <f t="shared" si="21"/>
        <v>1</v>
      </c>
      <c r="I135" s="142">
        <f t="shared" si="13"/>
        <v>100</v>
      </c>
      <c r="J135" s="142">
        <f t="shared" si="15"/>
        <v>0</v>
      </c>
    </row>
    <row r="136" spans="1:10" ht="22.5" x14ac:dyDescent="0.2">
      <c r="A136" s="141" t="s">
        <v>200</v>
      </c>
      <c r="B136" s="136">
        <v>650</v>
      </c>
      <c r="C136" s="137">
        <v>3</v>
      </c>
      <c r="D136" s="137">
        <v>9</v>
      </c>
      <c r="E136" s="152">
        <v>7510199990</v>
      </c>
      <c r="F136" s="139">
        <v>200</v>
      </c>
      <c r="G136" s="140">
        <f>G137</f>
        <v>1</v>
      </c>
      <c r="H136" s="140">
        <f t="shared" si="21"/>
        <v>1</v>
      </c>
      <c r="I136" s="142">
        <f t="shared" si="13"/>
        <v>100</v>
      </c>
      <c r="J136" s="142">
        <f t="shared" si="15"/>
        <v>0</v>
      </c>
    </row>
    <row r="137" spans="1:10" ht="22.5" x14ac:dyDescent="0.2">
      <c r="A137" s="141" t="s">
        <v>202</v>
      </c>
      <c r="B137" s="136">
        <v>650</v>
      </c>
      <c r="C137" s="137">
        <v>3</v>
      </c>
      <c r="D137" s="137">
        <v>9</v>
      </c>
      <c r="E137" s="152">
        <v>7510199990</v>
      </c>
      <c r="F137" s="139">
        <v>240</v>
      </c>
      <c r="G137" s="140">
        <f>G138</f>
        <v>1</v>
      </c>
      <c r="H137" s="140">
        <f>H138</f>
        <v>1</v>
      </c>
      <c r="I137" s="142">
        <f t="shared" si="13"/>
        <v>100</v>
      </c>
      <c r="J137" s="142">
        <f t="shared" si="15"/>
        <v>0</v>
      </c>
    </row>
    <row r="138" spans="1:10" ht="22.5" x14ac:dyDescent="0.2">
      <c r="A138" s="141" t="s">
        <v>204</v>
      </c>
      <c r="B138" s="136">
        <v>650</v>
      </c>
      <c r="C138" s="137">
        <v>3</v>
      </c>
      <c r="D138" s="137">
        <v>9</v>
      </c>
      <c r="E138" s="152">
        <v>7510199990</v>
      </c>
      <c r="F138" s="139">
        <v>244</v>
      </c>
      <c r="G138" s="149">
        <v>1</v>
      </c>
      <c r="H138" s="140">
        <v>1</v>
      </c>
      <c r="I138" s="142">
        <f t="shared" si="13"/>
        <v>100</v>
      </c>
      <c r="J138" s="142">
        <f t="shared" si="15"/>
        <v>0</v>
      </c>
    </row>
    <row r="139" spans="1:10" x14ac:dyDescent="0.2">
      <c r="A139" s="141" t="s">
        <v>245</v>
      </c>
      <c r="B139" s="136">
        <v>650</v>
      </c>
      <c r="C139" s="137">
        <v>3</v>
      </c>
      <c r="D139" s="137">
        <v>9</v>
      </c>
      <c r="E139" s="152">
        <v>7520000000</v>
      </c>
      <c r="F139" s="139"/>
      <c r="G139" s="140">
        <f>G140</f>
        <v>1</v>
      </c>
      <c r="H139" s="140">
        <f t="shared" ref="H139:H142" si="22">H140</f>
        <v>1</v>
      </c>
      <c r="I139" s="142">
        <f t="shared" si="13"/>
        <v>100</v>
      </c>
      <c r="J139" s="142">
        <f t="shared" si="15"/>
        <v>0</v>
      </c>
    </row>
    <row r="140" spans="1:10" ht="22.5" x14ac:dyDescent="0.2">
      <c r="A140" s="141" t="s">
        <v>246</v>
      </c>
      <c r="B140" s="136">
        <v>650</v>
      </c>
      <c r="C140" s="137">
        <v>3</v>
      </c>
      <c r="D140" s="137">
        <v>9</v>
      </c>
      <c r="E140" s="152">
        <v>7520100000</v>
      </c>
      <c r="F140" s="139"/>
      <c r="G140" s="140">
        <f>G141</f>
        <v>1</v>
      </c>
      <c r="H140" s="140">
        <f t="shared" si="22"/>
        <v>1</v>
      </c>
      <c r="I140" s="142">
        <f t="shared" si="13"/>
        <v>100</v>
      </c>
      <c r="J140" s="142">
        <f t="shared" si="15"/>
        <v>0</v>
      </c>
    </row>
    <row r="141" spans="1:10" ht="22.5" x14ac:dyDescent="0.2">
      <c r="A141" s="141" t="s">
        <v>219</v>
      </c>
      <c r="B141" s="136">
        <v>650</v>
      </c>
      <c r="C141" s="137">
        <v>3</v>
      </c>
      <c r="D141" s="137">
        <v>9</v>
      </c>
      <c r="E141" s="152">
        <v>7520199990</v>
      </c>
      <c r="F141" s="139"/>
      <c r="G141" s="140">
        <f>G142</f>
        <v>1</v>
      </c>
      <c r="H141" s="140">
        <f t="shared" si="22"/>
        <v>1</v>
      </c>
      <c r="I141" s="142">
        <f t="shared" si="13"/>
        <v>100</v>
      </c>
      <c r="J141" s="142">
        <f t="shared" si="15"/>
        <v>0</v>
      </c>
    </row>
    <row r="142" spans="1:10" ht="22.5" x14ac:dyDescent="0.2">
      <c r="A142" s="141" t="s">
        <v>200</v>
      </c>
      <c r="B142" s="136">
        <v>650</v>
      </c>
      <c r="C142" s="137">
        <v>3</v>
      </c>
      <c r="D142" s="137">
        <v>9</v>
      </c>
      <c r="E142" s="152">
        <v>7520199990</v>
      </c>
      <c r="F142" s="139">
        <v>200</v>
      </c>
      <c r="G142" s="140">
        <f>G143</f>
        <v>1</v>
      </c>
      <c r="H142" s="140">
        <f t="shared" si="22"/>
        <v>1</v>
      </c>
      <c r="I142" s="142">
        <f t="shared" si="13"/>
        <v>100</v>
      </c>
      <c r="J142" s="142">
        <f t="shared" si="15"/>
        <v>0</v>
      </c>
    </row>
    <row r="143" spans="1:10" ht="22.5" x14ac:dyDescent="0.2">
      <c r="A143" s="141" t="s">
        <v>202</v>
      </c>
      <c r="B143" s="136">
        <v>650</v>
      </c>
      <c r="C143" s="137">
        <v>3</v>
      </c>
      <c r="D143" s="137">
        <v>9</v>
      </c>
      <c r="E143" s="152">
        <v>7520199990</v>
      </c>
      <c r="F143" s="139">
        <v>240</v>
      </c>
      <c r="G143" s="140">
        <f>G144</f>
        <v>1</v>
      </c>
      <c r="H143" s="140">
        <f>H144</f>
        <v>1</v>
      </c>
      <c r="I143" s="142">
        <f t="shared" ref="I143:I204" si="23">H143*100/G143</f>
        <v>100</v>
      </c>
      <c r="J143" s="142">
        <f t="shared" si="15"/>
        <v>0</v>
      </c>
    </row>
    <row r="144" spans="1:10" ht="22.5" x14ac:dyDescent="0.2">
      <c r="A144" s="141" t="s">
        <v>204</v>
      </c>
      <c r="B144" s="136">
        <v>650</v>
      </c>
      <c r="C144" s="137">
        <v>3</v>
      </c>
      <c r="D144" s="137">
        <v>9</v>
      </c>
      <c r="E144" s="152">
        <v>7520199990</v>
      </c>
      <c r="F144" s="139">
        <v>244</v>
      </c>
      <c r="G144" s="149">
        <v>1</v>
      </c>
      <c r="H144" s="140">
        <v>1</v>
      </c>
      <c r="I144" s="142">
        <f t="shared" si="23"/>
        <v>100</v>
      </c>
      <c r="J144" s="142">
        <f t="shared" si="15"/>
        <v>0</v>
      </c>
    </row>
    <row r="145" spans="1:10" ht="22.5" x14ac:dyDescent="0.2">
      <c r="A145" s="143" t="s">
        <v>27</v>
      </c>
      <c r="B145" s="130">
        <v>650</v>
      </c>
      <c r="C145" s="131">
        <v>3</v>
      </c>
      <c r="D145" s="131">
        <v>14</v>
      </c>
      <c r="E145" s="132"/>
      <c r="F145" s="133"/>
      <c r="G145" s="154">
        <f t="shared" ref="G145:H155" si="24">G146</f>
        <v>31</v>
      </c>
      <c r="H145" s="154">
        <f t="shared" si="24"/>
        <v>31</v>
      </c>
      <c r="I145" s="134">
        <f t="shared" si="23"/>
        <v>100</v>
      </c>
      <c r="J145" s="134">
        <f t="shared" si="15"/>
        <v>0</v>
      </c>
    </row>
    <row r="146" spans="1:10" ht="33.75" x14ac:dyDescent="0.2">
      <c r="A146" s="141" t="s">
        <v>340</v>
      </c>
      <c r="B146" s="136">
        <v>650</v>
      </c>
      <c r="C146" s="137">
        <v>3</v>
      </c>
      <c r="D146" s="137">
        <v>14</v>
      </c>
      <c r="E146" s="138" t="s">
        <v>223</v>
      </c>
      <c r="F146" s="139"/>
      <c r="G146" s="144">
        <f t="shared" si="24"/>
        <v>31</v>
      </c>
      <c r="H146" s="144">
        <f t="shared" si="24"/>
        <v>31</v>
      </c>
      <c r="I146" s="142">
        <f t="shared" si="23"/>
        <v>100</v>
      </c>
      <c r="J146" s="142">
        <f t="shared" si="15"/>
        <v>0</v>
      </c>
    </row>
    <row r="147" spans="1:10" x14ac:dyDescent="0.2">
      <c r="A147" s="141" t="s">
        <v>236</v>
      </c>
      <c r="B147" s="136">
        <v>650</v>
      </c>
      <c r="C147" s="137">
        <v>3</v>
      </c>
      <c r="D147" s="137">
        <v>14</v>
      </c>
      <c r="E147" s="138" t="s">
        <v>237</v>
      </c>
      <c r="F147" s="139"/>
      <c r="G147" s="142">
        <f t="shared" si="24"/>
        <v>31</v>
      </c>
      <c r="H147" s="142">
        <f t="shared" si="24"/>
        <v>31</v>
      </c>
      <c r="I147" s="142">
        <f t="shared" si="23"/>
        <v>100</v>
      </c>
      <c r="J147" s="142">
        <f t="shared" si="15"/>
        <v>0</v>
      </c>
    </row>
    <row r="148" spans="1:10" ht="22.5" x14ac:dyDescent="0.2">
      <c r="A148" s="141" t="s">
        <v>247</v>
      </c>
      <c r="B148" s="136">
        <v>650</v>
      </c>
      <c r="C148" s="137">
        <v>3</v>
      </c>
      <c r="D148" s="137">
        <v>14</v>
      </c>
      <c r="E148" s="138" t="s">
        <v>248</v>
      </c>
      <c r="F148" s="139"/>
      <c r="G148" s="142">
        <f>G153+G159+G150</f>
        <v>31</v>
      </c>
      <c r="H148" s="142">
        <f>H153+H159+H150</f>
        <v>31</v>
      </c>
      <c r="I148" s="142">
        <f t="shared" si="23"/>
        <v>100</v>
      </c>
      <c r="J148" s="142">
        <f t="shared" si="15"/>
        <v>0</v>
      </c>
    </row>
    <row r="149" spans="1:10" ht="22.5" x14ac:dyDescent="0.2">
      <c r="A149" s="141" t="s">
        <v>219</v>
      </c>
      <c r="B149" s="136">
        <v>650</v>
      </c>
      <c r="C149" s="137">
        <v>3</v>
      </c>
      <c r="D149" s="137">
        <v>14</v>
      </c>
      <c r="E149" s="138" t="s">
        <v>250</v>
      </c>
      <c r="F149" s="139"/>
      <c r="G149" s="142">
        <f>G154+G159+G150</f>
        <v>31</v>
      </c>
      <c r="H149" s="142">
        <f>H154+H159+H150</f>
        <v>31</v>
      </c>
      <c r="I149" s="142">
        <f t="shared" si="23"/>
        <v>100</v>
      </c>
      <c r="J149" s="142">
        <f t="shared" ref="J149:J210" si="25">H149-G149</f>
        <v>0</v>
      </c>
    </row>
    <row r="150" spans="1:10" ht="22.5" x14ac:dyDescent="0.2">
      <c r="A150" s="141" t="s">
        <v>200</v>
      </c>
      <c r="B150" s="136">
        <v>650</v>
      </c>
      <c r="C150" s="137">
        <v>3</v>
      </c>
      <c r="D150" s="137">
        <v>14</v>
      </c>
      <c r="E150" s="138" t="s">
        <v>250</v>
      </c>
      <c r="F150" s="139">
        <v>200</v>
      </c>
      <c r="G150" s="140">
        <f>G151</f>
        <v>2.1</v>
      </c>
      <c r="H150" s="140">
        <f>H151</f>
        <v>2.1</v>
      </c>
      <c r="I150" s="142">
        <f t="shared" si="23"/>
        <v>100</v>
      </c>
      <c r="J150" s="142">
        <f t="shared" si="25"/>
        <v>0</v>
      </c>
    </row>
    <row r="151" spans="1:10" ht="22.5" x14ac:dyDescent="0.2">
      <c r="A151" s="141" t="s">
        <v>202</v>
      </c>
      <c r="B151" s="136">
        <v>650</v>
      </c>
      <c r="C151" s="137">
        <v>3</v>
      </c>
      <c r="D151" s="137">
        <v>14</v>
      </c>
      <c r="E151" s="138" t="s">
        <v>250</v>
      </c>
      <c r="F151" s="139">
        <v>240</v>
      </c>
      <c r="G151" s="140">
        <f>G152</f>
        <v>2.1</v>
      </c>
      <c r="H151" s="140">
        <f>H152</f>
        <v>2.1</v>
      </c>
      <c r="I151" s="142">
        <f t="shared" si="23"/>
        <v>100</v>
      </c>
      <c r="J151" s="142">
        <f t="shared" si="25"/>
        <v>0</v>
      </c>
    </row>
    <row r="152" spans="1:10" ht="22.5" x14ac:dyDescent="0.2">
      <c r="A152" s="141" t="s">
        <v>204</v>
      </c>
      <c r="B152" s="136">
        <v>650</v>
      </c>
      <c r="C152" s="137">
        <v>3</v>
      </c>
      <c r="D152" s="137">
        <v>14</v>
      </c>
      <c r="E152" s="138" t="s">
        <v>250</v>
      </c>
      <c r="F152" s="139">
        <v>244</v>
      </c>
      <c r="G152" s="140">
        <v>2.1</v>
      </c>
      <c r="H152" s="140">
        <v>2.1</v>
      </c>
      <c r="I152" s="142">
        <f t="shared" si="23"/>
        <v>100</v>
      </c>
      <c r="J152" s="142">
        <f t="shared" si="25"/>
        <v>0</v>
      </c>
    </row>
    <row r="153" spans="1:10" ht="22.5" x14ac:dyDescent="0.2">
      <c r="A153" s="141" t="s">
        <v>249</v>
      </c>
      <c r="B153" s="136">
        <v>650</v>
      </c>
      <c r="C153" s="137">
        <v>3</v>
      </c>
      <c r="D153" s="137">
        <v>14</v>
      </c>
      <c r="E153" s="138" t="s">
        <v>250</v>
      </c>
      <c r="F153" s="139"/>
      <c r="G153" s="140">
        <f t="shared" si="24"/>
        <v>22.7</v>
      </c>
      <c r="H153" s="140">
        <f t="shared" si="24"/>
        <v>22.7</v>
      </c>
      <c r="I153" s="142">
        <f t="shared" si="23"/>
        <v>100</v>
      </c>
      <c r="J153" s="142">
        <f t="shared" si="25"/>
        <v>0</v>
      </c>
    </row>
    <row r="154" spans="1:10" ht="45" x14ac:dyDescent="0.2">
      <c r="A154" s="141" t="s">
        <v>159</v>
      </c>
      <c r="B154" s="136">
        <v>650</v>
      </c>
      <c r="C154" s="137">
        <v>3</v>
      </c>
      <c r="D154" s="137">
        <v>14</v>
      </c>
      <c r="E154" s="138" t="s">
        <v>250</v>
      </c>
      <c r="F154" s="139">
        <v>100</v>
      </c>
      <c r="G154" s="140">
        <f>G155+G157</f>
        <v>22.7</v>
      </c>
      <c r="H154" s="140">
        <f>H155+H157</f>
        <v>22.7</v>
      </c>
      <c r="I154" s="142">
        <f t="shared" si="23"/>
        <v>100</v>
      </c>
      <c r="J154" s="142">
        <f t="shared" si="25"/>
        <v>0</v>
      </c>
    </row>
    <row r="155" spans="1:10" x14ac:dyDescent="0.2">
      <c r="A155" s="141" t="s">
        <v>194</v>
      </c>
      <c r="B155" s="136">
        <v>650</v>
      </c>
      <c r="C155" s="137">
        <v>3</v>
      </c>
      <c r="D155" s="137">
        <v>14</v>
      </c>
      <c r="E155" s="138" t="s">
        <v>250</v>
      </c>
      <c r="F155" s="139">
        <v>110</v>
      </c>
      <c r="G155" s="140">
        <f t="shared" si="24"/>
        <v>0</v>
      </c>
      <c r="H155" s="140">
        <f t="shared" si="24"/>
        <v>0</v>
      </c>
      <c r="I155" s="142">
        <v>0</v>
      </c>
      <c r="J155" s="142">
        <f t="shared" si="25"/>
        <v>0</v>
      </c>
    </row>
    <row r="156" spans="1:10" ht="33.75" x14ac:dyDescent="0.2">
      <c r="A156" s="141" t="s">
        <v>198</v>
      </c>
      <c r="B156" s="136">
        <v>650</v>
      </c>
      <c r="C156" s="137">
        <v>3</v>
      </c>
      <c r="D156" s="137">
        <v>14</v>
      </c>
      <c r="E156" s="138" t="s">
        <v>250</v>
      </c>
      <c r="F156" s="139">
        <v>113</v>
      </c>
      <c r="G156" s="140">
        <v>0</v>
      </c>
      <c r="H156" s="142">
        <v>0</v>
      </c>
      <c r="I156" s="142">
        <v>0</v>
      </c>
      <c r="J156" s="142">
        <f t="shared" si="25"/>
        <v>0</v>
      </c>
    </row>
    <row r="157" spans="1:10" ht="22.5" x14ac:dyDescent="0.2">
      <c r="A157" s="141" t="s">
        <v>161</v>
      </c>
      <c r="B157" s="136">
        <v>650</v>
      </c>
      <c r="C157" s="137">
        <v>3</v>
      </c>
      <c r="D157" s="137">
        <v>14</v>
      </c>
      <c r="E157" s="138" t="s">
        <v>250</v>
      </c>
      <c r="F157" s="139">
        <v>120</v>
      </c>
      <c r="G157" s="140">
        <f>G158</f>
        <v>22.7</v>
      </c>
      <c r="H157" s="140">
        <f>H158</f>
        <v>22.7</v>
      </c>
      <c r="I157" s="142">
        <f t="shared" si="23"/>
        <v>100</v>
      </c>
      <c r="J157" s="142">
        <f t="shared" si="25"/>
        <v>0</v>
      </c>
    </row>
    <row r="158" spans="1:10" ht="45" x14ac:dyDescent="0.2">
      <c r="A158" s="141" t="s">
        <v>324</v>
      </c>
      <c r="B158" s="136">
        <v>650</v>
      </c>
      <c r="C158" s="137">
        <v>3</v>
      </c>
      <c r="D158" s="137">
        <v>14</v>
      </c>
      <c r="E158" s="138" t="s">
        <v>250</v>
      </c>
      <c r="F158" s="139">
        <v>123</v>
      </c>
      <c r="G158" s="140">
        <v>22.7</v>
      </c>
      <c r="H158" s="142">
        <v>22.7</v>
      </c>
      <c r="I158" s="142">
        <f t="shared" si="23"/>
        <v>100</v>
      </c>
      <c r="J158" s="142">
        <f t="shared" si="25"/>
        <v>0</v>
      </c>
    </row>
    <row r="159" spans="1:10" ht="22.5" x14ac:dyDescent="0.2">
      <c r="A159" s="141" t="s">
        <v>219</v>
      </c>
      <c r="B159" s="136">
        <v>650</v>
      </c>
      <c r="C159" s="137">
        <v>3</v>
      </c>
      <c r="D159" s="137">
        <v>14</v>
      </c>
      <c r="E159" s="138" t="s">
        <v>252</v>
      </c>
      <c r="F159" s="139"/>
      <c r="G159" s="142">
        <f t="shared" ref="G159:H161" si="26">G160</f>
        <v>6.2</v>
      </c>
      <c r="H159" s="142">
        <f t="shared" si="26"/>
        <v>6.2</v>
      </c>
      <c r="I159" s="142">
        <f t="shared" si="23"/>
        <v>100</v>
      </c>
      <c r="J159" s="142">
        <f t="shared" si="25"/>
        <v>0</v>
      </c>
    </row>
    <row r="160" spans="1:10" ht="22.5" x14ac:dyDescent="0.2">
      <c r="A160" s="141" t="s">
        <v>200</v>
      </c>
      <c r="B160" s="136">
        <v>650</v>
      </c>
      <c r="C160" s="137">
        <v>3</v>
      </c>
      <c r="D160" s="137">
        <v>14</v>
      </c>
      <c r="E160" s="138" t="s">
        <v>252</v>
      </c>
      <c r="F160" s="139">
        <v>200</v>
      </c>
      <c r="G160" s="142">
        <f t="shared" si="26"/>
        <v>6.2</v>
      </c>
      <c r="H160" s="142">
        <f t="shared" si="26"/>
        <v>6.2</v>
      </c>
      <c r="I160" s="142">
        <f t="shared" si="23"/>
        <v>100</v>
      </c>
      <c r="J160" s="142">
        <f t="shared" si="25"/>
        <v>0</v>
      </c>
    </row>
    <row r="161" spans="1:10" ht="22.5" x14ac:dyDescent="0.2">
      <c r="A161" s="141" t="s">
        <v>202</v>
      </c>
      <c r="B161" s="136">
        <v>650</v>
      </c>
      <c r="C161" s="137">
        <v>3</v>
      </c>
      <c r="D161" s="137">
        <v>14</v>
      </c>
      <c r="E161" s="138" t="s">
        <v>252</v>
      </c>
      <c r="F161" s="139">
        <v>240</v>
      </c>
      <c r="G161" s="142">
        <f t="shared" si="26"/>
        <v>6.2</v>
      </c>
      <c r="H161" s="142">
        <f t="shared" si="26"/>
        <v>6.2</v>
      </c>
      <c r="I161" s="142">
        <f t="shared" si="23"/>
        <v>100</v>
      </c>
      <c r="J161" s="142">
        <f t="shared" si="25"/>
        <v>0</v>
      </c>
    </row>
    <row r="162" spans="1:10" ht="22.5" x14ac:dyDescent="0.2">
      <c r="A162" s="141" t="s">
        <v>204</v>
      </c>
      <c r="B162" s="136">
        <v>650</v>
      </c>
      <c r="C162" s="137">
        <v>3</v>
      </c>
      <c r="D162" s="137">
        <v>14</v>
      </c>
      <c r="E162" s="138" t="s">
        <v>252</v>
      </c>
      <c r="F162" s="139">
        <v>244</v>
      </c>
      <c r="G162" s="149">
        <v>6.2</v>
      </c>
      <c r="H162" s="142">
        <v>6.2</v>
      </c>
      <c r="I162" s="142">
        <f t="shared" si="23"/>
        <v>100</v>
      </c>
      <c r="J162" s="142">
        <f t="shared" si="25"/>
        <v>0</v>
      </c>
    </row>
    <row r="163" spans="1:10" ht="33.75" x14ac:dyDescent="0.2">
      <c r="A163" s="33" t="s">
        <v>251</v>
      </c>
      <c r="B163" s="145">
        <v>650</v>
      </c>
      <c r="C163" s="146">
        <v>3</v>
      </c>
      <c r="D163" s="146">
        <v>14</v>
      </c>
      <c r="E163" s="147" t="s">
        <v>252</v>
      </c>
      <c r="F163" s="148"/>
      <c r="G163" s="144">
        <f>G164</f>
        <v>0</v>
      </c>
      <c r="H163" s="142">
        <f>H164</f>
        <v>0</v>
      </c>
      <c r="I163" s="142">
        <v>0</v>
      </c>
      <c r="J163" s="142">
        <f t="shared" si="25"/>
        <v>0</v>
      </c>
    </row>
    <row r="164" spans="1:10" ht="45" x14ac:dyDescent="0.2">
      <c r="A164" s="141" t="s">
        <v>159</v>
      </c>
      <c r="B164" s="136">
        <v>650</v>
      </c>
      <c r="C164" s="137">
        <v>3</v>
      </c>
      <c r="D164" s="137">
        <v>14</v>
      </c>
      <c r="E164" s="138" t="s">
        <v>252</v>
      </c>
      <c r="F164" s="139">
        <v>100</v>
      </c>
      <c r="G164" s="149">
        <f>G165+G167</f>
        <v>0</v>
      </c>
      <c r="H164" s="149">
        <f>H165+H167</f>
        <v>0</v>
      </c>
      <c r="I164" s="142">
        <v>0</v>
      </c>
      <c r="J164" s="142">
        <f t="shared" si="25"/>
        <v>0</v>
      </c>
    </row>
    <row r="165" spans="1:10" x14ac:dyDescent="0.2">
      <c r="A165" s="141" t="s">
        <v>194</v>
      </c>
      <c r="B165" s="136">
        <v>650</v>
      </c>
      <c r="C165" s="137">
        <v>3</v>
      </c>
      <c r="D165" s="137">
        <v>14</v>
      </c>
      <c r="E165" s="138" t="s">
        <v>252</v>
      </c>
      <c r="F165" s="139">
        <v>110</v>
      </c>
      <c r="G165" s="140">
        <f>G166</f>
        <v>0</v>
      </c>
      <c r="H165" s="140">
        <f>H166</f>
        <v>0</v>
      </c>
      <c r="I165" s="142">
        <v>0</v>
      </c>
      <c r="J165" s="142">
        <f t="shared" si="25"/>
        <v>0</v>
      </c>
    </row>
    <row r="166" spans="1:10" ht="33.75" x14ac:dyDescent="0.2">
      <c r="A166" s="141" t="s">
        <v>198</v>
      </c>
      <c r="B166" s="136">
        <v>650</v>
      </c>
      <c r="C166" s="137">
        <v>3</v>
      </c>
      <c r="D166" s="137">
        <v>14</v>
      </c>
      <c r="E166" s="138" t="s">
        <v>252</v>
      </c>
      <c r="F166" s="139">
        <v>113</v>
      </c>
      <c r="G166" s="149">
        <v>0</v>
      </c>
      <c r="H166" s="140">
        <v>0</v>
      </c>
      <c r="I166" s="142">
        <v>0</v>
      </c>
      <c r="J166" s="142">
        <f t="shared" si="25"/>
        <v>0</v>
      </c>
    </row>
    <row r="167" spans="1:10" ht="22.5" x14ac:dyDescent="0.2">
      <c r="A167" s="141" t="s">
        <v>161</v>
      </c>
      <c r="B167" s="136">
        <v>650</v>
      </c>
      <c r="C167" s="137">
        <v>3</v>
      </c>
      <c r="D167" s="137">
        <v>14</v>
      </c>
      <c r="E167" s="138" t="s">
        <v>252</v>
      </c>
      <c r="F167" s="139">
        <v>120</v>
      </c>
      <c r="G167" s="149">
        <f>G168</f>
        <v>0</v>
      </c>
      <c r="H167" s="149">
        <f>H168</f>
        <v>0</v>
      </c>
      <c r="I167" s="142">
        <v>0</v>
      </c>
      <c r="J167" s="142">
        <f t="shared" si="25"/>
        <v>0</v>
      </c>
    </row>
    <row r="168" spans="1:10" ht="45" x14ac:dyDescent="0.2">
      <c r="A168" s="141" t="s">
        <v>324</v>
      </c>
      <c r="B168" s="136">
        <v>650</v>
      </c>
      <c r="C168" s="137">
        <v>3</v>
      </c>
      <c r="D168" s="137">
        <v>14</v>
      </c>
      <c r="E168" s="138" t="s">
        <v>252</v>
      </c>
      <c r="F168" s="139">
        <v>123</v>
      </c>
      <c r="G168" s="149">
        <v>0</v>
      </c>
      <c r="H168" s="140">
        <v>0</v>
      </c>
      <c r="I168" s="142">
        <v>0</v>
      </c>
      <c r="J168" s="142">
        <f t="shared" si="25"/>
        <v>0</v>
      </c>
    </row>
    <row r="169" spans="1:10" x14ac:dyDescent="0.2">
      <c r="A169" s="123" t="s">
        <v>14</v>
      </c>
      <c r="B169" s="124">
        <v>650</v>
      </c>
      <c r="C169" s="125">
        <v>4</v>
      </c>
      <c r="D169" s="155">
        <v>0</v>
      </c>
      <c r="E169" s="126" t="s">
        <v>26</v>
      </c>
      <c r="F169" s="127" t="s">
        <v>26</v>
      </c>
      <c r="G169" s="156">
        <f>G182+G190+G197+G170</f>
        <v>10051</v>
      </c>
      <c r="H169" s="156">
        <f t="shared" ref="H169:J169" si="27">H182+H190+H197+H170</f>
        <v>1625</v>
      </c>
      <c r="I169" s="156">
        <f t="shared" si="27"/>
        <v>388.49119836858779</v>
      </c>
      <c r="J169" s="156">
        <f t="shared" si="27"/>
        <v>-8426</v>
      </c>
    </row>
    <row r="170" spans="1:10" x14ac:dyDescent="0.2">
      <c r="A170" s="157" t="s">
        <v>127</v>
      </c>
      <c r="B170" s="158" t="s">
        <v>165</v>
      </c>
      <c r="C170" s="159">
        <v>4</v>
      </c>
      <c r="D170" s="159">
        <v>5</v>
      </c>
      <c r="E170" s="160"/>
      <c r="F170" s="161"/>
      <c r="G170" s="162">
        <f>G171</f>
        <v>133</v>
      </c>
      <c r="H170" s="162">
        <f>H171</f>
        <v>133</v>
      </c>
      <c r="I170" s="162">
        <f>I171</f>
        <v>200</v>
      </c>
      <c r="J170" s="162">
        <f>J171</f>
        <v>0</v>
      </c>
    </row>
    <row r="171" spans="1:10" ht="22.5" x14ac:dyDescent="0.2">
      <c r="A171" s="33" t="s">
        <v>253</v>
      </c>
      <c r="B171" s="145" t="s">
        <v>165</v>
      </c>
      <c r="C171" s="146">
        <v>4</v>
      </c>
      <c r="D171" s="146">
        <v>5</v>
      </c>
      <c r="E171" s="147" t="s">
        <v>254</v>
      </c>
      <c r="F171" s="148"/>
      <c r="G171" s="140">
        <f>G172</f>
        <v>133</v>
      </c>
      <c r="H171" s="140">
        <f>H172</f>
        <v>133</v>
      </c>
      <c r="I171" s="140">
        <f t="shared" ref="I171:J171" si="28">I172</f>
        <v>200</v>
      </c>
      <c r="J171" s="140">
        <f t="shared" si="28"/>
        <v>0</v>
      </c>
    </row>
    <row r="172" spans="1:10" ht="33.75" x14ac:dyDescent="0.2">
      <c r="A172" s="33" t="s">
        <v>255</v>
      </c>
      <c r="B172" s="145" t="s">
        <v>165</v>
      </c>
      <c r="C172" s="146">
        <v>4</v>
      </c>
      <c r="D172" s="146">
        <v>5</v>
      </c>
      <c r="E172" s="138" t="s">
        <v>256</v>
      </c>
      <c r="F172" s="148"/>
      <c r="G172" s="140">
        <f>G173+G177</f>
        <v>133</v>
      </c>
      <c r="H172" s="140">
        <f>H173+H177</f>
        <v>133</v>
      </c>
      <c r="I172" s="140">
        <f t="shared" ref="I172" si="29">I173+I177</f>
        <v>200</v>
      </c>
      <c r="J172" s="140">
        <f>J173+J177</f>
        <v>0</v>
      </c>
    </row>
    <row r="173" spans="1:10" ht="22.5" x14ac:dyDescent="0.2">
      <c r="A173" s="141" t="s">
        <v>257</v>
      </c>
      <c r="B173" s="136" t="s">
        <v>165</v>
      </c>
      <c r="C173" s="137">
        <v>4</v>
      </c>
      <c r="D173" s="137">
        <v>5</v>
      </c>
      <c r="E173" s="138" t="s">
        <v>258</v>
      </c>
      <c r="F173" s="139"/>
      <c r="G173" s="140">
        <f t="shared" ref="G173:H175" si="30">G174</f>
        <v>26.4</v>
      </c>
      <c r="H173" s="140">
        <f t="shared" si="30"/>
        <v>26.4</v>
      </c>
      <c r="I173" s="140">
        <f t="shared" ref="I173:J173" si="31">I174</f>
        <v>100</v>
      </c>
      <c r="J173" s="140">
        <f t="shared" si="31"/>
        <v>0</v>
      </c>
    </row>
    <row r="174" spans="1:10" ht="22.5" x14ac:dyDescent="0.2">
      <c r="A174" s="141" t="s">
        <v>200</v>
      </c>
      <c r="B174" s="136" t="s">
        <v>165</v>
      </c>
      <c r="C174" s="137">
        <v>4</v>
      </c>
      <c r="D174" s="137">
        <v>5</v>
      </c>
      <c r="E174" s="138" t="s">
        <v>258</v>
      </c>
      <c r="F174" s="139">
        <v>200</v>
      </c>
      <c r="G174" s="140">
        <f t="shared" si="30"/>
        <v>26.4</v>
      </c>
      <c r="H174" s="140">
        <f t="shared" si="30"/>
        <v>26.4</v>
      </c>
      <c r="I174" s="142">
        <f>H174*100/G174</f>
        <v>100</v>
      </c>
      <c r="J174" s="142">
        <f>J175</f>
        <v>0</v>
      </c>
    </row>
    <row r="175" spans="1:10" ht="22.5" x14ac:dyDescent="0.2">
      <c r="A175" s="141" t="s">
        <v>202</v>
      </c>
      <c r="B175" s="136" t="s">
        <v>165</v>
      </c>
      <c r="C175" s="137">
        <v>4</v>
      </c>
      <c r="D175" s="137">
        <v>5</v>
      </c>
      <c r="E175" s="138" t="s">
        <v>258</v>
      </c>
      <c r="F175" s="139">
        <v>240</v>
      </c>
      <c r="G175" s="140">
        <f t="shared" si="30"/>
        <v>26.4</v>
      </c>
      <c r="H175" s="140">
        <f t="shared" si="30"/>
        <v>26.4</v>
      </c>
      <c r="I175" s="142">
        <f>H175*100/G175</f>
        <v>100</v>
      </c>
      <c r="J175" s="142">
        <f>J176</f>
        <v>0</v>
      </c>
    </row>
    <row r="176" spans="1:10" ht="22.5" x14ac:dyDescent="0.2">
      <c r="A176" s="141" t="s">
        <v>204</v>
      </c>
      <c r="B176" s="136" t="s">
        <v>165</v>
      </c>
      <c r="C176" s="137">
        <v>4</v>
      </c>
      <c r="D176" s="137">
        <v>5</v>
      </c>
      <c r="E176" s="138" t="s">
        <v>258</v>
      </c>
      <c r="F176" s="139">
        <v>244</v>
      </c>
      <c r="G176" s="140">
        <v>26.4</v>
      </c>
      <c r="H176" s="140">
        <v>26.4</v>
      </c>
      <c r="I176" s="142">
        <f t="shared" ref="I176:I180" si="32">H176*100/G176</f>
        <v>100</v>
      </c>
      <c r="J176" s="142">
        <f>H176-G176</f>
        <v>0</v>
      </c>
    </row>
    <row r="177" spans="1:10" ht="33.75" x14ac:dyDescent="0.2">
      <c r="A177" s="141" t="s">
        <v>255</v>
      </c>
      <c r="B177" s="136" t="s">
        <v>165</v>
      </c>
      <c r="C177" s="137">
        <v>4</v>
      </c>
      <c r="D177" s="137">
        <v>5</v>
      </c>
      <c r="E177" s="138" t="s">
        <v>256</v>
      </c>
      <c r="F177" s="139"/>
      <c r="G177" s="140">
        <f t="shared" ref="G177:H180" si="33">G178</f>
        <v>106.6</v>
      </c>
      <c r="H177" s="140">
        <f t="shared" si="33"/>
        <v>106.6</v>
      </c>
      <c r="I177" s="142">
        <f t="shared" si="32"/>
        <v>100</v>
      </c>
      <c r="J177" s="142">
        <f>J178</f>
        <v>0</v>
      </c>
    </row>
    <row r="178" spans="1:10" x14ac:dyDescent="0.2">
      <c r="A178" s="141" t="s">
        <v>259</v>
      </c>
      <c r="B178" s="136" t="s">
        <v>165</v>
      </c>
      <c r="C178" s="137">
        <v>4</v>
      </c>
      <c r="D178" s="137">
        <v>5</v>
      </c>
      <c r="E178" s="138" t="s">
        <v>260</v>
      </c>
      <c r="F178" s="139"/>
      <c r="G178" s="140">
        <f t="shared" si="33"/>
        <v>106.6</v>
      </c>
      <c r="H178" s="140">
        <f t="shared" si="33"/>
        <v>106.6</v>
      </c>
      <c r="I178" s="142">
        <f t="shared" si="32"/>
        <v>100</v>
      </c>
      <c r="J178" s="142">
        <f>J179</f>
        <v>0</v>
      </c>
    </row>
    <row r="179" spans="1:10" ht="22.5" x14ac:dyDescent="0.2">
      <c r="A179" s="141" t="s">
        <v>200</v>
      </c>
      <c r="B179" s="136" t="s">
        <v>165</v>
      </c>
      <c r="C179" s="137">
        <v>4</v>
      </c>
      <c r="D179" s="137">
        <v>5</v>
      </c>
      <c r="E179" s="138" t="s">
        <v>260</v>
      </c>
      <c r="F179" s="139">
        <v>200</v>
      </c>
      <c r="G179" s="140">
        <f t="shared" si="33"/>
        <v>106.6</v>
      </c>
      <c r="H179" s="140">
        <f t="shared" si="33"/>
        <v>106.6</v>
      </c>
      <c r="I179" s="142">
        <f t="shared" si="32"/>
        <v>100</v>
      </c>
      <c r="J179" s="142">
        <f>J180</f>
        <v>0</v>
      </c>
    </row>
    <row r="180" spans="1:10" ht="22.5" x14ac:dyDescent="0.2">
      <c r="A180" s="141" t="s">
        <v>202</v>
      </c>
      <c r="B180" s="136" t="s">
        <v>165</v>
      </c>
      <c r="C180" s="137">
        <v>4</v>
      </c>
      <c r="D180" s="137">
        <v>5</v>
      </c>
      <c r="E180" s="138" t="s">
        <v>260</v>
      </c>
      <c r="F180" s="139">
        <v>240</v>
      </c>
      <c r="G180" s="140">
        <f t="shared" si="33"/>
        <v>106.6</v>
      </c>
      <c r="H180" s="140">
        <f t="shared" si="33"/>
        <v>106.6</v>
      </c>
      <c r="I180" s="142">
        <f t="shared" si="32"/>
        <v>100</v>
      </c>
      <c r="J180" s="142">
        <f>J181</f>
        <v>0</v>
      </c>
    </row>
    <row r="181" spans="1:10" ht="22.5" x14ac:dyDescent="0.2">
      <c r="A181" s="141" t="s">
        <v>204</v>
      </c>
      <c r="B181" s="136" t="s">
        <v>165</v>
      </c>
      <c r="C181" s="137">
        <v>4</v>
      </c>
      <c r="D181" s="137">
        <v>5</v>
      </c>
      <c r="E181" s="138" t="s">
        <v>260</v>
      </c>
      <c r="F181" s="139">
        <v>244</v>
      </c>
      <c r="G181" s="140">
        <v>106.6</v>
      </c>
      <c r="H181" s="140">
        <v>106.6</v>
      </c>
      <c r="I181" s="142">
        <f>H181*100/G181</f>
        <v>100</v>
      </c>
      <c r="J181" s="142">
        <f>H181-G181</f>
        <v>0</v>
      </c>
    </row>
    <row r="182" spans="1:10" x14ac:dyDescent="0.2">
      <c r="A182" s="143" t="s">
        <v>30</v>
      </c>
      <c r="B182" s="130">
        <v>650</v>
      </c>
      <c r="C182" s="131">
        <v>4</v>
      </c>
      <c r="D182" s="131">
        <v>9</v>
      </c>
      <c r="E182" s="132"/>
      <c r="F182" s="133"/>
      <c r="G182" s="134">
        <f t="shared" ref="G182:H188" si="34">G183</f>
        <v>8828.6</v>
      </c>
      <c r="H182" s="134">
        <f t="shared" si="34"/>
        <v>600</v>
      </c>
      <c r="I182" s="134">
        <f t="shared" si="23"/>
        <v>6.7960945110209998</v>
      </c>
      <c r="J182" s="134">
        <f t="shared" si="25"/>
        <v>-8228.6</v>
      </c>
    </row>
    <row r="183" spans="1:10" ht="33.75" x14ac:dyDescent="0.2">
      <c r="A183" s="141" t="s">
        <v>342</v>
      </c>
      <c r="B183" s="136">
        <v>650</v>
      </c>
      <c r="C183" s="137">
        <v>4</v>
      </c>
      <c r="D183" s="137">
        <v>9</v>
      </c>
      <c r="E183" s="163">
        <v>8400000000</v>
      </c>
      <c r="F183" s="139"/>
      <c r="G183" s="140">
        <f t="shared" si="34"/>
        <v>8828.6</v>
      </c>
      <c r="H183" s="140">
        <f t="shared" si="34"/>
        <v>600</v>
      </c>
      <c r="I183" s="142">
        <f t="shared" si="23"/>
        <v>6.7960945110209998</v>
      </c>
      <c r="J183" s="142">
        <f t="shared" si="25"/>
        <v>-8228.6</v>
      </c>
    </row>
    <row r="184" spans="1:10" x14ac:dyDescent="0.2">
      <c r="A184" s="141" t="s">
        <v>261</v>
      </c>
      <c r="B184" s="136">
        <v>650</v>
      </c>
      <c r="C184" s="137">
        <v>4</v>
      </c>
      <c r="D184" s="137">
        <v>9</v>
      </c>
      <c r="E184" s="163">
        <v>8410000000</v>
      </c>
      <c r="F184" s="139"/>
      <c r="G184" s="140">
        <f t="shared" si="34"/>
        <v>8828.6</v>
      </c>
      <c r="H184" s="140">
        <f t="shared" si="34"/>
        <v>600</v>
      </c>
      <c r="I184" s="142">
        <f t="shared" si="23"/>
        <v>6.7960945110209998</v>
      </c>
      <c r="J184" s="142">
        <f t="shared" si="25"/>
        <v>-8228.6</v>
      </c>
    </row>
    <row r="185" spans="1:10" ht="22.5" x14ac:dyDescent="0.2">
      <c r="A185" s="141" t="s">
        <v>262</v>
      </c>
      <c r="B185" s="136">
        <v>650</v>
      </c>
      <c r="C185" s="137">
        <v>4</v>
      </c>
      <c r="D185" s="137">
        <v>9</v>
      </c>
      <c r="E185" s="163">
        <v>8410100000</v>
      </c>
      <c r="F185" s="139"/>
      <c r="G185" s="140">
        <f t="shared" si="34"/>
        <v>8828.6</v>
      </c>
      <c r="H185" s="140">
        <f t="shared" si="34"/>
        <v>600</v>
      </c>
      <c r="I185" s="142">
        <f t="shared" si="23"/>
        <v>6.7960945110209998</v>
      </c>
      <c r="J185" s="142">
        <f t="shared" si="25"/>
        <v>-8228.6</v>
      </c>
    </row>
    <row r="186" spans="1:10" ht="22.5" x14ac:dyDescent="0.2">
      <c r="A186" s="141" t="s">
        <v>219</v>
      </c>
      <c r="B186" s="136">
        <v>650</v>
      </c>
      <c r="C186" s="137">
        <v>4</v>
      </c>
      <c r="D186" s="137">
        <v>9</v>
      </c>
      <c r="E186" s="163">
        <v>8410199990</v>
      </c>
      <c r="F186" s="139"/>
      <c r="G186" s="140">
        <f t="shared" si="34"/>
        <v>8828.6</v>
      </c>
      <c r="H186" s="140">
        <f t="shared" si="34"/>
        <v>600</v>
      </c>
      <c r="I186" s="142">
        <f t="shared" si="23"/>
        <v>6.7960945110209998</v>
      </c>
      <c r="J186" s="142">
        <f t="shared" si="25"/>
        <v>-8228.6</v>
      </c>
    </row>
    <row r="187" spans="1:10" ht="22.5" x14ac:dyDescent="0.2">
      <c r="A187" s="141" t="s">
        <v>200</v>
      </c>
      <c r="B187" s="136">
        <v>650</v>
      </c>
      <c r="C187" s="137">
        <v>4</v>
      </c>
      <c r="D187" s="137">
        <v>9</v>
      </c>
      <c r="E187" s="163">
        <v>8410199990</v>
      </c>
      <c r="F187" s="139">
        <v>200</v>
      </c>
      <c r="G187" s="140">
        <f t="shared" si="34"/>
        <v>8828.6</v>
      </c>
      <c r="H187" s="140">
        <f t="shared" si="34"/>
        <v>600</v>
      </c>
      <c r="I187" s="142">
        <f t="shared" si="23"/>
        <v>6.7960945110209998</v>
      </c>
      <c r="J187" s="142">
        <f t="shared" si="25"/>
        <v>-8228.6</v>
      </c>
    </row>
    <row r="188" spans="1:10" ht="22.5" x14ac:dyDescent="0.2">
      <c r="A188" s="141" t="s">
        <v>202</v>
      </c>
      <c r="B188" s="136">
        <v>650</v>
      </c>
      <c r="C188" s="137">
        <v>4</v>
      </c>
      <c r="D188" s="137">
        <v>9</v>
      </c>
      <c r="E188" s="163">
        <v>8410199990</v>
      </c>
      <c r="F188" s="139">
        <v>240</v>
      </c>
      <c r="G188" s="140">
        <f t="shared" si="34"/>
        <v>8828.6</v>
      </c>
      <c r="H188" s="140">
        <f t="shared" si="34"/>
        <v>600</v>
      </c>
      <c r="I188" s="142">
        <f t="shared" si="23"/>
        <v>6.7960945110209998</v>
      </c>
      <c r="J188" s="142">
        <f t="shared" si="25"/>
        <v>-8228.6</v>
      </c>
    </row>
    <row r="189" spans="1:10" ht="22.5" x14ac:dyDescent="0.2">
      <c r="A189" s="141" t="s">
        <v>204</v>
      </c>
      <c r="B189" s="136">
        <v>650</v>
      </c>
      <c r="C189" s="137">
        <v>4</v>
      </c>
      <c r="D189" s="137">
        <v>9</v>
      </c>
      <c r="E189" s="163">
        <v>8410199990</v>
      </c>
      <c r="F189" s="139">
        <v>244</v>
      </c>
      <c r="G189" s="140">
        <v>8828.6</v>
      </c>
      <c r="H189" s="140">
        <v>600</v>
      </c>
      <c r="I189" s="142">
        <f t="shared" si="23"/>
        <v>6.7960945110209998</v>
      </c>
      <c r="J189" s="142">
        <f t="shared" si="25"/>
        <v>-8228.6</v>
      </c>
    </row>
    <row r="190" spans="1:10" x14ac:dyDescent="0.2">
      <c r="A190" s="129" t="s">
        <v>15</v>
      </c>
      <c r="B190" s="130">
        <v>650</v>
      </c>
      <c r="C190" s="131">
        <v>4</v>
      </c>
      <c r="D190" s="131">
        <v>10</v>
      </c>
      <c r="E190" s="132" t="s">
        <v>26</v>
      </c>
      <c r="F190" s="133" t="s">
        <v>26</v>
      </c>
      <c r="G190" s="134">
        <f t="shared" ref="G190:H195" si="35">G191</f>
        <v>1078.4000000000001</v>
      </c>
      <c r="H190" s="134">
        <f t="shared" si="35"/>
        <v>881</v>
      </c>
      <c r="I190" s="134">
        <f t="shared" si="23"/>
        <v>81.695103857566764</v>
      </c>
      <c r="J190" s="134">
        <f t="shared" si="25"/>
        <v>-197.40000000000009</v>
      </c>
    </row>
    <row r="191" spans="1:10" ht="33.75" x14ac:dyDescent="0.2">
      <c r="A191" s="135" t="s">
        <v>343</v>
      </c>
      <c r="B191" s="136">
        <v>650</v>
      </c>
      <c r="C191" s="137">
        <v>4</v>
      </c>
      <c r="D191" s="137">
        <v>10</v>
      </c>
      <c r="E191" s="138" t="s">
        <v>154</v>
      </c>
      <c r="F191" s="139" t="s">
        <v>26</v>
      </c>
      <c r="G191" s="140">
        <f t="shared" si="35"/>
        <v>1078.4000000000001</v>
      </c>
      <c r="H191" s="140">
        <f t="shared" si="35"/>
        <v>881</v>
      </c>
      <c r="I191" s="142">
        <f t="shared" si="23"/>
        <v>81.695103857566764</v>
      </c>
      <c r="J191" s="142">
        <f t="shared" si="25"/>
        <v>-197.40000000000009</v>
      </c>
    </row>
    <row r="192" spans="1:10" ht="22.5" x14ac:dyDescent="0.2">
      <c r="A192" s="135" t="s">
        <v>263</v>
      </c>
      <c r="B192" s="136">
        <v>650</v>
      </c>
      <c r="C192" s="137">
        <v>4</v>
      </c>
      <c r="D192" s="137">
        <v>10</v>
      </c>
      <c r="E192" s="138" t="s">
        <v>264</v>
      </c>
      <c r="F192" s="139" t="s">
        <v>26</v>
      </c>
      <c r="G192" s="140">
        <f t="shared" si="35"/>
        <v>1078.4000000000001</v>
      </c>
      <c r="H192" s="140">
        <f t="shared" si="35"/>
        <v>881</v>
      </c>
      <c r="I192" s="142">
        <f t="shared" si="23"/>
        <v>81.695103857566764</v>
      </c>
      <c r="J192" s="142">
        <f t="shared" si="25"/>
        <v>-197.40000000000009</v>
      </c>
    </row>
    <row r="193" spans="1:10" x14ac:dyDescent="0.2">
      <c r="A193" s="135" t="s">
        <v>265</v>
      </c>
      <c r="B193" s="136">
        <v>650</v>
      </c>
      <c r="C193" s="137">
        <v>4</v>
      </c>
      <c r="D193" s="137">
        <v>10</v>
      </c>
      <c r="E193" s="138" t="s">
        <v>266</v>
      </c>
      <c r="F193" s="139"/>
      <c r="G193" s="140">
        <f t="shared" si="35"/>
        <v>1078.4000000000001</v>
      </c>
      <c r="H193" s="140">
        <f t="shared" si="35"/>
        <v>881</v>
      </c>
      <c r="I193" s="142">
        <f t="shared" si="23"/>
        <v>81.695103857566764</v>
      </c>
      <c r="J193" s="142">
        <f t="shared" si="25"/>
        <v>-197.40000000000009</v>
      </c>
    </row>
    <row r="194" spans="1:10" ht="22.5" x14ac:dyDescent="0.2">
      <c r="A194" s="141" t="s">
        <v>200</v>
      </c>
      <c r="B194" s="136">
        <v>650</v>
      </c>
      <c r="C194" s="137">
        <v>4</v>
      </c>
      <c r="D194" s="137">
        <v>10</v>
      </c>
      <c r="E194" s="138" t="s">
        <v>266</v>
      </c>
      <c r="F194" s="139" t="s">
        <v>201</v>
      </c>
      <c r="G194" s="140">
        <f t="shared" si="35"/>
        <v>1078.4000000000001</v>
      </c>
      <c r="H194" s="140">
        <f t="shared" si="35"/>
        <v>881</v>
      </c>
      <c r="I194" s="142">
        <f t="shared" si="23"/>
        <v>81.695103857566764</v>
      </c>
      <c r="J194" s="142">
        <f t="shared" si="25"/>
        <v>-197.40000000000009</v>
      </c>
    </row>
    <row r="195" spans="1:10" ht="22.5" x14ac:dyDescent="0.2">
      <c r="A195" s="141" t="s">
        <v>202</v>
      </c>
      <c r="B195" s="136">
        <v>650</v>
      </c>
      <c r="C195" s="137">
        <v>4</v>
      </c>
      <c r="D195" s="137">
        <v>10</v>
      </c>
      <c r="E195" s="138" t="s">
        <v>266</v>
      </c>
      <c r="F195" s="139" t="s">
        <v>203</v>
      </c>
      <c r="G195" s="140">
        <f t="shared" si="35"/>
        <v>1078.4000000000001</v>
      </c>
      <c r="H195" s="140">
        <f t="shared" si="35"/>
        <v>881</v>
      </c>
      <c r="I195" s="142">
        <f t="shared" si="23"/>
        <v>81.695103857566764</v>
      </c>
      <c r="J195" s="142">
        <f t="shared" si="25"/>
        <v>-197.40000000000009</v>
      </c>
    </row>
    <row r="196" spans="1:10" ht="22.5" x14ac:dyDescent="0.2">
      <c r="A196" s="141" t="s">
        <v>204</v>
      </c>
      <c r="B196" s="136">
        <v>650</v>
      </c>
      <c r="C196" s="137">
        <v>4</v>
      </c>
      <c r="D196" s="137">
        <v>10</v>
      </c>
      <c r="E196" s="138" t="s">
        <v>266</v>
      </c>
      <c r="F196" s="139">
        <v>244</v>
      </c>
      <c r="G196" s="140">
        <v>1078.4000000000001</v>
      </c>
      <c r="H196" s="140">
        <v>881</v>
      </c>
      <c r="I196" s="178">
        <f t="shared" si="23"/>
        <v>81.695103857566764</v>
      </c>
      <c r="J196" s="142">
        <f t="shared" si="25"/>
        <v>-197.40000000000009</v>
      </c>
    </row>
    <row r="197" spans="1:10" x14ac:dyDescent="0.2">
      <c r="A197" s="143" t="s">
        <v>31</v>
      </c>
      <c r="B197" s="130">
        <v>650</v>
      </c>
      <c r="C197" s="131">
        <v>4</v>
      </c>
      <c r="D197" s="131">
        <v>12</v>
      </c>
      <c r="E197" s="132"/>
      <c r="F197" s="133"/>
      <c r="G197" s="134">
        <f>G198</f>
        <v>11</v>
      </c>
      <c r="H197" s="134">
        <f>H198</f>
        <v>11</v>
      </c>
      <c r="I197" s="134">
        <f t="shared" si="23"/>
        <v>100</v>
      </c>
      <c r="J197" s="134">
        <f t="shared" si="25"/>
        <v>0</v>
      </c>
    </row>
    <row r="198" spans="1:10" ht="33.75" x14ac:dyDescent="0.2">
      <c r="A198" s="135" t="s">
        <v>343</v>
      </c>
      <c r="B198" s="136">
        <v>650</v>
      </c>
      <c r="C198" s="137">
        <v>4</v>
      </c>
      <c r="D198" s="137">
        <v>12</v>
      </c>
      <c r="E198" s="138" t="s">
        <v>154</v>
      </c>
      <c r="F198" s="139"/>
      <c r="G198" s="140">
        <f>G199</f>
        <v>11</v>
      </c>
      <c r="H198" s="140">
        <f t="shared" ref="H198:H200" si="36">H199</f>
        <v>11</v>
      </c>
      <c r="I198" s="142">
        <f t="shared" si="23"/>
        <v>100</v>
      </c>
      <c r="J198" s="142">
        <f t="shared" si="25"/>
        <v>0</v>
      </c>
    </row>
    <row r="199" spans="1:10" ht="33.75" x14ac:dyDescent="0.2">
      <c r="A199" s="135" t="s">
        <v>267</v>
      </c>
      <c r="B199" s="136">
        <v>650</v>
      </c>
      <c r="C199" s="137">
        <v>4</v>
      </c>
      <c r="D199" s="137">
        <v>12</v>
      </c>
      <c r="E199" s="138" t="s">
        <v>156</v>
      </c>
      <c r="F199" s="139"/>
      <c r="G199" s="140">
        <f>G200</f>
        <v>11</v>
      </c>
      <c r="H199" s="140">
        <f t="shared" si="36"/>
        <v>11</v>
      </c>
      <c r="I199" s="142">
        <f t="shared" si="23"/>
        <v>100</v>
      </c>
      <c r="J199" s="142">
        <f t="shared" si="25"/>
        <v>0</v>
      </c>
    </row>
    <row r="200" spans="1:10" ht="45" x14ac:dyDescent="0.2">
      <c r="A200" s="141" t="s">
        <v>268</v>
      </c>
      <c r="B200" s="136">
        <v>650</v>
      </c>
      <c r="C200" s="137">
        <v>4</v>
      </c>
      <c r="D200" s="137">
        <v>12</v>
      </c>
      <c r="E200" s="152">
        <v>7700189020</v>
      </c>
      <c r="F200" s="139"/>
      <c r="G200" s="149">
        <f>G201</f>
        <v>11</v>
      </c>
      <c r="H200" s="140">
        <f t="shared" si="36"/>
        <v>11</v>
      </c>
      <c r="I200" s="142">
        <f t="shared" si="23"/>
        <v>100</v>
      </c>
      <c r="J200" s="142">
        <f t="shared" si="25"/>
        <v>0</v>
      </c>
    </row>
    <row r="201" spans="1:10" x14ac:dyDescent="0.2">
      <c r="A201" s="141" t="s">
        <v>175</v>
      </c>
      <c r="B201" s="136">
        <v>650</v>
      </c>
      <c r="C201" s="137">
        <v>4</v>
      </c>
      <c r="D201" s="137">
        <v>12</v>
      </c>
      <c r="E201" s="152">
        <v>7700189020</v>
      </c>
      <c r="F201" s="139">
        <v>500</v>
      </c>
      <c r="G201" s="140">
        <f>G202</f>
        <v>11</v>
      </c>
      <c r="H201" s="140">
        <f>H202</f>
        <v>11</v>
      </c>
      <c r="I201" s="142">
        <f t="shared" si="23"/>
        <v>100</v>
      </c>
      <c r="J201" s="142">
        <f t="shared" si="25"/>
        <v>0</v>
      </c>
    </row>
    <row r="202" spans="1:10" x14ac:dyDescent="0.2">
      <c r="A202" s="141" t="s">
        <v>25</v>
      </c>
      <c r="B202" s="136">
        <v>650</v>
      </c>
      <c r="C202" s="137">
        <v>4</v>
      </c>
      <c r="D202" s="137">
        <v>12</v>
      </c>
      <c r="E202" s="152">
        <v>7700189020</v>
      </c>
      <c r="F202" s="139">
        <v>540</v>
      </c>
      <c r="G202" s="140">
        <v>11</v>
      </c>
      <c r="H202" s="140">
        <v>11</v>
      </c>
      <c r="I202" s="142">
        <f t="shared" si="23"/>
        <v>100</v>
      </c>
      <c r="J202" s="142">
        <f t="shared" si="25"/>
        <v>0</v>
      </c>
    </row>
    <row r="203" spans="1:10" x14ac:dyDescent="0.2">
      <c r="A203" s="123" t="s">
        <v>16</v>
      </c>
      <c r="B203" s="124">
        <v>650</v>
      </c>
      <c r="C203" s="125">
        <v>5</v>
      </c>
      <c r="D203" s="125">
        <v>0</v>
      </c>
      <c r="E203" s="126" t="s">
        <v>26</v>
      </c>
      <c r="F203" s="127" t="s">
        <v>26</v>
      </c>
      <c r="G203" s="164">
        <f>G204+G212+G233+G245</f>
        <v>2577.6999999999998</v>
      </c>
      <c r="H203" s="164">
        <f>H204+H212+H233+H245</f>
        <v>2366.3999999999996</v>
      </c>
      <c r="I203" s="162">
        <f t="shared" si="23"/>
        <v>91.802769911161107</v>
      </c>
      <c r="J203" s="134">
        <f t="shared" si="25"/>
        <v>-211.30000000000018</v>
      </c>
    </row>
    <row r="204" spans="1:10" x14ac:dyDescent="0.2">
      <c r="A204" s="129" t="s">
        <v>24</v>
      </c>
      <c r="B204" s="130">
        <v>650</v>
      </c>
      <c r="C204" s="131">
        <v>5</v>
      </c>
      <c r="D204" s="131">
        <v>1</v>
      </c>
      <c r="E204" s="132" t="s">
        <v>26</v>
      </c>
      <c r="F204" s="133" t="s">
        <v>26</v>
      </c>
      <c r="G204" s="134">
        <f t="shared" ref="G204:H210" si="37">G205</f>
        <v>219.3</v>
      </c>
      <c r="H204" s="134">
        <f t="shared" si="37"/>
        <v>216.3</v>
      </c>
      <c r="I204" s="134">
        <f t="shared" si="23"/>
        <v>98.632010943912448</v>
      </c>
      <c r="J204" s="134">
        <f t="shared" si="25"/>
        <v>-3</v>
      </c>
    </row>
    <row r="205" spans="1:10" ht="33.75" x14ac:dyDescent="0.2">
      <c r="A205" s="135" t="s">
        <v>344</v>
      </c>
      <c r="B205" s="136">
        <v>650</v>
      </c>
      <c r="C205" s="137">
        <v>5</v>
      </c>
      <c r="D205" s="137">
        <v>1</v>
      </c>
      <c r="E205" s="138" t="s">
        <v>269</v>
      </c>
      <c r="F205" s="139" t="s">
        <v>26</v>
      </c>
      <c r="G205" s="140">
        <f t="shared" si="37"/>
        <v>219.3</v>
      </c>
      <c r="H205" s="140">
        <f t="shared" si="37"/>
        <v>216.3</v>
      </c>
      <c r="I205" s="142">
        <f t="shared" ref="I205:I244" si="38">H205*100/G205</f>
        <v>98.632010943912448</v>
      </c>
      <c r="J205" s="142">
        <f t="shared" si="25"/>
        <v>-3</v>
      </c>
    </row>
    <row r="206" spans="1:10" ht="22.5" x14ac:dyDescent="0.2">
      <c r="A206" s="135" t="s">
        <v>270</v>
      </c>
      <c r="B206" s="136">
        <v>650</v>
      </c>
      <c r="C206" s="137">
        <v>5</v>
      </c>
      <c r="D206" s="137">
        <v>1</v>
      </c>
      <c r="E206" s="138" t="s">
        <v>271</v>
      </c>
      <c r="F206" s="139" t="s">
        <v>26</v>
      </c>
      <c r="G206" s="140">
        <f t="shared" si="37"/>
        <v>219.3</v>
      </c>
      <c r="H206" s="140">
        <f t="shared" si="37"/>
        <v>216.3</v>
      </c>
      <c r="I206" s="142">
        <f t="shared" si="38"/>
        <v>98.632010943912448</v>
      </c>
      <c r="J206" s="142">
        <f t="shared" si="25"/>
        <v>-3</v>
      </c>
    </row>
    <row r="207" spans="1:10" ht="22.5" x14ac:dyDescent="0.2">
      <c r="A207" s="135" t="s">
        <v>272</v>
      </c>
      <c r="B207" s="136">
        <v>650</v>
      </c>
      <c r="C207" s="137">
        <v>5</v>
      </c>
      <c r="D207" s="137">
        <v>1</v>
      </c>
      <c r="E207" s="138" t="s">
        <v>273</v>
      </c>
      <c r="F207" s="139"/>
      <c r="G207" s="140">
        <f t="shared" si="37"/>
        <v>219.3</v>
      </c>
      <c r="H207" s="140">
        <f t="shared" si="37"/>
        <v>216.3</v>
      </c>
      <c r="I207" s="142">
        <f t="shared" si="38"/>
        <v>98.632010943912448</v>
      </c>
      <c r="J207" s="142">
        <f t="shared" si="25"/>
        <v>-3</v>
      </c>
    </row>
    <row r="208" spans="1:10" ht="22.5" x14ac:dyDescent="0.2">
      <c r="A208" s="135" t="s">
        <v>219</v>
      </c>
      <c r="B208" s="136">
        <v>650</v>
      </c>
      <c r="C208" s="137">
        <v>5</v>
      </c>
      <c r="D208" s="137">
        <v>1</v>
      </c>
      <c r="E208" s="138" t="s">
        <v>274</v>
      </c>
      <c r="F208" s="139"/>
      <c r="G208" s="140">
        <f t="shared" si="37"/>
        <v>219.3</v>
      </c>
      <c r="H208" s="140">
        <f t="shared" si="37"/>
        <v>216.3</v>
      </c>
      <c r="I208" s="142">
        <f t="shared" si="38"/>
        <v>98.632010943912448</v>
      </c>
      <c r="J208" s="142">
        <f t="shared" si="25"/>
        <v>-3</v>
      </c>
    </row>
    <row r="209" spans="1:10" ht="22.5" x14ac:dyDescent="0.2">
      <c r="A209" s="141" t="s">
        <v>200</v>
      </c>
      <c r="B209" s="136">
        <v>650</v>
      </c>
      <c r="C209" s="137">
        <v>5</v>
      </c>
      <c r="D209" s="137">
        <v>1</v>
      </c>
      <c r="E209" s="138" t="s">
        <v>274</v>
      </c>
      <c r="F209" s="139" t="s">
        <v>201</v>
      </c>
      <c r="G209" s="140">
        <f t="shared" si="37"/>
        <v>219.3</v>
      </c>
      <c r="H209" s="140">
        <f t="shared" si="37"/>
        <v>216.3</v>
      </c>
      <c r="I209" s="142">
        <f t="shared" si="38"/>
        <v>98.632010943912448</v>
      </c>
      <c r="J209" s="142">
        <f t="shared" si="25"/>
        <v>-3</v>
      </c>
    </row>
    <row r="210" spans="1:10" ht="22.5" x14ac:dyDescent="0.2">
      <c r="A210" s="141" t="s">
        <v>202</v>
      </c>
      <c r="B210" s="136">
        <v>650</v>
      </c>
      <c r="C210" s="137">
        <v>5</v>
      </c>
      <c r="D210" s="137">
        <v>1</v>
      </c>
      <c r="E210" s="138" t="s">
        <v>274</v>
      </c>
      <c r="F210" s="139" t="s">
        <v>203</v>
      </c>
      <c r="G210" s="140">
        <f t="shared" si="37"/>
        <v>219.3</v>
      </c>
      <c r="H210" s="140">
        <f t="shared" si="37"/>
        <v>216.3</v>
      </c>
      <c r="I210" s="142">
        <f t="shared" si="38"/>
        <v>98.632010943912448</v>
      </c>
      <c r="J210" s="142">
        <f t="shared" si="25"/>
        <v>-3</v>
      </c>
    </row>
    <row r="211" spans="1:10" ht="22.5" x14ac:dyDescent="0.2">
      <c r="A211" s="141" t="s">
        <v>204</v>
      </c>
      <c r="B211" s="136">
        <v>650</v>
      </c>
      <c r="C211" s="137">
        <v>5</v>
      </c>
      <c r="D211" s="137">
        <v>1</v>
      </c>
      <c r="E211" s="138" t="s">
        <v>274</v>
      </c>
      <c r="F211" s="139">
        <v>244</v>
      </c>
      <c r="G211" s="149">
        <v>219.3</v>
      </c>
      <c r="H211" s="140">
        <v>216.3</v>
      </c>
      <c r="I211" s="142">
        <f t="shared" si="38"/>
        <v>98.632010943912448</v>
      </c>
      <c r="J211" s="142">
        <f t="shared" ref="J211:J259" si="39">H211-G211</f>
        <v>-3</v>
      </c>
    </row>
    <row r="212" spans="1:10" x14ac:dyDescent="0.2">
      <c r="A212" s="129" t="s">
        <v>21</v>
      </c>
      <c r="B212" s="130">
        <v>650</v>
      </c>
      <c r="C212" s="131">
        <v>5</v>
      </c>
      <c r="D212" s="131">
        <v>2</v>
      </c>
      <c r="E212" s="132" t="s">
        <v>26</v>
      </c>
      <c r="F212" s="133" t="s">
        <v>26</v>
      </c>
      <c r="G212" s="134">
        <f>G213</f>
        <v>350</v>
      </c>
      <c r="H212" s="134">
        <f>H213</f>
        <v>350</v>
      </c>
      <c r="I212" s="134">
        <f t="shared" si="38"/>
        <v>100</v>
      </c>
      <c r="J212" s="134">
        <f t="shared" si="39"/>
        <v>0</v>
      </c>
    </row>
    <row r="213" spans="1:10" ht="33.75" x14ac:dyDescent="0.2">
      <c r="A213" s="135" t="s">
        <v>344</v>
      </c>
      <c r="B213" s="136">
        <v>650</v>
      </c>
      <c r="C213" s="137">
        <v>5</v>
      </c>
      <c r="D213" s="137">
        <v>2</v>
      </c>
      <c r="E213" s="138" t="s">
        <v>269</v>
      </c>
      <c r="F213" s="139" t="s">
        <v>26</v>
      </c>
      <c r="G213" s="140">
        <f>G214+G227</f>
        <v>350</v>
      </c>
      <c r="H213" s="140">
        <f>H214+H227</f>
        <v>350</v>
      </c>
      <c r="I213" s="142">
        <f t="shared" si="38"/>
        <v>100</v>
      </c>
      <c r="J213" s="142">
        <f t="shared" si="39"/>
        <v>0</v>
      </c>
    </row>
    <row r="214" spans="1:10" ht="22.5" x14ac:dyDescent="0.2">
      <c r="A214" s="135" t="s">
        <v>325</v>
      </c>
      <c r="B214" s="136">
        <v>650</v>
      </c>
      <c r="C214" s="137">
        <v>5</v>
      </c>
      <c r="D214" s="137">
        <v>2</v>
      </c>
      <c r="E214" s="138" t="s">
        <v>275</v>
      </c>
      <c r="F214" s="139" t="s">
        <v>26</v>
      </c>
      <c r="G214" s="140">
        <f>G215</f>
        <v>300</v>
      </c>
      <c r="H214" s="149">
        <f t="shared" ref="H214:H217" si="40">H215</f>
        <v>300</v>
      </c>
      <c r="I214" s="142">
        <f>I215</f>
        <v>0</v>
      </c>
      <c r="J214" s="142">
        <f t="shared" si="39"/>
        <v>0</v>
      </c>
    </row>
    <row r="215" spans="1:10" ht="22.5" x14ac:dyDescent="0.2">
      <c r="A215" s="135" t="s">
        <v>326</v>
      </c>
      <c r="B215" s="136">
        <v>650</v>
      </c>
      <c r="C215" s="137">
        <v>5</v>
      </c>
      <c r="D215" s="137">
        <v>2</v>
      </c>
      <c r="E215" s="138" t="s">
        <v>276</v>
      </c>
      <c r="F215" s="139" t="s">
        <v>26</v>
      </c>
      <c r="G215" s="140">
        <f>G216+G220+G223</f>
        <v>300</v>
      </c>
      <c r="H215" s="140">
        <f>H216+H220+H223</f>
        <v>300</v>
      </c>
      <c r="I215" s="142">
        <v>0</v>
      </c>
      <c r="J215" s="142">
        <f t="shared" si="39"/>
        <v>0</v>
      </c>
    </row>
    <row r="216" spans="1:10" ht="56.25" x14ac:dyDescent="0.2">
      <c r="A216" s="135" t="s">
        <v>327</v>
      </c>
      <c r="B216" s="136">
        <v>650</v>
      </c>
      <c r="C216" s="137">
        <v>5</v>
      </c>
      <c r="D216" s="137">
        <v>2</v>
      </c>
      <c r="E216" s="138" t="s">
        <v>328</v>
      </c>
      <c r="F216" s="139"/>
      <c r="G216" s="149">
        <f>G217</f>
        <v>0</v>
      </c>
      <c r="H216" s="149">
        <f t="shared" si="40"/>
        <v>0</v>
      </c>
      <c r="I216" s="142">
        <f>I217</f>
        <v>0</v>
      </c>
      <c r="J216" s="142">
        <f t="shared" si="39"/>
        <v>0</v>
      </c>
    </row>
    <row r="217" spans="1:10" ht="22.5" x14ac:dyDescent="0.2">
      <c r="A217" s="141" t="s">
        <v>200</v>
      </c>
      <c r="B217" s="136">
        <v>650</v>
      </c>
      <c r="C217" s="137">
        <v>5</v>
      </c>
      <c r="D217" s="137">
        <v>2</v>
      </c>
      <c r="E217" s="138" t="s">
        <v>328</v>
      </c>
      <c r="F217" s="139" t="s">
        <v>201</v>
      </c>
      <c r="G217" s="149">
        <f>G218</f>
        <v>0</v>
      </c>
      <c r="H217" s="149">
        <f t="shared" si="40"/>
        <v>0</v>
      </c>
      <c r="I217" s="142">
        <f>I218</f>
        <v>0</v>
      </c>
      <c r="J217" s="142">
        <f t="shared" si="39"/>
        <v>0</v>
      </c>
    </row>
    <row r="218" spans="1:10" ht="22.5" x14ac:dyDescent="0.2">
      <c r="A218" s="141" t="s">
        <v>202</v>
      </c>
      <c r="B218" s="136">
        <v>650</v>
      </c>
      <c r="C218" s="137">
        <v>5</v>
      </c>
      <c r="D218" s="137">
        <v>2</v>
      </c>
      <c r="E218" s="138" t="s">
        <v>328</v>
      </c>
      <c r="F218" s="139" t="s">
        <v>203</v>
      </c>
      <c r="G218" s="149">
        <f>G219</f>
        <v>0</v>
      </c>
      <c r="H218" s="149">
        <f>H219</f>
        <v>0</v>
      </c>
      <c r="I218" s="142">
        <f>I219</f>
        <v>0</v>
      </c>
      <c r="J218" s="142">
        <f t="shared" si="39"/>
        <v>0</v>
      </c>
    </row>
    <row r="219" spans="1:10" ht="22.5" x14ac:dyDescent="0.2">
      <c r="A219" s="141" t="s">
        <v>204</v>
      </c>
      <c r="B219" s="136">
        <v>650</v>
      </c>
      <c r="C219" s="137">
        <v>5</v>
      </c>
      <c r="D219" s="137">
        <v>2</v>
      </c>
      <c r="E219" s="138" t="s">
        <v>328</v>
      </c>
      <c r="F219" s="139">
        <v>244</v>
      </c>
      <c r="G219" s="149">
        <v>0</v>
      </c>
      <c r="H219" s="140">
        <v>0</v>
      </c>
      <c r="I219" s="142">
        <v>0</v>
      </c>
      <c r="J219" s="142">
        <f t="shared" si="39"/>
        <v>0</v>
      </c>
    </row>
    <row r="220" spans="1:10" ht="22.5" x14ac:dyDescent="0.2">
      <c r="A220" s="141" t="s">
        <v>200</v>
      </c>
      <c r="B220" s="136">
        <v>650</v>
      </c>
      <c r="C220" s="137">
        <v>5</v>
      </c>
      <c r="D220" s="137">
        <v>2</v>
      </c>
      <c r="E220" s="138" t="s">
        <v>277</v>
      </c>
      <c r="F220" s="139">
        <v>200</v>
      </c>
      <c r="G220" s="149">
        <f t="shared" ref="G220:I221" si="41">G221</f>
        <v>300</v>
      </c>
      <c r="H220" s="149">
        <f t="shared" si="41"/>
        <v>300</v>
      </c>
      <c r="I220" s="142">
        <f t="shared" si="41"/>
        <v>0</v>
      </c>
      <c r="J220" s="142">
        <f t="shared" si="39"/>
        <v>0</v>
      </c>
    </row>
    <row r="221" spans="1:10" ht="22.5" x14ac:dyDescent="0.2">
      <c r="A221" s="141" t="s">
        <v>202</v>
      </c>
      <c r="B221" s="136">
        <v>650</v>
      </c>
      <c r="C221" s="137">
        <v>5</v>
      </c>
      <c r="D221" s="137">
        <v>2</v>
      </c>
      <c r="E221" s="138" t="s">
        <v>277</v>
      </c>
      <c r="F221" s="139">
        <v>240</v>
      </c>
      <c r="G221" s="149">
        <f t="shared" si="41"/>
        <v>300</v>
      </c>
      <c r="H221" s="149">
        <f t="shared" si="41"/>
        <v>300</v>
      </c>
      <c r="I221" s="142">
        <f t="shared" si="41"/>
        <v>0</v>
      </c>
      <c r="J221" s="142">
        <f t="shared" si="39"/>
        <v>0</v>
      </c>
    </row>
    <row r="222" spans="1:10" ht="22.5" x14ac:dyDescent="0.2">
      <c r="A222" s="141" t="s">
        <v>204</v>
      </c>
      <c r="B222" s="136">
        <v>650</v>
      </c>
      <c r="C222" s="137">
        <v>5</v>
      </c>
      <c r="D222" s="137">
        <v>2</v>
      </c>
      <c r="E222" s="138" t="s">
        <v>277</v>
      </c>
      <c r="F222" s="139">
        <v>244</v>
      </c>
      <c r="G222" s="149">
        <v>300</v>
      </c>
      <c r="H222" s="140">
        <v>300</v>
      </c>
      <c r="I222" s="142">
        <v>0</v>
      </c>
      <c r="J222" s="142">
        <f t="shared" si="39"/>
        <v>0</v>
      </c>
    </row>
    <row r="223" spans="1:10" ht="56.25" x14ac:dyDescent="0.2">
      <c r="A223" s="141" t="s">
        <v>329</v>
      </c>
      <c r="B223" s="136">
        <v>650</v>
      </c>
      <c r="C223" s="137">
        <v>5</v>
      </c>
      <c r="D223" s="137">
        <v>2</v>
      </c>
      <c r="E223" s="138" t="s">
        <v>330</v>
      </c>
      <c r="F223" s="139"/>
      <c r="G223" s="149">
        <f>G224</f>
        <v>0</v>
      </c>
      <c r="H223" s="149">
        <f t="shared" ref="H223:H224" si="42">H224</f>
        <v>0</v>
      </c>
      <c r="I223" s="142">
        <f>I224</f>
        <v>0</v>
      </c>
      <c r="J223" s="142">
        <f t="shared" si="39"/>
        <v>0</v>
      </c>
    </row>
    <row r="224" spans="1:10" ht="22.5" x14ac:dyDescent="0.2">
      <c r="A224" s="141" t="s">
        <v>200</v>
      </c>
      <c r="B224" s="136">
        <v>650</v>
      </c>
      <c r="C224" s="137">
        <v>5</v>
      </c>
      <c r="D224" s="137">
        <v>2</v>
      </c>
      <c r="E224" s="138" t="s">
        <v>330</v>
      </c>
      <c r="F224" s="139">
        <v>200</v>
      </c>
      <c r="G224" s="149">
        <f>G225</f>
        <v>0</v>
      </c>
      <c r="H224" s="149">
        <f t="shared" si="42"/>
        <v>0</v>
      </c>
      <c r="I224" s="142">
        <f>I225</f>
        <v>0</v>
      </c>
      <c r="J224" s="142">
        <f t="shared" si="39"/>
        <v>0</v>
      </c>
    </row>
    <row r="225" spans="1:10" ht="22.5" x14ac:dyDescent="0.2">
      <c r="A225" s="141" t="s">
        <v>202</v>
      </c>
      <c r="B225" s="136">
        <v>650</v>
      </c>
      <c r="C225" s="137">
        <v>5</v>
      </c>
      <c r="D225" s="137">
        <v>2</v>
      </c>
      <c r="E225" s="138" t="s">
        <v>330</v>
      </c>
      <c r="F225" s="139">
        <v>240</v>
      </c>
      <c r="G225" s="149">
        <f>G226</f>
        <v>0</v>
      </c>
      <c r="H225" s="149">
        <f>H226</f>
        <v>0</v>
      </c>
      <c r="I225" s="142">
        <f>I226</f>
        <v>0</v>
      </c>
      <c r="J225" s="142">
        <f t="shared" si="39"/>
        <v>0</v>
      </c>
    </row>
    <row r="226" spans="1:10" ht="22.5" x14ac:dyDescent="0.2">
      <c r="A226" s="141" t="s">
        <v>322</v>
      </c>
      <c r="B226" s="136">
        <v>650</v>
      </c>
      <c r="C226" s="137">
        <v>5</v>
      </c>
      <c r="D226" s="137">
        <v>2</v>
      </c>
      <c r="E226" s="138" t="s">
        <v>330</v>
      </c>
      <c r="F226" s="139">
        <v>243</v>
      </c>
      <c r="G226" s="149">
        <v>0</v>
      </c>
      <c r="H226" s="140">
        <v>0</v>
      </c>
      <c r="I226" s="142">
        <v>0</v>
      </c>
      <c r="J226" s="142">
        <f t="shared" si="39"/>
        <v>0</v>
      </c>
    </row>
    <row r="227" spans="1:10" ht="22.5" x14ac:dyDescent="0.2">
      <c r="A227" s="141" t="s">
        <v>278</v>
      </c>
      <c r="B227" s="136" t="s">
        <v>165</v>
      </c>
      <c r="C227" s="137">
        <v>5</v>
      </c>
      <c r="D227" s="137">
        <v>2</v>
      </c>
      <c r="E227" s="138" t="s">
        <v>279</v>
      </c>
      <c r="F227" s="139"/>
      <c r="G227" s="149">
        <f>G228</f>
        <v>50</v>
      </c>
      <c r="H227" s="149">
        <f t="shared" ref="H227:H231" si="43">H228</f>
        <v>50</v>
      </c>
      <c r="I227" s="142">
        <f t="shared" si="38"/>
        <v>100</v>
      </c>
      <c r="J227" s="142">
        <f t="shared" si="39"/>
        <v>0</v>
      </c>
    </row>
    <row r="228" spans="1:10" ht="22.5" x14ac:dyDescent="0.2">
      <c r="A228" s="141" t="s">
        <v>280</v>
      </c>
      <c r="B228" s="136" t="s">
        <v>165</v>
      </c>
      <c r="C228" s="137">
        <v>5</v>
      </c>
      <c r="D228" s="137">
        <v>2</v>
      </c>
      <c r="E228" s="138" t="s">
        <v>281</v>
      </c>
      <c r="F228" s="139"/>
      <c r="G228" s="149">
        <f>G229</f>
        <v>50</v>
      </c>
      <c r="H228" s="149">
        <f t="shared" si="43"/>
        <v>50</v>
      </c>
      <c r="I228" s="142">
        <f t="shared" si="38"/>
        <v>100</v>
      </c>
      <c r="J228" s="142">
        <f t="shared" si="39"/>
        <v>0</v>
      </c>
    </row>
    <row r="229" spans="1:10" ht="22.5" x14ac:dyDescent="0.2">
      <c r="A229" s="141" t="s">
        <v>219</v>
      </c>
      <c r="B229" s="136" t="s">
        <v>165</v>
      </c>
      <c r="C229" s="137">
        <v>5</v>
      </c>
      <c r="D229" s="137">
        <v>2</v>
      </c>
      <c r="E229" s="138" t="s">
        <v>282</v>
      </c>
      <c r="F229" s="139"/>
      <c r="G229" s="149">
        <f>G230</f>
        <v>50</v>
      </c>
      <c r="H229" s="149">
        <f t="shared" si="43"/>
        <v>50</v>
      </c>
      <c r="I229" s="142">
        <f t="shared" si="38"/>
        <v>100</v>
      </c>
      <c r="J229" s="142">
        <f t="shared" si="39"/>
        <v>0</v>
      </c>
    </row>
    <row r="230" spans="1:10" ht="22.5" x14ac:dyDescent="0.2">
      <c r="A230" s="141" t="s">
        <v>200</v>
      </c>
      <c r="B230" s="136" t="s">
        <v>165</v>
      </c>
      <c r="C230" s="137">
        <v>5</v>
      </c>
      <c r="D230" s="137">
        <v>2</v>
      </c>
      <c r="E230" s="138" t="s">
        <v>282</v>
      </c>
      <c r="F230" s="139">
        <v>200</v>
      </c>
      <c r="G230" s="149">
        <f>G231</f>
        <v>50</v>
      </c>
      <c r="H230" s="149">
        <f t="shared" si="43"/>
        <v>50</v>
      </c>
      <c r="I230" s="142">
        <f t="shared" si="38"/>
        <v>100</v>
      </c>
      <c r="J230" s="142">
        <f t="shared" si="39"/>
        <v>0</v>
      </c>
    </row>
    <row r="231" spans="1:10" ht="22.5" x14ac:dyDescent="0.2">
      <c r="A231" s="141" t="s">
        <v>202</v>
      </c>
      <c r="B231" s="136" t="s">
        <v>165</v>
      </c>
      <c r="C231" s="137">
        <v>5</v>
      </c>
      <c r="D231" s="137">
        <v>2</v>
      </c>
      <c r="E231" s="138" t="s">
        <v>282</v>
      </c>
      <c r="F231" s="139">
        <v>240</v>
      </c>
      <c r="G231" s="149">
        <f>G232</f>
        <v>50</v>
      </c>
      <c r="H231" s="149">
        <f t="shared" si="43"/>
        <v>50</v>
      </c>
      <c r="I231" s="142">
        <f t="shared" si="38"/>
        <v>100</v>
      </c>
      <c r="J231" s="142">
        <f t="shared" si="39"/>
        <v>0</v>
      </c>
    </row>
    <row r="232" spans="1:10" ht="22.5" x14ac:dyDescent="0.2">
      <c r="A232" s="141" t="s">
        <v>204</v>
      </c>
      <c r="B232" s="136" t="s">
        <v>165</v>
      </c>
      <c r="C232" s="137">
        <v>5</v>
      </c>
      <c r="D232" s="137">
        <v>2</v>
      </c>
      <c r="E232" s="138" t="s">
        <v>282</v>
      </c>
      <c r="F232" s="139">
        <v>244</v>
      </c>
      <c r="G232" s="149">
        <v>50</v>
      </c>
      <c r="H232" s="149">
        <v>50</v>
      </c>
      <c r="I232" s="142">
        <f t="shared" si="38"/>
        <v>100</v>
      </c>
      <c r="J232" s="142">
        <f t="shared" si="39"/>
        <v>0</v>
      </c>
    </row>
    <row r="233" spans="1:10" x14ac:dyDescent="0.2">
      <c r="A233" s="129" t="s">
        <v>17</v>
      </c>
      <c r="B233" s="130">
        <v>650</v>
      </c>
      <c r="C233" s="131">
        <v>5</v>
      </c>
      <c r="D233" s="131">
        <v>3</v>
      </c>
      <c r="E233" s="132" t="s">
        <v>26</v>
      </c>
      <c r="F233" s="133" t="s">
        <v>26</v>
      </c>
      <c r="G233" s="134">
        <f>G234</f>
        <v>2008.4</v>
      </c>
      <c r="H233" s="134">
        <f t="shared" ref="H233:J233" si="44">H234</f>
        <v>1800.1</v>
      </c>
      <c r="I233" s="134">
        <f t="shared" si="44"/>
        <v>172.48812071450408</v>
      </c>
      <c r="J233" s="134">
        <f t="shared" si="44"/>
        <v>-208.30000000000018</v>
      </c>
    </row>
    <row r="234" spans="1:10" ht="22.5" x14ac:dyDescent="0.2">
      <c r="A234" s="135" t="s">
        <v>253</v>
      </c>
      <c r="B234" s="136">
        <v>650</v>
      </c>
      <c r="C234" s="137">
        <v>5</v>
      </c>
      <c r="D234" s="137">
        <v>3</v>
      </c>
      <c r="E234" s="138" t="s">
        <v>254</v>
      </c>
      <c r="F234" s="139" t="s">
        <v>26</v>
      </c>
      <c r="G234" s="140">
        <f>G239+G235</f>
        <v>2008.4</v>
      </c>
      <c r="H234" s="140">
        <f t="shared" ref="H234:J234" si="45">H239+H235</f>
        <v>1800.1</v>
      </c>
      <c r="I234" s="140">
        <f t="shared" si="45"/>
        <v>172.48812071450408</v>
      </c>
      <c r="J234" s="140">
        <f t="shared" si="45"/>
        <v>-208.30000000000018</v>
      </c>
    </row>
    <row r="235" spans="1:10" ht="22.5" x14ac:dyDescent="0.2">
      <c r="A235" s="135" t="s">
        <v>283</v>
      </c>
      <c r="B235" s="136">
        <v>650</v>
      </c>
      <c r="C235" s="137">
        <v>5</v>
      </c>
      <c r="D235" s="137">
        <v>3</v>
      </c>
      <c r="E235" s="138" t="s">
        <v>284</v>
      </c>
      <c r="F235" s="139"/>
      <c r="G235" s="140">
        <f>G236</f>
        <v>700</v>
      </c>
      <c r="H235" s="140">
        <f t="shared" ref="H235:H236" si="46">H236</f>
        <v>525.5</v>
      </c>
      <c r="I235" s="142">
        <f t="shared" si="38"/>
        <v>75.071428571428569</v>
      </c>
      <c r="J235" s="142">
        <f t="shared" si="39"/>
        <v>-174.5</v>
      </c>
    </row>
    <row r="236" spans="1:10" ht="22.5" x14ac:dyDescent="0.2">
      <c r="A236" s="141" t="s">
        <v>200</v>
      </c>
      <c r="B236" s="136">
        <v>650</v>
      </c>
      <c r="C236" s="137">
        <v>5</v>
      </c>
      <c r="D236" s="137">
        <v>3</v>
      </c>
      <c r="E236" s="138" t="s">
        <v>285</v>
      </c>
      <c r="F236" s="139">
        <v>200</v>
      </c>
      <c r="G236" s="140">
        <f>G237</f>
        <v>700</v>
      </c>
      <c r="H236" s="140">
        <f t="shared" si="46"/>
        <v>525.5</v>
      </c>
      <c r="I236" s="142">
        <f t="shared" si="38"/>
        <v>75.071428571428569</v>
      </c>
      <c r="J236" s="142">
        <f t="shared" si="39"/>
        <v>-174.5</v>
      </c>
    </row>
    <row r="237" spans="1:10" ht="22.5" x14ac:dyDescent="0.2">
      <c r="A237" s="141" t="s">
        <v>202</v>
      </c>
      <c r="B237" s="136">
        <v>650</v>
      </c>
      <c r="C237" s="137">
        <v>5</v>
      </c>
      <c r="D237" s="137">
        <v>3</v>
      </c>
      <c r="E237" s="138" t="s">
        <v>285</v>
      </c>
      <c r="F237" s="139">
        <v>240</v>
      </c>
      <c r="G237" s="140">
        <f>G238</f>
        <v>700</v>
      </c>
      <c r="H237" s="140">
        <f>H238</f>
        <v>525.5</v>
      </c>
      <c r="I237" s="142">
        <f t="shared" si="38"/>
        <v>75.071428571428569</v>
      </c>
      <c r="J237" s="142">
        <f t="shared" si="39"/>
        <v>-174.5</v>
      </c>
    </row>
    <row r="238" spans="1:10" ht="22.5" x14ac:dyDescent="0.2">
      <c r="A238" s="141" t="s">
        <v>204</v>
      </c>
      <c r="B238" s="136">
        <v>650</v>
      </c>
      <c r="C238" s="137">
        <v>5</v>
      </c>
      <c r="D238" s="137">
        <v>3</v>
      </c>
      <c r="E238" s="138" t="s">
        <v>285</v>
      </c>
      <c r="F238" s="139">
        <v>244</v>
      </c>
      <c r="G238" s="181">
        <v>700</v>
      </c>
      <c r="H238" s="140">
        <v>525.5</v>
      </c>
      <c r="I238" s="142">
        <f t="shared" si="38"/>
        <v>75.071428571428569</v>
      </c>
      <c r="J238" s="142">
        <f t="shared" si="39"/>
        <v>-174.5</v>
      </c>
    </row>
    <row r="239" spans="1:10" ht="33.75" x14ac:dyDescent="0.2">
      <c r="A239" s="141" t="s">
        <v>286</v>
      </c>
      <c r="B239" s="136">
        <v>650</v>
      </c>
      <c r="C239" s="137">
        <v>5</v>
      </c>
      <c r="D239" s="137">
        <v>3</v>
      </c>
      <c r="E239" s="138" t="s">
        <v>287</v>
      </c>
      <c r="F239" s="139"/>
      <c r="G239" s="140">
        <f t="shared" ref="G239:H241" si="47">G240</f>
        <v>1308.4000000000001</v>
      </c>
      <c r="H239" s="140">
        <f t="shared" si="47"/>
        <v>1274.5999999999999</v>
      </c>
      <c r="I239" s="142">
        <f t="shared" si="38"/>
        <v>97.416692143075494</v>
      </c>
      <c r="J239" s="142">
        <f t="shared" si="39"/>
        <v>-33.800000000000182</v>
      </c>
    </row>
    <row r="240" spans="1:10" ht="22.5" x14ac:dyDescent="0.2">
      <c r="A240" s="141" t="s">
        <v>219</v>
      </c>
      <c r="B240" s="136">
        <v>650</v>
      </c>
      <c r="C240" s="137">
        <v>5</v>
      </c>
      <c r="D240" s="137">
        <v>3</v>
      </c>
      <c r="E240" s="138" t="s">
        <v>288</v>
      </c>
      <c r="F240" s="139"/>
      <c r="G240" s="140">
        <f t="shared" si="47"/>
        <v>1308.4000000000001</v>
      </c>
      <c r="H240" s="140">
        <f t="shared" si="47"/>
        <v>1274.5999999999999</v>
      </c>
      <c r="I240" s="142">
        <f t="shared" si="38"/>
        <v>97.416692143075494</v>
      </c>
      <c r="J240" s="142">
        <f t="shared" si="39"/>
        <v>-33.800000000000182</v>
      </c>
    </row>
    <row r="241" spans="1:10" ht="22.5" x14ac:dyDescent="0.2">
      <c r="A241" s="141" t="s">
        <v>200</v>
      </c>
      <c r="B241" s="136">
        <v>650</v>
      </c>
      <c r="C241" s="137">
        <v>5</v>
      </c>
      <c r="D241" s="137">
        <v>3</v>
      </c>
      <c r="E241" s="138" t="s">
        <v>288</v>
      </c>
      <c r="F241" s="139" t="s">
        <v>201</v>
      </c>
      <c r="G241" s="140">
        <f t="shared" si="47"/>
        <v>1308.4000000000001</v>
      </c>
      <c r="H241" s="140">
        <f t="shared" si="47"/>
        <v>1274.5999999999999</v>
      </c>
      <c r="I241" s="142">
        <f t="shared" si="38"/>
        <v>97.416692143075494</v>
      </c>
      <c r="J241" s="142">
        <f t="shared" si="39"/>
        <v>-33.800000000000182</v>
      </c>
    </row>
    <row r="242" spans="1:10" ht="22.5" x14ac:dyDescent="0.2">
      <c r="A242" s="141" t="s">
        <v>202</v>
      </c>
      <c r="B242" s="136">
        <v>650</v>
      </c>
      <c r="C242" s="137">
        <v>5</v>
      </c>
      <c r="D242" s="137">
        <v>3</v>
      </c>
      <c r="E242" s="138" t="s">
        <v>288</v>
      </c>
      <c r="F242" s="139" t="s">
        <v>203</v>
      </c>
      <c r="G242" s="140">
        <f>G244+G243</f>
        <v>1308.4000000000001</v>
      </c>
      <c r="H242" s="140">
        <f>H244+H243</f>
        <v>1274.5999999999999</v>
      </c>
      <c r="I242" s="142">
        <f t="shared" si="38"/>
        <v>97.416692143075494</v>
      </c>
      <c r="J242" s="142">
        <f t="shared" si="39"/>
        <v>-33.800000000000182</v>
      </c>
    </row>
    <row r="243" spans="1:10" ht="22.5" x14ac:dyDescent="0.2">
      <c r="A243" s="141" t="s">
        <v>204</v>
      </c>
      <c r="B243" s="136">
        <v>651</v>
      </c>
      <c r="C243" s="137">
        <v>5</v>
      </c>
      <c r="D243" s="137">
        <v>3</v>
      </c>
      <c r="E243" s="138" t="s">
        <v>288</v>
      </c>
      <c r="F243" s="139">
        <v>244</v>
      </c>
      <c r="G243" s="140">
        <v>812.7</v>
      </c>
      <c r="H243" s="140">
        <v>808.4</v>
      </c>
      <c r="I243" s="142">
        <f t="shared" si="38"/>
        <v>99.470899470899468</v>
      </c>
      <c r="J243" s="142">
        <f t="shared" si="39"/>
        <v>-4.3000000000000682</v>
      </c>
    </row>
    <row r="244" spans="1:10" x14ac:dyDescent="0.2">
      <c r="A244" s="141" t="s">
        <v>205</v>
      </c>
      <c r="B244" s="136">
        <v>650</v>
      </c>
      <c r="C244" s="137">
        <v>5</v>
      </c>
      <c r="D244" s="137">
        <v>3</v>
      </c>
      <c r="E244" s="138" t="s">
        <v>288</v>
      </c>
      <c r="F244" s="139">
        <v>247</v>
      </c>
      <c r="G244" s="140">
        <v>495.7</v>
      </c>
      <c r="H244" s="181">
        <v>466.2</v>
      </c>
      <c r="I244" s="142">
        <f t="shared" si="38"/>
        <v>94.048819850716157</v>
      </c>
      <c r="J244" s="142">
        <f t="shared" si="39"/>
        <v>-29.5</v>
      </c>
    </row>
    <row r="245" spans="1:10" x14ac:dyDescent="0.2">
      <c r="A245" s="143" t="s">
        <v>289</v>
      </c>
      <c r="B245" s="130">
        <v>650</v>
      </c>
      <c r="C245" s="131">
        <v>5</v>
      </c>
      <c r="D245" s="131">
        <v>5</v>
      </c>
      <c r="E245" s="132"/>
      <c r="F245" s="133"/>
      <c r="G245" s="134">
        <f>G247</f>
        <v>0</v>
      </c>
      <c r="H245" s="134">
        <f>H247</f>
        <v>0</v>
      </c>
      <c r="I245" s="134">
        <v>0</v>
      </c>
      <c r="J245" s="134">
        <f t="shared" si="39"/>
        <v>0</v>
      </c>
    </row>
    <row r="246" spans="1:10" ht="33.75" x14ac:dyDescent="0.2">
      <c r="A246" s="141" t="s">
        <v>339</v>
      </c>
      <c r="B246" s="145">
        <v>650</v>
      </c>
      <c r="C246" s="146">
        <v>5</v>
      </c>
      <c r="D246" s="146">
        <v>5</v>
      </c>
      <c r="E246" s="147" t="s">
        <v>216</v>
      </c>
      <c r="F246" s="148"/>
      <c r="G246" s="142">
        <f>G247</f>
        <v>0</v>
      </c>
      <c r="H246" s="140">
        <f t="shared" ref="H246:H249" si="48">H247</f>
        <v>0</v>
      </c>
      <c r="I246" s="142">
        <v>0</v>
      </c>
      <c r="J246" s="142">
        <f t="shared" si="39"/>
        <v>0</v>
      </c>
    </row>
    <row r="247" spans="1:10" ht="33.75" x14ac:dyDescent="0.2">
      <c r="A247" s="141" t="s">
        <v>217</v>
      </c>
      <c r="B247" s="136">
        <v>650</v>
      </c>
      <c r="C247" s="137">
        <v>5</v>
      </c>
      <c r="D247" s="137">
        <v>5</v>
      </c>
      <c r="E247" s="138" t="s">
        <v>218</v>
      </c>
      <c r="F247" s="139"/>
      <c r="G247" s="140">
        <f>G248</f>
        <v>0</v>
      </c>
      <c r="H247" s="140">
        <f t="shared" si="48"/>
        <v>0</v>
      </c>
      <c r="I247" s="142">
        <v>0</v>
      </c>
      <c r="J247" s="142">
        <f t="shared" si="39"/>
        <v>0</v>
      </c>
    </row>
    <row r="248" spans="1:10" x14ac:dyDescent="0.2">
      <c r="A248" s="120" t="s">
        <v>290</v>
      </c>
      <c r="B248" s="136">
        <v>650</v>
      </c>
      <c r="C248" s="137">
        <v>5</v>
      </c>
      <c r="D248" s="137">
        <v>5</v>
      </c>
      <c r="E248" s="138" t="s">
        <v>291</v>
      </c>
      <c r="F248" s="139"/>
      <c r="G248" s="140">
        <f>G249</f>
        <v>0</v>
      </c>
      <c r="H248" s="140">
        <f t="shared" si="48"/>
        <v>0</v>
      </c>
      <c r="I248" s="142">
        <v>0</v>
      </c>
      <c r="J248" s="142">
        <f t="shared" si="39"/>
        <v>0</v>
      </c>
    </row>
    <row r="249" spans="1:10" ht="22.5" x14ac:dyDescent="0.2">
      <c r="A249" s="141" t="s">
        <v>331</v>
      </c>
      <c r="B249" s="136">
        <v>650</v>
      </c>
      <c r="C249" s="137">
        <v>5</v>
      </c>
      <c r="D249" s="137">
        <v>5</v>
      </c>
      <c r="E249" s="138" t="s">
        <v>291</v>
      </c>
      <c r="F249" s="139">
        <v>800</v>
      </c>
      <c r="G249" s="140">
        <f>G250</f>
        <v>0</v>
      </c>
      <c r="H249" s="140">
        <f t="shared" si="48"/>
        <v>0</v>
      </c>
      <c r="I249" s="142">
        <v>0</v>
      </c>
      <c r="J249" s="142">
        <f t="shared" si="39"/>
        <v>0</v>
      </c>
    </row>
    <row r="250" spans="1:10" ht="33.75" x14ac:dyDescent="0.2">
      <c r="A250" s="33" t="s">
        <v>292</v>
      </c>
      <c r="B250" s="136">
        <v>650</v>
      </c>
      <c r="C250" s="137">
        <v>5</v>
      </c>
      <c r="D250" s="137">
        <v>5</v>
      </c>
      <c r="E250" s="138" t="s">
        <v>291</v>
      </c>
      <c r="F250" s="148">
        <v>810</v>
      </c>
      <c r="G250" s="140">
        <f>G251</f>
        <v>0</v>
      </c>
      <c r="H250" s="140">
        <f>H251</f>
        <v>0</v>
      </c>
      <c r="I250" s="142">
        <v>0</v>
      </c>
      <c r="J250" s="142">
        <f t="shared" si="39"/>
        <v>0</v>
      </c>
    </row>
    <row r="251" spans="1:10" ht="67.5" x14ac:dyDescent="0.2">
      <c r="A251" s="33" t="s">
        <v>332</v>
      </c>
      <c r="B251" s="136">
        <v>650</v>
      </c>
      <c r="C251" s="137">
        <v>5</v>
      </c>
      <c r="D251" s="137">
        <v>5</v>
      </c>
      <c r="E251" s="138" t="s">
        <v>291</v>
      </c>
      <c r="F251" s="139">
        <v>813</v>
      </c>
      <c r="G251" s="140">
        <v>0</v>
      </c>
      <c r="H251" s="140">
        <v>0</v>
      </c>
      <c r="I251" s="142">
        <v>0</v>
      </c>
      <c r="J251" s="142">
        <f t="shared" si="39"/>
        <v>0</v>
      </c>
    </row>
    <row r="252" spans="1:10" x14ac:dyDescent="0.2">
      <c r="A252" s="165" t="s">
        <v>293</v>
      </c>
      <c r="B252" s="124">
        <v>650</v>
      </c>
      <c r="C252" s="125">
        <v>6</v>
      </c>
      <c r="D252" s="125"/>
      <c r="E252" s="126"/>
      <c r="F252" s="127"/>
      <c r="G252" s="128">
        <f t="shared" ref="G252:H258" si="49">G253</f>
        <v>0</v>
      </c>
      <c r="H252" s="128">
        <f t="shared" si="49"/>
        <v>0</v>
      </c>
      <c r="I252" s="162">
        <v>0</v>
      </c>
      <c r="J252" s="134">
        <f t="shared" si="39"/>
        <v>0</v>
      </c>
    </row>
    <row r="253" spans="1:10" x14ac:dyDescent="0.2">
      <c r="A253" s="143" t="s">
        <v>294</v>
      </c>
      <c r="B253" s="130">
        <v>650</v>
      </c>
      <c r="C253" s="131">
        <v>6</v>
      </c>
      <c r="D253" s="131">
        <v>5</v>
      </c>
      <c r="E253" s="132"/>
      <c r="F253" s="133"/>
      <c r="G253" s="134">
        <f>G254</f>
        <v>0</v>
      </c>
      <c r="H253" s="134">
        <f>H254</f>
        <v>0</v>
      </c>
      <c r="I253" s="134">
        <v>0</v>
      </c>
      <c r="J253" s="134">
        <f t="shared" si="39"/>
        <v>0</v>
      </c>
    </row>
    <row r="254" spans="1:10" ht="22.5" x14ac:dyDescent="0.2">
      <c r="A254" s="151" t="s">
        <v>345</v>
      </c>
      <c r="B254" s="136">
        <v>650</v>
      </c>
      <c r="C254" s="137">
        <v>6</v>
      </c>
      <c r="D254" s="137">
        <v>5</v>
      </c>
      <c r="E254" s="138" t="s">
        <v>295</v>
      </c>
      <c r="F254" s="139"/>
      <c r="G254" s="140">
        <f>G255</f>
        <v>0</v>
      </c>
      <c r="H254" s="140">
        <f>H255</f>
        <v>0</v>
      </c>
      <c r="I254" s="142">
        <v>0</v>
      </c>
      <c r="J254" s="142">
        <f t="shared" si="39"/>
        <v>0</v>
      </c>
    </row>
    <row r="255" spans="1:10" ht="22.5" x14ac:dyDescent="0.2">
      <c r="A255" s="151" t="s">
        <v>296</v>
      </c>
      <c r="B255" s="136" t="s">
        <v>165</v>
      </c>
      <c r="C255" s="137">
        <v>6</v>
      </c>
      <c r="D255" s="137">
        <v>5</v>
      </c>
      <c r="E255" s="138" t="s">
        <v>297</v>
      </c>
      <c r="F255" s="139"/>
      <c r="G255" s="140">
        <f>G256+G260</f>
        <v>0</v>
      </c>
      <c r="H255" s="140">
        <f>H256+H260</f>
        <v>0</v>
      </c>
      <c r="I255" s="142">
        <v>0</v>
      </c>
      <c r="J255" s="142">
        <f t="shared" si="39"/>
        <v>0</v>
      </c>
    </row>
    <row r="256" spans="1:10" ht="45" x14ac:dyDescent="0.2">
      <c r="A256" s="151" t="s">
        <v>298</v>
      </c>
      <c r="B256" s="136">
        <v>650</v>
      </c>
      <c r="C256" s="137">
        <v>6</v>
      </c>
      <c r="D256" s="137">
        <v>5</v>
      </c>
      <c r="E256" s="138" t="s">
        <v>299</v>
      </c>
      <c r="F256" s="139"/>
      <c r="G256" s="140">
        <f>G257</f>
        <v>0</v>
      </c>
      <c r="H256" s="140">
        <f t="shared" si="49"/>
        <v>0</v>
      </c>
      <c r="I256" s="142">
        <v>0</v>
      </c>
      <c r="J256" s="142">
        <f t="shared" si="39"/>
        <v>0</v>
      </c>
    </row>
    <row r="257" spans="1:10" ht="22.5" x14ac:dyDescent="0.2">
      <c r="A257" s="141" t="s">
        <v>200</v>
      </c>
      <c r="B257" s="136">
        <v>650</v>
      </c>
      <c r="C257" s="137">
        <v>6</v>
      </c>
      <c r="D257" s="137">
        <v>5</v>
      </c>
      <c r="E257" s="138" t="s">
        <v>299</v>
      </c>
      <c r="F257" s="139">
        <v>200</v>
      </c>
      <c r="G257" s="140">
        <f t="shared" si="49"/>
        <v>0</v>
      </c>
      <c r="H257" s="140">
        <f t="shared" si="49"/>
        <v>0</v>
      </c>
      <c r="I257" s="142">
        <v>0</v>
      </c>
      <c r="J257" s="142">
        <f t="shared" si="39"/>
        <v>0</v>
      </c>
    </row>
    <row r="258" spans="1:10" ht="22.5" x14ac:dyDescent="0.2">
      <c r="A258" s="141" t="s">
        <v>202</v>
      </c>
      <c r="B258" s="136">
        <v>650</v>
      </c>
      <c r="C258" s="137">
        <v>6</v>
      </c>
      <c r="D258" s="137">
        <v>5</v>
      </c>
      <c r="E258" s="138" t="s">
        <v>299</v>
      </c>
      <c r="F258" s="139">
        <v>240</v>
      </c>
      <c r="G258" s="140">
        <f t="shared" si="49"/>
        <v>0</v>
      </c>
      <c r="H258" s="140">
        <f t="shared" si="49"/>
        <v>0</v>
      </c>
      <c r="I258" s="142">
        <v>0</v>
      </c>
      <c r="J258" s="142">
        <f t="shared" si="39"/>
        <v>0</v>
      </c>
    </row>
    <row r="259" spans="1:10" ht="22.5" x14ac:dyDescent="0.2">
      <c r="A259" s="141" t="s">
        <v>204</v>
      </c>
      <c r="B259" s="136">
        <v>650</v>
      </c>
      <c r="C259" s="137">
        <v>6</v>
      </c>
      <c r="D259" s="137">
        <v>5</v>
      </c>
      <c r="E259" s="138" t="s">
        <v>299</v>
      </c>
      <c r="F259" s="139">
        <v>244</v>
      </c>
      <c r="G259" s="140">
        <v>0</v>
      </c>
      <c r="H259" s="140">
        <v>0</v>
      </c>
      <c r="I259" s="142">
        <v>0</v>
      </c>
      <c r="J259" s="142">
        <f t="shared" si="39"/>
        <v>0</v>
      </c>
    </row>
    <row r="260" spans="1:10" ht="22.5" x14ac:dyDescent="0.2">
      <c r="A260" s="141" t="s">
        <v>219</v>
      </c>
      <c r="B260" s="136">
        <v>650</v>
      </c>
      <c r="C260" s="137">
        <v>6</v>
      </c>
      <c r="D260" s="137">
        <v>5</v>
      </c>
      <c r="E260" s="138" t="s">
        <v>333</v>
      </c>
      <c r="F260" s="139"/>
      <c r="G260" s="140">
        <f t="shared" ref="G260:H262" si="50">G261</f>
        <v>0</v>
      </c>
      <c r="H260" s="140">
        <f t="shared" si="50"/>
        <v>0</v>
      </c>
      <c r="I260" s="142">
        <v>0</v>
      </c>
      <c r="J260" s="142">
        <f t="shared" ref="J260:J310" si="51">H260-G260</f>
        <v>0</v>
      </c>
    </row>
    <row r="261" spans="1:10" ht="22.5" x14ac:dyDescent="0.2">
      <c r="A261" s="141" t="s">
        <v>200</v>
      </c>
      <c r="B261" s="136">
        <v>650</v>
      </c>
      <c r="C261" s="137">
        <v>6</v>
      </c>
      <c r="D261" s="137">
        <v>5</v>
      </c>
      <c r="E261" s="138" t="s">
        <v>333</v>
      </c>
      <c r="F261" s="139">
        <v>200</v>
      </c>
      <c r="G261" s="140">
        <f t="shared" si="50"/>
        <v>0</v>
      </c>
      <c r="H261" s="140">
        <f t="shared" si="50"/>
        <v>0</v>
      </c>
      <c r="I261" s="142">
        <v>0</v>
      </c>
      <c r="J261" s="142">
        <f t="shared" si="51"/>
        <v>0</v>
      </c>
    </row>
    <row r="262" spans="1:10" ht="22.5" x14ac:dyDescent="0.2">
      <c r="A262" s="141" t="s">
        <v>202</v>
      </c>
      <c r="B262" s="136">
        <v>650</v>
      </c>
      <c r="C262" s="137">
        <v>6</v>
      </c>
      <c r="D262" s="137">
        <v>5</v>
      </c>
      <c r="E262" s="138" t="s">
        <v>333</v>
      </c>
      <c r="F262" s="139">
        <v>240</v>
      </c>
      <c r="G262" s="140">
        <f t="shared" si="50"/>
        <v>0</v>
      </c>
      <c r="H262" s="140">
        <f t="shared" si="50"/>
        <v>0</v>
      </c>
      <c r="I262" s="142">
        <v>0</v>
      </c>
      <c r="J262" s="142">
        <f>H262-G262</f>
        <v>0</v>
      </c>
    </row>
    <row r="263" spans="1:10" ht="22.5" x14ac:dyDescent="0.2">
      <c r="A263" s="141" t="s">
        <v>204</v>
      </c>
      <c r="B263" s="136">
        <v>650</v>
      </c>
      <c r="C263" s="137">
        <v>6</v>
      </c>
      <c r="D263" s="137">
        <v>5</v>
      </c>
      <c r="E263" s="138" t="s">
        <v>333</v>
      </c>
      <c r="F263" s="139">
        <v>244</v>
      </c>
      <c r="G263" s="140">
        <v>0</v>
      </c>
      <c r="H263" s="140">
        <v>0</v>
      </c>
      <c r="I263" s="142">
        <v>0</v>
      </c>
      <c r="J263" s="142">
        <f t="shared" si="51"/>
        <v>0</v>
      </c>
    </row>
    <row r="264" spans="1:10" x14ac:dyDescent="0.2">
      <c r="A264" s="123" t="s">
        <v>22</v>
      </c>
      <c r="B264" s="124">
        <v>650</v>
      </c>
      <c r="C264" s="125">
        <v>8</v>
      </c>
      <c r="D264" s="125">
        <v>0</v>
      </c>
      <c r="E264" s="126" t="s">
        <v>26</v>
      </c>
      <c r="F264" s="127"/>
      <c r="G264" s="128">
        <f>G265</f>
        <v>1997.8000000000002</v>
      </c>
      <c r="H264" s="128">
        <f>H265</f>
        <v>1594</v>
      </c>
      <c r="I264" s="162">
        <f t="shared" ref="I264:I311" si="52">H264*100/G264</f>
        <v>79.787766543197506</v>
      </c>
      <c r="J264" s="162">
        <f t="shared" si="51"/>
        <v>-403.80000000000018</v>
      </c>
    </row>
    <row r="265" spans="1:10" x14ac:dyDescent="0.2">
      <c r="A265" s="129" t="s">
        <v>18</v>
      </c>
      <c r="B265" s="130">
        <v>650</v>
      </c>
      <c r="C265" s="131">
        <v>8</v>
      </c>
      <c r="D265" s="131">
        <v>1</v>
      </c>
      <c r="E265" s="132" t="s">
        <v>26</v>
      </c>
      <c r="F265" s="133"/>
      <c r="G265" s="134">
        <f>G266</f>
        <v>1997.8000000000002</v>
      </c>
      <c r="H265" s="134">
        <f>H266</f>
        <v>1594</v>
      </c>
      <c r="I265" s="134">
        <f t="shared" si="52"/>
        <v>79.787766543197506</v>
      </c>
      <c r="J265" s="134">
        <f t="shared" si="51"/>
        <v>-403.80000000000018</v>
      </c>
    </row>
    <row r="266" spans="1:10" ht="33.75" x14ac:dyDescent="0.2">
      <c r="A266" s="135" t="s">
        <v>346</v>
      </c>
      <c r="B266" s="136">
        <v>650</v>
      </c>
      <c r="C266" s="137">
        <v>8</v>
      </c>
      <c r="D266" s="137">
        <v>1</v>
      </c>
      <c r="E266" s="138" t="s">
        <v>300</v>
      </c>
      <c r="F266" s="139"/>
      <c r="G266" s="140">
        <f>G267+G287</f>
        <v>1997.8000000000002</v>
      </c>
      <c r="H266" s="140">
        <f>H267+H287</f>
        <v>1594</v>
      </c>
      <c r="I266" s="142">
        <f t="shared" si="52"/>
        <v>79.787766543197506</v>
      </c>
      <c r="J266" s="142">
        <f>H266-G266</f>
        <v>-403.80000000000018</v>
      </c>
    </row>
    <row r="267" spans="1:10" ht="22.5" x14ac:dyDescent="0.2">
      <c r="A267" s="135" t="s">
        <v>301</v>
      </c>
      <c r="B267" s="136">
        <v>650</v>
      </c>
      <c r="C267" s="137">
        <v>8</v>
      </c>
      <c r="D267" s="137">
        <v>1</v>
      </c>
      <c r="E267" s="138" t="s">
        <v>302</v>
      </c>
      <c r="F267" s="139" t="s">
        <v>26</v>
      </c>
      <c r="G267" s="140">
        <f>G268</f>
        <v>1777.8000000000002</v>
      </c>
      <c r="H267" s="140">
        <f>H268</f>
        <v>1409.6</v>
      </c>
      <c r="I267" s="142">
        <f t="shared" si="52"/>
        <v>79.289008887388903</v>
      </c>
      <c r="J267" s="142">
        <f t="shared" si="51"/>
        <v>-368.20000000000027</v>
      </c>
    </row>
    <row r="268" spans="1:10" x14ac:dyDescent="0.2">
      <c r="A268" s="135" t="s">
        <v>303</v>
      </c>
      <c r="B268" s="136">
        <v>650</v>
      </c>
      <c r="C268" s="137">
        <v>8</v>
      </c>
      <c r="D268" s="137">
        <v>1</v>
      </c>
      <c r="E268" s="138" t="s">
        <v>304</v>
      </c>
      <c r="F268" s="139"/>
      <c r="G268" s="140">
        <f>G269+G279+G283</f>
        <v>1777.8000000000002</v>
      </c>
      <c r="H268" s="140">
        <f>H269+H279+H283</f>
        <v>1409.6</v>
      </c>
      <c r="I268" s="142">
        <f t="shared" si="52"/>
        <v>79.289008887388903</v>
      </c>
      <c r="J268" s="142">
        <f t="shared" si="51"/>
        <v>-368.20000000000027</v>
      </c>
    </row>
    <row r="269" spans="1:10" ht="22.5" x14ac:dyDescent="0.2">
      <c r="A269" s="135" t="s">
        <v>192</v>
      </c>
      <c r="B269" s="136">
        <v>650</v>
      </c>
      <c r="C269" s="137">
        <v>8</v>
      </c>
      <c r="D269" s="137">
        <v>1</v>
      </c>
      <c r="E269" s="138" t="s">
        <v>305</v>
      </c>
      <c r="F269" s="139" t="s">
        <v>26</v>
      </c>
      <c r="G269" s="140">
        <f>G270+G275</f>
        <v>1726.8000000000002</v>
      </c>
      <c r="H269" s="140">
        <f>H270+H275</f>
        <v>1358.6</v>
      </c>
      <c r="I269" s="142">
        <f t="shared" si="52"/>
        <v>78.677322214500805</v>
      </c>
      <c r="J269" s="142">
        <f t="shared" si="51"/>
        <v>-368.20000000000027</v>
      </c>
    </row>
    <row r="270" spans="1:10" ht="45" x14ac:dyDescent="0.2">
      <c r="A270" s="141" t="s">
        <v>159</v>
      </c>
      <c r="B270" s="136">
        <v>650</v>
      </c>
      <c r="C270" s="137">
        <v>8</v>
      </c>
      <c r="D270" s="137">
        <v>1</v>
      </c>
      <c r="E270" s="138" t="s">
        <v>305</v>
      </c>
      <c r="F270" s="139" t="s">
        <v>160</v>
      </c>
      <c r="G270" s="149">
        <f>G271</f>
        <v>1065.9000000000001</v>
      </c>
      <c r="H270" s="140">
        <f>H271</f>
        <v>1036.5</v>
      </c>
      <c r="I270" s="142">
        <f t="shared" si="52"/>
        <v>97.24176752040529</v>
      </c>
      <c r="J270" s="142">
        <f t="shared" si="51"/>
        <v>-29.400000000000091</v>
      </c>
    </row>
    <row r="271" spans="1:10" x14ac:dyDescent="0.2">
      <c r="A271" s="141" t="s">
        <v>194</v>
      </c>
      <c r="B271" s="136">
        <v>650</v>
      </c>
      <c r="C271" s="137">
        <v>8</v>
      </c>
      <c r="D271" s="137">
        <v>1</v>
      </c>
      <c r="E271" s="138" t="s">
        <v>305</v>
      </c>
      <c r="F271" s="139" t="s">
        <v>195</v>
      </c>
      <c r="G271" s="149">
        <f>G272+G274+G273</f>
        <v>1065.9000000000001</v>
      </c>
      <c r="H271" s="149">
        <f t="shared" ref="H271:I271" si="53">H272+H274+H273</f>
        <v>1036.5</v>
      </c>
      <c r="I271" s="149">
        <f t="shared" si="53"/>
        <v>192.98589454631397</v>
      </c>
      <c r="J271" s="142">
        <f t="shared" si="51"/>
        <v>-29.400000000000091</v>
      </c>
    </row>
    <row r="272" spans="1:10" x14ac:dyDescent="0.2">
      <c r="A272" s="141" t="s">
        <v>196</v>
      </c>
      <c r="B272" s="136">
        <v>650</v>
      </c>
      <c r="C272" s="137">
        <v>8</v>
      </c>
      <c r="D272" s="137">
        <v>1</v>
      </c>
      <c r="E272" s="138" t="s">
        <v>305</v>
      </c>
      <c r="F272" s="139">
        <v>111</v>
      </c>
      <c r="G272" s="140">
        <v>820.7</v>
      </c>
      <c r="H272" s="140">
        <v>803.3</v>
      </c>
      <c r="I272" s="142">
        <f t="shared" si="52"/>
        <v>97.879858657243815</v>
      </c>
      <c r="J272" s="142">
        <f t="shared" si="51"/>
        <v>-17.400000000000091</v>
      </c>
    </row>
    <row r="273" spans="1:10" ht="22.5" x14ac:dyDescent="0.2">
      <c r="A273" s="33" t="s">
        <v>197</v>
      </c>
      <c r="B273" s="136">
        <v>650</v>
      </c>
      <c r="C273" s="137">
        <v>8</v>
      </c>
      <c r="D273" s="137">
        <v>1</v>
      </c>
      <c r="E273" s="138" t="s">
        <v>305</v>
      </c>
      <c r="F273" s="139">
        <v>112</v>
      </c>
      <c r="G273" s="140">
        <v>0</v>
      </c>
      <c r="H273" s="140">
        <v>0</v>
      </c>
      <c r="I273" s="142">
        <v>0</v>
      </c>
      <c r="J273" s="142">
        <f t="shared" si="51"/>
        <v>0</v>
      </c>
    </row>
    <row r="274" spans="1:10" ht="33.75" x14ac:dyDescent="0.2">
      <c r="A274" s="141" t="s">
        <v>199</v>
      </c>
      <c r="B274" s="136">
        <v>650</v>
      </c>
      <c r="C274" s="137">
        <v>8</v>
      </c>
      <c r="D274" s="137">
        <v>1</v>
      </c>
      <c r="E274" s="138" t="s">
        <v>305</v>
      </c>
      <c r="F274" s="139">
        <v>119</v>
      </c>
      <c r="G274" s="140">
        <v>245.2</v>
      </c>
      <c r="H274" s="140">
        <v>233.2</v>
      </c>
      <c r="I274" s="142">
        <f t="shared" si="52"/>
        <v>95.106035889070156</v>
      </c>
      <c r="J274" s="142">
        <f t="shared" si="51"/>
        <v>-12</v>
      </c>
    </row>
    <row r="275" spans="1:10" ht="22.5" x14ac:dyDescent="0.2">
      <c r="A275" s="141" t="s">
        <v>200</v>
      </c>
      <c r="B275" s="136">
        <v>650</v>
      </c>
      <c r="C275" s="137">
        <v>8</v>
      </c>
      <c r="D275" s="137">
        <v>1</v>
      </c>
      <c r="E275" s="138" t="s">
        <v>305</v>
      </c>
      <c r="F275" s="139" t="s">
        <v>201</v>
      </c>
      <c r="G275" s="140">
        <f>G276</f>
        <v>660.90000000000009</v>
      </c>
      <c r="H275" s="140">
        <f>H276</f>
        <v>322.10000000000002</v>
      </c>
      <c r="I275" s="142">
        <f t="shared" si="52"/>
        <v>48.736571342109244</v>
      </c>
      <c r="J275" s="142">
        <f t="shared" si="51"/>
        <v>-338.80000000000007</v>
      </c>
    </row>
    <row r="276" spans="1:10" ht="22.5" x14ac:dyDescent="0.2">
      <c r="A276" s="141" t="s">
        <v>202</v>
      </c>
      <c r="B276" s="136">
        <v>650</v>
      </c>
      <c r="C276" s="137">
        <v>8</v>
      </c>
      <c r="D276" s="137">
        <v>1</v>
      </c>
      <c r="E276" s="138" t="s">
        <v>305</v>
      </c>
      <c r="F276" s="139" t="s">
        <v>203</v>
      </c>
      <c r="G276" s="140">
        <f>G277+G278</f>
        <v>660.90000000000009</v>
      </c>
      <c r="H276" s="140">
        <f>H277+H278</f>
        <v>322.10000000000002</v>
      </c>
      <c r="I276" s="142">
        <f t="shared" si="52"/>
        <v>48.736571342109244</v>
      </c>
      <c r="J276" s="142">
        <f t="shared" si="51"/>
        <v>-338.80000000000007</v>
      </c>
    </row>
    <row r="277" spans="1:10" ht="22.5" x14ac:dyDescent="0.2">
      <c r="A277" s="141" t="s">
        <v>204</v>
      </c>
      <c r="B277" s="136" t="s">
        <v>165</v>
      </c>
      <c r="C277" s="137">
        <v>8</v>
      </c>
      <c r="D277" s="137">
        <v>1</v>
      </c>
      <c r="E277" s="138" t="s">
        <v>305</v>
      </c>
      <c r="F277" s="139">
        <v>244</v>
      </c>
      <c r="G277" s="149">
        <v>528.1</v>
      </c>
      <c r="H277" s="140">
        <v>255</v>
      </c>
      <c r="I277" s="142">
        <f t="shared" si="52"/>
        <v>48.286309411096383</v>
      </c>
      <c r="J277" s="142">
        <f t="shared" si="51"/>
        <v>-273.10000000000002</v>
      </c>
    </row>
    <row r="278" spans="1:10" x14ac:dyDescent="0.2">
      <c r="A278" s="141" t="s">
        <v>205</v>
      </c>
      <c r="B278" s="136" t="s">
        <v>165</v>
      </c>
      <c r="C278" s="137">
        <v>8</v>
      </c>
      <c r="D278" s="137">
        <v>1</v>
      </c>
      <c r="E278" s="138" t="s">
        <v>305</v>
      </c>
      <c r="F278" s="139">
        <v>247</v>
      </c>
      <c r="G278" s="149">
        <v>132.80000000000001</v>
      </c>
      <c r="H278" s="140">
        <v>67.099999999999994</v>
      </c>
      <c r="I278" s="142">
        <f t="shared" si="52"/>
        <v>50.527108433734931</v>
      </c>
      <c r="J278" s="142">
        <f t="shared" si="51"/>
        <v>-65.700000000000017</v>
      </c>
    </row>
    <row r="279" spans="1:10" ht="22.5" x14ac:dyDescent="0.2">
      <c r="A279" s="141" t="s">
        <v>306</v>
      </c>
      <c r="B279" s="136">
        <v>650</v>
      </c>
      <c r="C279" s="137">
        <v>8</v>
      </c>
      <c r="D279" s="137">
        <v>1</v>
      </c>
      <c r="E279" s="166" t="s">
        <v>307</v>
      </c>
      <c r="F279" s="139"/>
      <c r="G279" s="149">
        <f>G280</f>
        <v>48.5</v>
      </c>
      <c r="H279" s="149">
        <f t="shared" ref="H279:H280" si="54">H280</f>
        <v>48.5</v>
      </c>
      <c r="I279" s="142">
        <f t="shared" si="52"/>
        <v>100</v>
      </c>
      <c r="J279" s="142">
        <f t="shared" si="51"/>
        <v>0</v>
      </c>
    </row>
    <row r="280" spans="1:10" ht="22.5" x14ac:dyDescent="0.2">
      <c r="A280" s="141" t="s">
        <v>200</v>
      </c>
      <c r="B280" s="136">
        <v>650</v>
      </c>
      <c r="C280" s="137">
        <v>8</v>
      </c>
      <c r="D280" s="137">
        <v>1</v>
      </c>
      <c r="E280" s="166" t="s">
        <v>307</v>
      </c>
      <c r="F280" s="139">
        <v>200</v>
      </c>
      <c r="G280" s="149">
        <f>G281</f>
        <v>48.5</v>
      </c>
      <c r="H280" s="149">
        <f t="shared" si="54"/>
        <v>48.5</v>
      </c>
      <c r="I280" s="142">
        <f t="shared" si="52"/>
        <v>100</v>
      </c>
      <c r="J280" s="142">
        <f t="shared" si="51"/>
        <v>0</v>
      </c>
    </row>
    <row r="281" spans="1:10" ht="22.5" x14ac:dyDescent="0.2">
      <c r="A281" s="141" t="s">
        <v>202</v>
      </c>
      <c r="B281" s="136">
        <v>650</v>
      </c>
      <c r="C281" s="137">
        <v>8</v>
      </c>
      <c r="D281" s="137">
        <v>1</v>
      </c>
      <c r="E281" s="166" t="s">
        <v>307</v>
      </c>
      <c r="F281" s="139">
        <v>240</v>
      </c>
      <c r="G281" s="149">
        <f>G282</f>
        <v>48.5</v>
      </c>
      <c r="H281" s="149">
        <f>H282</f>
        <v>48.5</v>
      </c>
      <c r="I281" s="142">
        <f t="shared" si="52"/>
        <v>100</v>
      </c>
      <c r="J281" s="142">
        <f t="shared" si="51"/>
        <v>0</v>
      </c>
    </row>
    <row r="282" spans="1:10" ht="22.5" x14ac:dyDescent="0.2">
      <c r="A282" s="141" t="s">
        <v>204</v>
      </c>
      <c r="B282" s="136">
        <v>650</v>
      </c>
      <c r="C282" s="137">
        <v>8</v>
      </c>
      <c r="D282" s="137">
        <v>1</v>
      </c>
      <c r="E282" s="166" t="s">
        <v>307</v>
      </c>
      <c r="F282" s="139">
        <v>244</v>
      </c>
      <c r="G282" s="149">
        <v>48.5</v>
      </c>
      <c r="H282" s="140">
        <v>48.5</v>
      </c>
      <c r="I282" s="142">
        <f t="shared" si="52"/>
        <v>100</v>
      </c>
      <c r="J282" s="142">
        <f t="shared" si="51"/>
        <v>0</v>
      </c>
    </row>
    <row r="283" spans="1:10" ht="33.75" x14ac:dyDescent="0.2">
      <c r="A283" s="141" t="s">
        <v>308</v>
      </c>
      <c r="B283" s="136">
        <v>650</v>
      </c>
      <c r="C283" s="137">
        <v>8</v>
      </c>
      <c r="D283" s="137">
        <v>1</v>
      </c>
      <c r="E283" s="166" t="s">
        <v>309</v>
      </c>
      <c r="F283" s="139"/>
      <c r="G283" s="140">
        <f>G284</f>
        <v>2.5</v>
      </c>
      <c r="H283" s="149">
        <f t="shared" ref="H283:H284" si="55">H284</f>
        <v>2.5</v>
      </c>
      <c r="I283" s="142">
        <f t="shared" si="52"/>
        <v>100</v>
      </c>
      <c r="J283" s="142">
        <f t="shared" si="51"/>
        <v>0</v>
      </c>
    </row>
    <row r="284" spans="1:10" ht="22.5" x14ac:dyDescent="0.2">
      <c r="A284" s="141" t="s">
        <v>200</v>
      </c>
      <c r="B284" s="136">
        <v>650</v>
      </c>
      <c r="C284" s="137">
        <v>8</v>
      </c>
      <c r="D284" s="137">
        <v>1</v>
      </c>
      <c r="E284" s="166" t="s">
        <v>309</v>
      </c>
      <c r="F284" s="139">
        <v>200</v>
      </c>
      <c r="G284" s="149">
        <f>G285</f>
        <v>2.5</v>
      </c>
      <c r="H284" s="149">
        <f t="shared" si="55"/>
        <v>2.5</v>
      </c>
      <c r="I284" s="142">
        <f t="shared" si="52"/>
        <v>100</v>
      </c>
      <c r="J284" s="142">
        <f t="shared" si="51"/>
        <v>0</v>
      </c>
    </row>
    <row r="285" spans="1:10" ht="22.5" x14ac:dyDescent="0.2">
      <c r="A285" s="141" t="s">
        <v>202</v>
      </c>
      <c r="B285" s="136">
        <v>650</v>
      </c>
      <c r="C285" s="137">
        <v>8</v>
      </c>
      <c r="D285" s="137">
        <v>1</v>
      </c>
      <c r="E285" s="166" t="s">
        <v>309</v>
      </c>
      <c r="F285" s="139">
        <v>240</v>
      </c>
      <c r="G285" s="149">
        <f>G286</f>
        <v>2.5</v>
      </c>
      <c r="H285" s="149">
        <f>H286</f>
        <v>2.5</v>
      </c>
      <c r="I285" s="142">
        <f t="shared" si="52"/>
        <v>100</v>
      </c>
      <c r="J285" s="142">
        <f t="shared" si="51"/>
        <v>0</v>
      </c>
    </row>
    <row r="286" spans="1:10" ht="22.5" x14ac:dyDescent="0.2">
      <c r="A286" s="141" t="s">
        <v>204</v>
      </c>
      <c r="B286" s="136">
        <v>650</v>
      </c>
      <c r="C286" s="137">
        <v>8</v>
      </c>
      <c r="D286" s="137">
        <v>1</v>
      </c>
      <c r="E286" s="166" t="s">
        <v>309</v>
      </c>
      <c r="F286" s="139">
        <v>244</v>
      </c>
      <c r="G286" s="149">
        <v>2.5</v>
      </c>
      <c r="H286" s="140">
        <v>2.5</v>
      </c>
      <c r="I286" s="142">
        <f t="shared" si="52"/>
        <v>100</v>
      </c>
      <c r="J286" s="142">
        <f t="shared" si="51"/>
        <v>0</v>
      </c>
    </row>
    <row r="287" spans="1:10" x14ac:dyDescent="0.2">
      <c r="A287" s="135" t="s">
        <v>310</v>
      </c>
      <c r="B287" s="136">
        <v>650</v>
      </c>
      <c r="C287" s="137">
        <v>8</v>
      </c>
      <c r="D287" s="137">
        <v>1</v>
      </c>
      <c r="E287" s="138" t="s">
        <v>311</v>
      </c>
      <c r="F287" s="139" t="s">
        <v>26</v>
      </c>
      <c r="G287" s="149">
        <f>G288</f>
        <v>220</v>
      </c>
      <c r="H287" s="149">
        <f t="shared" ref="H287:H290" si="56">H288</f>
        <v>184.4</v>
      </c>
      <c r="I287" s="142">
        <f t="shared" si="52"/>
        <v>83.818181818181813</v>
      </c>
      <c r="J287" s="142">
        <f t="shared" si="51"/>
        <v>-35.599999999999994</v>
      </c>
    </row>
    <row r="288" spans="1:10" ht="22.5" x14ac:dyDescent="0.2">
      <c r="A288" s="135" t="s">
        <v>312</v>
      </c>
      <c r="B288" s="136">
        <v>650</v>
      </c>
      <c r="C288" s="137">
        <v>8</v>
      </c>
      <c r="D288" s="137">
        <v>1</v>
      </c>
      <c r="E288" s="138" t="s">
        <v>313</v>
      </c>
      <c r="F288" s="139" t="s">
        <v>26</v>
      </c>
      <c r="G288" s="149">
        <f>G289</f>
        <v>220</v>
      </c>
      <c r="H288" s="149">
        <f t="shared" si="56"/>
        <v>184.4</v>
      </c>
      <c r="I288" s="142">
        <f t="shared" si="52"/>
        <v>83.818181818181813</v>
      </c>
      <c r="J288" s="142">
        <f t="shared" si="51"/>
        <v>-35.599999999999994</v>
      </c>
    </row>
    <row r="289" spans="1:11" ht="22.5" x14ac:dyDescent="0.2">
      <c r="A289" s="141" t="s">
        <v>192</v>
      </c>
      <c r="B289" s="136">
        <v>650</v>
      </c>
      <c r="C289" s="137">
        <v>8</v>
      </c>
      <c r="D289" s="137">
        <v>1</v>
      </c>
      <c r="E289" s="152" t="s">
        <v>314</v>
      </c>
      <c r="F289" s="139"/>
      <c r="G289" s="149">
        <f>G290</f>
        <v>220</v>
      </c>
      <c r="H289" s="149">
        <f t="shared" si="56"/>
        <v>184.4</v>
      </c>
      <c r="I289" s="142">
        <f t="shared" si="52"/>
        <v>83.818181818181813</v>
      </c>
      <c r="J289" s="142">
        <f t="shared" si="51"/>
        <v>-35.599999999999994</v>
      </c>
    </row>
    <row r="290" spans="1:11" ht="22.5" x14ac:dyDescent="0.2">
      <c r="A290" s="141" t="s">
        <v>200</v>
      </c>
      <c r="B290" s="136">
        <v>650</v>
      </c>
      <c r="C290" s="137">
        <v>8</v>
      </c>
      <c r="D290" s="137">
        <v>1</v>
      </c>
      <c r="E290" s="152" t="s">
        <v>314</v>
      </c>
      <c r="F290" s="139">
        <v>200</v>
      </c>
      <c r="G290" s="149">
        <f>G291</f>
        <v>220</v>
      </c>
      <c r="H290" s="149">
        <f t="shared" si="56"/>
        <v>184.4</v>
      </c>
      <c r="I290" s="142">
        <f t="shared" si="52"/>
        <v>83.818181818181813</v>
      </c>
      <c r="J290" s="142">
        <f t="shared" si="51"/>
        <v>-35.599999999999994</v>
      </c>
      <c r="K290" s="179"/>
    </row>
    <row r="291" spans="1:11" ht="22.5" x14ac:dyDescent="0.2">
      <c r="A291" s="141" t="s">
        <v>202</v>
      </c>
      <c r="B291" s="136">
        <v>650</v>
      </c>
      <c r="C291" s="137">
        <v>8</v>
      </c>
      <c r="D291" s="137">
        <v>1</v>
      </c>
      <c r="E291" s="152" t="s">
        <v>314</v>
      </c>
      <c r="F291" s="139">
        <v>240</v>
      </c>
      <c r="G291" s="149">
        <f>G292</f>
        <v>220</v>
      </c>
      <c r="H291" s="149">
        <f>H292</f>
        <v>184.4</v>
      </c>
      <c r="I291" s="142">
        <f t="shared" si="52"/>
        <v>83.818181818181813</v>
      </c>
      <c r="J291" s="142">
        <f t="shared" si="51"/>
        <v>-35.599999999999994</v>
      </c>
    </row>
    <row r="292" spans="1:11" ht="22.5" x14ac:dyDescent="0.2">
      <c r="A292" s="141" t="s">
        <v>204</v>
      </c>
      <c r="B292" s="136">
        <v>650</v>
      </c>
      <c r="C292" s="137">
        <v>8</v>
      </c>
      <c r="D292" s="137">
        <v>1</v>
      </c>
      <c r="E292" s="152" t="s">
        <v>314</v>
      </c>
      <c r="F292" s="139">
        <v>244</v>
      </c>
      <c r="G292" s="149">
        <v>220</v>
      </c>
      <c r="H292" s="140">
        <v>184.4</v>
      </c>
      <c r="I292" s="142">
        <f t="shared" si="52"/>
        <v>83.818181818181813</v>
      </c>
      <c r="J292" s="142">
        <f t="shared" si="51"/>
        <v>-35.599999999999994</v>
      </c>
    </row>
    <row r="293" spans="1:11" x14ac:dyDescent="0.2">
      <c r="A293" s="123" t="s">
        <v>23</v>
      </c>
      <c r="B293" s="124">
        <v>650</v>
      </c>
      <c r="C293" s="125">
        <v>11</v>
      </c>
      <c r="D293" s="125">
        <v>0</v>
      </c>
      <c r="E293" s="126" t="s">
        <v>26</v>
      </c>
      <c r="F293" s="127" t="s">
        <v>26</v>
      </c>
      <c r="G293" s="128">
        <f t="shared" ref="G293:H297" si="57">G294</f>
        <v>8477.2999999999993</v>
      </c>
      <c r="H293" s="128">
        <f t="shared" si="57"/>
        <v>6783.9</v>
      </c>
      <c r="I293" s="162">
        <f t="shared" si="52"/>
        <v>80.024300189918961</v>
      </c>
      <c r="J293" s="162">
        <f t="shared" si="51"/>
        <v>-1693.3999999999996</v>
      </c>
    </row>
    <row r="294" spans="1:11" x14ac:dyDescent="0.2">
      <c r="A294" s="129" t="s">
        <v>19</v>
      </c>
      <c r="B294" s="130">
        <v>650</v>
      </c>
      <c r="C294" s="131">
        <v>11</v>
      </c>
      <c r="D294" s="131">
        <v>1</v>
      </c>
      <c r="E294" s="132" t="s">
        <v>26</v>
      </c>
      <c r="F294" s="133" t="s">
        <v>26</v>
      </c>
      <c r="G294" s="134">
        <f t="shared" si="57"/>
        <v>8477.2999999999993</v>
      </c>
      <c r="H294" s="134">
        <f t="shared" si="57"/>
        <v>6783.9</v>
      </c>
      <c r="I294" s="134">
        <f t="shared" si="52"/>
        <v>80.024300189918961</v>
      </c>
      <c r="J294" s="134">
        <f t="shared" si="51"/>
        <v>-1693.3999999999996</v>
      </c>
    </row>
    <row r="295" spans="1:11" ht="33.75" x14ac:dyDescent="0.2">
      <c r="A295" s="135" t="s">
        <v>346</v>
      </c>
      <c r="B295" s="136">
        <v>650</v>
      </c>
      <c r="C295" s="137">
        <v>11</v>
      </c>
      <c r="D295" s="137">
        <v>1</v>
      </c>
      <c r="E295" s="138" t="s">
        <v>300</v>
      </c>
      <c r="F295" s="139" t="s">
        <v>26</v>
      </c>
      <c r="G295" s="140">
        <f t="shared" si="57"/>
        <v>8477.2999999999993</v>
      </c>
      <c r="H295" s="140">
        <f t="shared" si="57"/>
        <v>6783.9</v>
      </c>
      <c r="I295" s="142">
        <f t="shared" si="52"/>
        <v>80.024300189918961</v>
      </c>
      <c r="J295" s="180">
        <f t="shared" si="51"/>
        <v>-1693.3999999999996</v>
      </c>
    </row>
    <row r="296" spans="1:11" x14ac:dyDescent="0.2">
      <c r="A296" s="135" t="s">
        <v>315</v>
      </c>
      <c r="B296" s="136">
        <v>650</v>
      </c>
      <c r="C296" s="137">
        <v>11</v>
      </c>
      <c r="D296" s="137">
        <v>1</v>
      </c>
      <c r="E296" s="138" t="s">
        <v>316</v>
      </c>
      <c r="F296" s="139" t="s">
        <v>26</v>
      </c>
      <c r="G296" s="140">
        <f t="shared" si="57"/>
        <v>8477.2999999999993</v>
      </c>
      <c r="H296" s="140">
        <f t="shared" si="57"/>
        <v>6783.9</v>
      </c>
      <c r="I296" s="142">
        <f t="shared" si="52"/>
        <v>80.024300189918961</v>
      </c>
      <c r="J296" s="180">
        <f t="shared" si="51"/>
        <v>-1693.3999999999996</v>
      </c>
    </row>
    <row r="297" spans="1:11" ht="22.5" x14ac:dyDescent="0.2">
      <c r="A297" s="135" t="s">
        <v>317</v>
      </c>
      <c r="B297" s="136">
        <v>650</v>
      </c>
      <c r="C297" s="137">
        <v>11</v>
      </c>
      <c r="D297" s="137">
        <v>1</v>
      </c>
      <c r="E297" s="138" t="s">
        <v>318</v>
      </c>
      <c r="F297" s="139"/>
      <c r="G297" s="140">
        <f t="shared" si="57"/>
        <v>8477.2999999999993</v>
      </c>
      <c r="H297" s="140">
        <f t="shared" si="57"/>
        <v>6783.9</v>
      </c>
      <c r="I297" s="142">
        <f t="shared" si="52"/>
        <v>80.024300189918961</v>
      </c>
      <c r="J297" s="180">
        <f t="shared" si="51"/>
        <v>-1693.3999999999996</v>
      </c>
    </row>
    <row r="298" spans="1:11" ht="22.5" x14ac:dyDescent="0.2">
      <c r="A298" s="135" t="s">
        <v>192</v>
      </c>
      <c r="B298" s="136">
        <v>650</v>
      </c>
      <c r="C298" s="137">
        <v>11</v>
      </c>
      <c r="D298" s="137">
        <v>1</v>
      </c>
      <c r="E298" s="138" t="s">
        <v>319</v>
      </c>
      <c r="F298" s="139" t="s">
        <v>26</v>
      </c>
      <c r="G298" s="140">
        <f>G299+G304+G308</f>
        <v>8477.2999999999993</v>
      </c>
      <c r="H298" s="140">
        <f t="shared" ref="H298:J298" si="58">H299+H304+H308</f>
        <v>6783.9</v>
      </c>
      <c r="I298" s="140">
        <f t="shared" si="58"/>
        <v>152.86079834814089</v>
      </c>
      <c r="J298" s="140">
        <f t="shared" si="58"/>
        <v>-1693.4000000000005</v>
      </c>
    </row>
    <row r="299" spans="1:11" ht="45" x14ac:dyDescent="0.2">
      <c r="A299" s="141" t="s">
        <v>159</v>
      </c>
      <c r="B299" s="136">
        <v>650</v>
      </c>
      <c r="C299" s="137">
        <v>11</v>
      </c>
      <c r="D299" s="137">
        <v>1</v>
      </c>
      <c r="E299" s="138" t="s">
        <v>319</v>
      </c>
      <c r="F299" s="139" t="s">
        <v>160</v>
      </c>
      <c r="G299" s="140">
        <f>G300</f>
        <v>6460</v>
      </c>
      <c r="H299" s="140">
        <f>H300</f>
        <v>5432.9</v>
      </c>
      <c r="I299" s="142">
        <f t="shared" si="52"/>
        <v>84.100619195046434</v>
      </c>
      <c r="J299" s="180">
        <f t="shared" si="51"/>
        <v>-1027.1000000000004</v>
      </c>
    </row>
    <row r="300" spans="1:11" x14ac:dyDescent="0.2">
      <c r="A300" s="141" t="s">
        <v>194</v>
      </c>
      <c r="B300" s="136">
        <v>650</v>
      </c>
      <c r="C300" s="137">
        <v>11</v>
      </c>
      <c r="D300" s="137">
        <v>1</v>
      </c>
      <c r="E300" s="138" t="s">
        <v>319</v>
      </c>
      <c r="F300" s="139" t="s">
        <v>195</v>
      </c>
      <c r="G300" s="149">
        <f>G301+G302+G303</f>
        <v>6460</v>
      </c>
      <c r="H300" s="149">
        <f>H301+H302+H303</f>
        <v>5432.9</v>
      </c>
      <c r="I300" s="142">
        <f t="shared" si="52"/>
        <v>84.100619195046434</v>
      </c>
      <c r="J300" s="180">
        <f t="shared" si="51"/>
        <v>-1027.1000000000004</v>
      </c>
    </row>
    <row r="301" spans="1:11" x14ac:dyDescent="0.2">
      <c r="A301" s="141" t="s">
        <v>196</v>
      </c>
      <c r="B301" s="136">
        <v>650</v>
      </c>
      <c r="C301" s="137">
        <v>11</v>
      </c>
      <c r="D301" s="137">
        <v>1</v>
      </c>
      <c r="E301" s="138" t="s">
        <v>319</v>
      </c>
      <c r="F301" s="139">
        <v>111</v>
      </c>
      <c r="G301" s="140">
        <v>4918.5</v>
      </c>
      <c r="H301" s="140">
        <v>4113.2</v>
      </c>
      <c r="I301" s="142">
        <f t="shared" si="52"/>
        <v>83.627122090068113</v>
      </c>
      <c r="J301" s="180">
        <f t="shared" si="51"/>
        <v>-805.30000000000018</v>
      </c>
    </row>
    <row r="302" spans="1:11" ht="22.5" x14ac:dyDescent="0.2">
      <c r="A302" s="141" t="s">
        <v>197</v>
      </c>
      <c r="B302" s="136">
        <v>650</v>
      </c>
      <c r="C302" s="137">
        <v>11</v>
      </c>
      <c r="D302" s="137">
        <v>1</v>
      </c>
      <c r="E302" s="138" t="s">
        <v>319</v>
      </c>
      <c r="F302" s="139">
        <v>112</v>
      </c>
      <c r="G302" s="140">
        <v>87</v>
      </c>
      <c r="H302" s="140">
        <v>79.900000000000006</v>
      </c>
      <c r="I302" s="142">
        <f t="shared" si="52"/>
        <v>91.83908045977013</v>
      </c>
      <c r="J302" s="180">
        <f t="shared" si="51"/>
        <v>-7.0999999999999943</v>
      </c>
    </row>
    <row r="303" spans="1:11" ht="33.75" x14ac:dyDescent="0.2">
      <c r="A303" s="141" t="s">
        <v>199</v>
      </c>
      <c r="B303" s="136">
        <v>650</v>
      </c>
      <c r="C303" s="137">
        <v>11</v>
      </c>
      <c r="D303" s="137">
        <v>1</v>
      </c>
      <c r="E303" s="138" t="s">
        <v>319</v>
      </c>
      <c r="F303" s="139">
        <v>119</v>
      </c>
      <c r="G303" s="140">
        <v>1454.5</v>
      </c>
      <c r="H303" s="140">
        <v>1239.8</v>
      </c>
      <c r="I303" s="142">
        <f t="shared" si="52"/>
        <v>85.238913716053631</v>
      </c>
      <c r="J303" s="180">
        <f t="shared" si="51"/>
        <v>-214.70000000000005</v>
      </c>
    </row>
    <row r="304" spans="1:11" ht="22.5" x14ac:dyDescent="0.2">
      <c r="A304" s="141" t="s">
        <v>200</v>
      </c>
      <c r="B304" s="136">
        <v>650</v>
      </c>
      <c r="C304" s="137">
        <v>11</v>
      </c>
      <c r="D304" s="137">
        <v>1</v>
      </c>
      <c r="E304" s="138" t="s">
        <v>319</v>
      </c>
      <c r="F304" s="139" t="s">
        <v>201</v>
      </c>
      <c r="G304" s="149">
        <f>G305</f>
        <v>1964.8000000000002</v>
      </c>
      <c r="H304" s="149">
        <f>H305</f>
        <v>1351</v>
      </c>
      <c r="I304" s="142">
        <f t="shared" si="52"/>
        <v>68.760179153094455</v>
      </c>
      <c r="J304" s="180">
        <f t="shared" si="51"/>
        <v>-613.80000000000018</v>
      </c>
    </row>
    <row r="305" spans="1:10" ht="22.5" x14ac:dyDescent="0.2">
      <c r="A305" s="141" t="s">
        <v>202</v>
      </c>
      <c r="B305" s="136">
        <v>650</v>
      </c>
      <c r="C305" s="137">
        <v>11</v>
      </c>
      <c r="D305" s="137">
        <v>1</v>
      </c>
      <c r="E305" s="138" t="s">
        <v>319</v>
      </c>
      <c r="F305" s="139" t="s">
        <v>203</v>
      </c>
      <c r="G305" s="149">
        <f>G306+G307</f>
        <v>1964.8000000000002</v>
      </c>
      <c r="H305" s="149">
        <f>H306+H307</f>
        <v>1351</v>
      </c>
      <c r="I305" s="142">
        <f t="shared" si="52"/>
        <v>68.760179153094455</v>
      </c>
      <c r="J305" s="180">
        <f t="shared" si="51"/>
        <v>-613.80000000000018</v>
      </c>
    </row>
    <row r="306" spans="1:10" ht="22.5" x14ac:dyDescent="0.2">
      <c r="A306" s="141" t="s">
        <v>204</v>
      </c>
      <c r="B306" s="136">
        <v>650</v>
      </c>
      <c r="C306" s="137">
        <v>11</v>
      </c>
      <c r="D306" s="137">
        <v>1</v>
      </c>
      <c r="E306" s="138" t="s">
        <v>319</v>
      </c>
      <c r="F306" s="139">
        <v>244</v>
      </c>
      <c r="G306" s="149">
        <v>1354.2</v>
      </c>
      <c r="H306" s="140">
        <v>816.1</v>
      </c>
      <c r="I306" s="142">
        <f t="shared" si="52"/>
        <v>60.264362723379115</v>
      </c>
      <c r="J306" s="180">
        <f t="shared" si="51"/>
        <v>-538.1</v>
      </c>
    </row>
    <row r="307" spans="1:10" x14ac:dyDescent="0.2">
      <c r="A307" s="141" t="s">
        <v>205</v>
      </c>
      <c r="B307" s="136">
        <v>650</v>
      </c>
      <c r="C307" s="137">
        <v>11</v>
      </c>
      <c r="D307" s="137">
        <v>1</v>
      </c>
      <c r="E307" s="138" t="s">
        <v>319</v>
      </c>
      <c r="F307" s="139">
        <v>247</v>
      </c>
      <c r="G307" s="149">
        <v>610.6</v>
      </c>
      <c r="H307" s="140">
        <v>534.9</v>
      </c>
      <c r="I307" s="142">
        <f t="shared" si="52"/>
        <v>87.602358336062892</v>
      </c>
      <c r="J307" s="180">
        <f t="shared" si="51"/>
        <v>-75.700000000000045</v>
      </c>
    </row>
    <row r="308" spans="1:10" x14ac:dyDescent="0.2">
      <c r="A308" s="141" t="s">
        <v>181</v>
      </c>
      <c r="B308" s="136">
        <v>650</v>
      </c>
      <c r="C308" s="137">
        <v>11</v>
      </c>
      <c r="D308" s="137">
        <v>1</v>
      </c>
      <c r="E308" s="138" t="s">
        <v>319</v>
      </c>
      <c r="F308" s="139" t="s">
        <v>188</v>
      </c>
      <c r="G308" s="149">
        <f>G309</f>
        <v>52.5</v>
      </c>
      <c r="H308" s="149">
        <f t="shared" ref="H308:J308" si="59">H309</f>
        <v>0</v>
      </c>
      <c r="I308" s="149">
        <f t="shared" si="59"/>
        <v>0</v>
      </c>
      <c r="J308" s="149">
        <f t="shared" si="59"/>
        <v>-52.5</v>
      </c>
    </row>
    <row r="309" spans="1:10" x14ac:dyDescent="0.2">
      <c r="A309" s="141" t="s">
        <v>206</v>
      </c>
      <c r="B309" s="136">
        <v>650</v>
      </c>
      <c r="C309" s="137">
        <v>11</v>
      </c>
      <c r="D309" s="137">
        <v>1</v>
      </c>
      <c r="E309" s="138" t="s">
        <v>319</v>
      </c>
      <c r="F309" s="139" t="s">
        <v>207</v>
      </c>
      <c r="G309" s="149">
        <f>G310</f>
        <v>52.5</v>
      </c>
      <c r="H309" s="149">
        <f>H310</f>
        <v>0</v>
      </c>
      <c r="I309" s="142">
        <f t="shared" si="52"/>
        <v>0</v>
      </c>
      <c r="J309" s="180">
        <f t="shared" si="51"/>
        <v>-52.5</v>
      </c>
    </row>
    <row r="310" spans="1:10" x14ac:dyDescent="0.2">
      <c r="A310" s="141" t="s">
        <v>221</v>
      </c>
      <c r="B310" s="136">
        <v>650</v>
      </c>
      <c r="C310" s="137">
        <v>11</v>
      </c>
      <c r="D310" s="137">
        <v>1</v>
      </c>
      <c r="E310" s="138" t="s">
        <v>319</v>
      </c>
      <c r="F310" s="139">
        <v>853</v>
      </c>
      <c r="G310" s="149">
        <v>52.5</v>
      </c>
      <c r="H310" s="140">
        <v>0</v>
      </c>
      <c r="I310" s="142">
        <f t="shared" si="52"/>
        <v>0</v>
      </c>
      <c r="J310" s="180">
        <f t="shared" si="51"/>
        <v>-52.5</v>
      </c>
    </row>
    <row r="311" spans="1:10" x14ac:dyDescent="0.2">
      <c r="A311" s="167" t="s">
        <v>29</v>
      </c>
      <c r="B311" s="168"/>
      <c r="C311" s="168"/>
      <c r="D311" s="168"/>
      <c r="E311" s="169"/>
      <c r="F311" s="168"/>
      <c r="G311" s="164">
        <f>G7+G110+G122+G169+G203+G252+G264+G293</f>
        <v>50240</v>
      </c>
      <c r="H311" s="164">
        <f>H293+H264+H252+H203+H169+H122+H110+H7</f>
        <v>37031.599999999999</v>
      </c>
      <c r="I311" s="162">
        <f t="shared" si="52"/>
        <v>73.709394904458605</v>
      </c>
      <c r="J311" s="164">
        <f>J293+J264+J252+J203+J169+J122+J110+J7</f>
        <v>-13208.400000000001</v>
      </c>
    </row>
    <row r="312" spans="1:10" x14ac:dyDescent="0.2">
      <c r="A312" s="117"/>
      <c r="B312" s="117"/>
      <c r="C312" s="118"/>
      <c r="D312" s="118"/>
      <c r="E312" s="119"/>
      <c r="F312" s="120"/>
      <c r="G312" s="118"/>
      <c r="H312" s="120"/>
      <c r="I312" s="120"/>
    </row>
    <row r="314" spans="1:10" x14ac:dyDescent="0.2">
      <c r="G314" s="53"/>
      <c r="H314" s="53"/>
    </row>
  </sheetData>
  <autoFilter ref="A6:J311"/>
  <mergeCells count="2">
    <mergeCell ref="G1:I1"/>
    <mergeCell ref="A3:G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H9" sqref="H9"/>
    </sheetView>
  </sheetViews>
  <sheetFormatPr defaultRowHeight="12.75" x14ac:dyDescent="0.2"/>
  <cols>
    <col min="1" max="1" width="11.28515625" style="1" customWidth="1"/>
    <col min="2" max="2" width="20.5703125" style="1" customWidth="1"/>
    <col min="3" max="3" width="45.42578125" style="1" customWidth="1"/>
    <col min="4" max="4" width="17.28515625" style="1" customWidth="1"/>
    <col min="5" max="5" width="0.7109375" style="1" hidden="1" customWidth="1"/>
    <col min="6" max="6" width="18" style="1" customWidth="1"/>
    <col min="7" max="16384" width="9.140625" style="1"/>
  </cols>
  <sheetData>
    <row r="1" spans="1:8" ht="51" customHeight="1" x14ac:dyDescent="0.2">
      <c r="D1" s="182" t="s">
        <v>336</v>
      </c>
      <c r="E1" s="182"/>
      <c r="F1" s="182"/>
    </row>
    <row r="3" spans="1:8" x14ac:dyDescent="0.2">
      <c r="A3" s="184" t="s">
        <v>146</v>
      </c>
      <c r="B3" s="184"/>
      <c r="C3" s="184"/>
      <c r="D3" s="184"/>
      <c r="E3" s="184"/>
      <c r="F3" s="184"/>
    </row>
    <row r="5" spans="1:8" ht="78.75" customHeight="1" x14ac:dyDescent="0.2">
      <c r="A5" s="24" t="s">
        <v>83</v>
      </c>
      <c r="B5" s="24" t="s">
        <v>84</v>
      </c>
      <c r="C5" s="24" t="s">
        <v>85</v>
      </c>
      <c r="D5" s="191" t="s">
        <v>144</v>
      </c>
      <c r="E5" s="192"/>
      <c r="F5" s="5" t="s">
        <v>147</v>
      </c>
    </row>
    <row r="6" spans="1:8" x14ac:dyDescent="0.2">
      <c r="A6" s="22">
        <v>1</v>
      </c>
      <c r="B6" s="22">
        <v>2</v>
      </c>
      <c r="C6" s="22">
        <v>3</v>
      </c>
      <c r="D6" s="193">
        <v>4</v>
      </c>
      <c r="E6" s="194"/>
      <c r="F6" s="23">
        <v>5</v>
      </c>
    </row>
    <row r="7" spans="1:8" ht="31.5" customHeight="1" x14ac:dyDescent="0.2">
      <c r="A7" s="7">
        <v>650</v>
      </c>
      <c r="B7" s="7" t="s">
        <v>86</v>
      </c>
      <c r="C7" s="20" t="s">
        <v>87</v>
      </c>
      <c r="D7" s="191"/>
      <c r="E7" s="192"/>
      <c r="F7" s="23"/>
    </row>
    <row r="8" spans="1:8" ht="31.5" customHeight="1" x14ac:dyDescent="0.2">
      <c r="A8" s="21" t="s">
        <v>88</v>
      </c>
      <c r="B8" s="22" t="s">
        <v>89</v>
      </c>
      <c r="C8" s="20" t="s">
        <v>90</v>
      </c>
      <c r="D8" s="189">
        <v>13364.7</v>
      </c>
      <c r="E8" s="190"/>
      <c r="F8" s="79">
        <f>F11</f>
        <v>-8153.3999999999978</v>
      </c>
      <c r="H8" s="1">
        <f>H10-H9</f>
        <v>0</v>
      </c>
    </row>
    <row r="9" spans="1:8" ht="31.5" customHeight="1" x14ac:dyDescent="0.2">
      <c r="A9" s="22">
        <v>650</v>
      </c>
      <c r="B9" s="22" t="s">
        <v>91</v>
      </c>
      <c r="C9" s="25" t="s">
        <v>92</v>
      </c>
      <c r="D9" s="187">
        <v>0</v>
      </c>
      <c r="E9" s="188"/>
      <c r="F9" s="67">
        <v>21518.1</v>
      </c>
    </row>
    <row r="10" spans="1:8" ht="31.5" customHeight="1" x14ac:dyDescent="0.2">
      <c r="A10" s="22">
        <v>650</v>
      </c>
      <c r="B10" s="22" t="s">
        <v>93</v>
      </c>
      <c r="C10" s="26" t="s">
        <v>94</v>
      </c>
      <c r="D10" s="187">
        <v>13364.7</v>
      </c>
      <c r="E10" s="188"/>
      <c r="F10" s="67">
        <v>13364.7</v>
      </c>
    </row>
    <row r="11" spans="1:8" ht="31.5" customHeight="1" x14ac:dyDescent="0.2">
      <c r="A11" s="22"/>
      <c r="B11" s="22"/>
      <c r="C11" s="27" t="s">
        <v>95</v>
      </c>
      <c r="D11" s="189">
        <f>D10-D9</f>
        <v>13364.7</v>
      </c>
      <c r="E11" s="190"/>
      <c r="F11" s="79">
        <f>F10-F9</f>
        <v>-8153.3999999999978</v>
      </c>
    </row>
    <row r="12" spans="1:8" x14ac:dyDescent="0.2">
      <c r="A12" s="28"/>
    </row>
    <row r="13" spans="1:8" x14ac:dyDescent="0.2">
      <c r="F13" s="54"/>
    </row>
    <row r="20" spans="6:6" x14ac:dyDescent="0.2">
      <c r="F20" s="54"/>
    </row>
  </sheetData>
  <mergeCells count="9">
    <mergeCell ref="A3:F3"/>
    <mergeCell ref="D1:F1"/>
    <mergeCell ref="D10:E10"/>
    <mergeCell ref="D11:E11"/>
    <mergeCell ref="D5:E5"/>
    <mergeCell ref="D6:E6"/>
    <mergeCell ref="D7:E7"/>
    <mergeCell ref="D8:E8"/>
    <mergeCell ref="D9:E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12"/>
  <sheetViews>
    <sheetView workbookViewId="0">
      <selection activeCell="L6" sqref="L6"/>
    </sheetView>
  </sheetViews>
  <sheetFormatPr defaultRowHeight="12.75" x14ac:dyDescent="0.2"/>
  <cols>
    <col min="1" max="1" width="9.140625" style="56"/>
    <col min="2" max="2" width="50.42578125" style="9" customWidth="1"/>
    <col min="3" max="3" width="5.42578125" style="10" customWidth="1"/>
    <col min="4" max="4" width="5.28515625" style="10" customWidth="1"/>
    <col min="5" max="5" width="10.5703125" style="11" hidden="1" customWidth="1"/>
    <col min="6" max="6" width="7.140625" style="56" hidden="1" customWidth="1"/>
    <col min="7" max="7" width="17.28515625" style="63" customWidth="1"/>
    <col min="8" max="8" width="14.42578125" style="56" customWidth="1"/>
    <col min="9" max="9" width="12.28515625" style="56" customWidth="1"/>
    <col min="10" max="10" width="12.42578125" style="56" customWidth="1"/>
    <col min="11" max="16384" width="9.140625" style="56"/>
  </cols>
  <sheetData>
    <row r="1" spans="2:10" ht="48.75" customHeight="1" x14ac:dyDescent="0.2">
      <c r="H1" s="185" t="s">
        <v>334</v>
      </c>
      <c r="I1" s="185"/>
      <c r="J1" s="185"/>
    </row>
    <row r="3" spans="2:10" x14ac:dyDescent="0.2">
      <c r="B3" s="184" t="s">
        <v>149</v>
      </c>
      <c r="C3" s="184"/>
      <c r="D3" s="184"/>
      <c r="E3" s="184"/>
      <c r="F3" s="184"/>
      <c r="G3" s="184"/>
      <c r="H3" s="184"/>
      <c r="I3" s="184"/>
      <c r="J3" s="184"/>
    </row>
    <row r="5" spans="2:10" x14ac:dyDescent="0.2">
      <c r="I5" s="10"/>
      <c r="J5" s="10" t="s">
        <v>32</v>
      </c>
    </row>
    <row r="6" spans="2:10" ht="63.75" x14ac:dyDescent="0.2">
      <c r="B6" s="13" t="s">
        <v>0</v>
      </c>
      <c r="C6" s="13" t="s">
        <v>1</v>
      </c>
      <c r="D6" s="13" t="s">
        <v>2</v>
      </c>
      <c r="E6" s="14" t="s">
        <v>3</v>
      </c>
      <c r="F6" s="13" t="s">
        <v>4</v>
      </c>
      <c r="G6" s="64" t="s">
        <v>148</v>
      </c>
      <c r="H6" s="6" t="s">
        <v>150</v>
      </c>
      <c r="I6" s="7" t="s">
        <v>81</v>
      </c>
      <c r="J6" s="7" t="s">
        <v>82</v>
      </c>
    </row>
    <row r="7" spans="2:10" x14ac:dyDescent="0.2">
      <c r="B7" s="30" t="s">
        <v>8</v>
      </c>
      <c r="C7" s="31">
        <v>1</v>
      </c>
      <c r="D7" s="31">
        <v>11</v>
      </c>
      <c r="E7" s="32">
        <f>'[3]расходы 2020'!F30</f>
        <v>50</v>
      </c>
      <c r="F7" s="116" t="s">
        <v>26</v>
      </c>
      <c r="G7" s="65">
        <v>50</v>
      </c>
      <c r="H7" s="15">
        <v>0</v>
      </c>
      <c r="I7" s="59">
        <v>0</v>
      </c>
      <c r="J7" s="60">
        <f t="shared" ref="J7:J8" si="0">H7-G7</f>
        <v>-50</v>
      </c>
    </row>
    <row r="8" spans="2:10" s="38" customFormat="1" x14ac:dyDescent="0.2">
      <c r="B8" s="37" t="s">
        <v>29</v>
      </c>
      <c r="C8" s="16"/>
      <c r="D8" s="16"/>
      <c r="E8" s="17"/>
      <c r="F8" s="18"/>
      <c r="G8" s="78">
        <f>G7</f>
        <v>50</v>
      </c>
      <c r="H8" s="78">
        <f t="shared" ref="H8:I8" si="1">H7</f>
        <v>0</v>
      </c>
      <c r="I8" s="78">
        <f t="shared" si="1"/>
        <v>0</v>
      </c>
      <c r="J8" s="80">
        <f t="shared" si="0"/>
        <v>-50</v>
      </c>
    </row>
    <row r="9" spans="2:10" s="19" customFormat="1" x14ac:dyDescent="0.2">
      <c r="B9" s="9"/>
      <c r="C9" s="10"/>
      <c r="D9" s="10"/>
      <c r="E9" s="11"/>
      <c r="F9" s="56"/>
      <c r="G9" s="69"/>
      <c r="H9" s="56"/>
      <c r="I9" s="56"/>
    </row>
    <row r="12" spans="2:10" x14ac:dyDescent="0.2">
      <c r="G12" s="70"/>
      <c r="H12" s="53"/>
    </row>
  </sheetData>
  <mergeCells count="2">
    <mergeCell ref="H1:J1"/>
    <mergeCell ref="B3:J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доходы</vt:lpstr>
      <vt:lpstr>расходы</vt:lpstr>
      <vt:lpstr>расходы по структуре</vt:lpstr>
      <vt:lpstr>дефицит</vt:lpstr>
      <vt:lpstr>резервный фонд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2024-04-17T05:13:07Z</cp:lastPrinted>
  <dcterms:created xsi:type="dcterms:W3CDTF">2013-11-27T09:07:44Z</dcterms:created>
  <dcterms:modified xsi:type="dcterms:W3CDTF">2024-04-17T06:10:38Z</dcterms:modified>
</cp:coreProperties>
</file>